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meema\"/>
    </mc:Choice>
  </mc:AlternateContent>
  <xr:revisionPtr revIDLastSave="0" documentId="13_ncr:1_{EE21DAAC-4D2F-4867-9EA6-AFC1541106D0}" xr6:coauthVersionLast="36" xr6:coauthVersionMax="36" xr10:uidLastSave="{00000000-0000-0000-0000-000000000000}"/>
  <bookViews>
    <workbookView xWindow="0" yWindow="0" windowWidth="20490" windowHeight="7545" xr2:uid="{B22D9077-015C-4E88-A22B-A34568809E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5" i="1" l="1"/>
  <c r="D284" i="1"/>
  <c r="D283" i="1"/>
  <c r="D282" i="1"/>
  <c r="D281" i="1"/>
  <c r="D280" i="1"/>
  <c r="D279" i="1"/>
  <c r="D278" i="1"/>
  <c r="D277" i="1"/>
  <c r="D276" i="1"/>
  <c r="D275" i="1"/>
  <c r="D285" i="1" l="1"/>
  <c r="B288" i="1" s="1"/>
  <c r="C250" i="1"/>
  <c r="D241" i="1"/>
  <c r="E241" i="1" s="1"/>
  <c r="F241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40" i="1"/>
  <c r="E240" i="1" s="1"/>
  <c r="F240" i="1" s="1"/>
  <c r="F250" i="1" s="1"/>
  <c r="C191" i="1"/>
  <c r="C192" i="1" s="1"/>
  <c r="C193" i="1" s="1"/>
  <c r="C194" i="1" s="1"/>
  <c r="C195" i="1" s="1"/>
  <c r="C196" i="1" s="1"/>
  <c r="C197" i="1" s="1"/>
  <c r="C198" i="1" s="1"/>
  <c r="C199" i="1" s="1"/>
  <c r="C256" i="1" l="1"/>
  <c r="B177" i="1"/>
  <c r="B156" i="1"/>
  <c r="C151" i="1"/>
  <c r="D142" i="1"/>
  <c r="D143" i="1"/>
  <c r="D144" i="1"/>
  <c r="D145" i="1"/>
  <c r="D146" i="1"/>
  <c r="D147" i="1"/>
  <c r="D148" i="1"/>
  <c r="D149" i="1"/>
  <c r="D150" i="1"/>
  <c r="D141" i="1"/>
  <c r="H131" i="1"/>
  <c r="H133" i="1" s="1"/>
  <c r="E288" i="1" l="1"/>
  <c r="D265" i="1"/>
  <c r="D151" i="1"/>
  <c r="B154" i="1" s="1"/>
  <c r="H128" i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18" i="1"/>
  <c r="J118" i="1" s="1"/>
  <c r="D119" i="1"/>
  <c r="D120" i="1"/>
  <c r="D121" i="1"/>
  <c r="D122" i="1"/>
  <c r="D123" i="1"/>
  <c r="D124" i="1"/>
  <c r="D125" i="1"/>
  <c r="D126" i="1"/>
  <c r="D127" i="1"/>
  <c r="D118" i="1"/>
  <c r="C128" i="1"/>
  <c r="D128" i="1" l="1"/>
  <c r="B131" i="1" s="1"/>
  <c r="J128" i="1"/>
  <c r="E21" i="1"/>
  <c r="E22" i="1" s="1"/>
  <c r="D21" i="1"/>
  <c r="E23" i="1" l="1"/>
  <c r="E24" i="1" s="1"/>
  <c r="E25" i="1" s="1"/>
  <c r="E26" i="1" s="1"/>
  <c r="E27" i="1" s="1"/>
  <c r="E28" i="1" s="1"/>
  <c r="E29" i="1" s="1"/>
  <c r="D22" i="1"/>
  <c r="D23" i="1" s="1"/>
  <c r="D24" i="1" s="1"/>
  <c r="D25" i="1" s="1"/>
  <c r="D26" i="1" s="1"/>
  <c r="D27" i="1" s="1"/>
  <c r="D28" i="1" s="1"/>
  <c r="D29" i="1" s="1"/>
</calcChain>
</file>

<file path=xl/sharedStrings.xml><?xml version="1.0" encoding="utf-8"?>
<sst xmlns="http://schemas.openxmlformats.org/spreadsheetml/2006/main" count="262" uniqueCount="132">
  <si>
    <t>MAX=62</t>
  </si>
  <si>
    <t>MIN=2</t>
  </si>
  <si>
    <t>CLASS=60/10</t>
  </si>
  <si>
    <t>CLASS=6</t>
  </si>
  <si>
    <t>CLASS</t>
  </si>
  <si>
    <t>FREQUENCY</t>
  </si>
  <si>
    <t>CUM FREQ LESS</t>
  </si>
  <si>
    <t>CUM FREQ GREAT</t>
  </si>
  <si>
    <t>1 - 6N</t>
  </si>
  <si>
    <t>7 - 12N</t>
  </si>
  <si>
    <t>13 - 18</t>
  </si>
  <si>
    <t>19 - 24</t>
  </si>
  <si>
    <t>25 - 30</t>
  </si>
  <si>
    <t>31 - 36</t>
  </si>
  <si>
    <t>37 - 42</t>
  </si>
  <si>
    <t>43 - 48</t>
  </si>
  <si>
    <t>49 - 54</t>
  </si>
  <si>
    <t>55 - 60</t>
  </si>
  <si>
    <t>MIDP0INT</t>
  </si>
  <si>
    <t>CONTINUOUS</t>
  </si>
  <si>
    <t>CONT</t>
  </si>
  <si>
    <t>UPPERLIMIT</t>
  </si>
  <si>
    <t>LOWERLIMIT</t>
  </si>
  <si>
    <t>0.5-6.5</t>
  </si>
  <si>
    <t>6.5-12.5</t>
  </si>
  <si>
    <t>12.5-18.5</t>
  </si>
  <si>
    <t>18.5-24.5</t>
  </si>
  <si>
    <t>24.5-30.5</t>
  </si>
  <si>
    <t>30.5-36.5</t>
  </si>
  <si>
    <t>36.5-42.4</t>
  </si>
  <si>
    <t>42.5-48.5</t>
  </si>
  <si>
    <t>48.5-54.5</t>
  </si>
  <si>
    <t>54.5-60.5</t>
  </si>
  <si>
    <t>MEAN</t>
  </si>
  <si>
    <t>AM</t>
  </si>
  <si>
    <t>MIDP0INT - X</t>
  </si>
  <si>
    <t>SUM</t>
  </si>
  <si>
    <t>AM=1584/48</t>
  </si>
  <si>
    <t>AM  =</t>
  </si>
  <si>
    <t>GM</t>
  </si>
  <si>
    <t>LOG X</t>
  </si>
  <si>
    <t>LOG X*F</t>
  </si>
  <si>
    <t>ANTILOG</t>
  </si>
  <si>
    <t>ANTILOG(1.439838184)</t>
  </si>
  <si>
    <t>GM= ANTILOG(69.11223284/48)</t>
  </si>
  <si>
    <t xml:space="preserve">GM= </t>
  </si>
  <si>
    <t>HM</t>
  </si>
  <si>
    <t>F/X</t>
  </si>
  <si>
    <t>HM=1/(2.377617461/48)</t>
  </si>
  <si>
    <t>1/</t>
  </si>
  <si>
    <t>1/0.049533697</t>
  </si>
  <si>
    <t>HM=</t>
  </si>
  <si>
    <t>48/2=24,25</t>
  </si>
  <si>
    <t>(24+25)/2=24.5</t>
  </si>
  <si>
    <t>MEDIAN CLASS</t>
  </si>
  <si>
    <t>FORMULA</t>
  </si>
  <si>
    <t>L+ ((N/2-CF)/2)*W</t>
  </si>
  <si>
    <t>L=31</t>
  </si>
  <si>
    <t>N=48</t>
  </si>
  <si>
    <t>F=5</t>
  </si>
  <si>
    <t>CF=21</t>
  </si>
  <si>
    <t>W=6</t>
  </si>
  <si>
    <t>MEDIAN=</t>
  </si>
  <si>
    <t>Q1=L +((N/4-M1)/F1) *C1</t>
  </si>
  <si>
    <t>N/4=48/4=12</t>
  </si>
  <si>
    <t>L1=13</t>
  </si>
  <si>
    <t>N/4=12</t>
  </si>
  <si>
    <t>M1=6</t>
  </si>
  <si>
    <t>C1=6</t>
  </si>
  <si>
    <t>F1=7</t>
  </si>
  <si>
    <t>Q1=18.143</t>
  </si>
  <si>
    <t>N/2=24</t>
  </si>
  <si>
    <t>L2=31</t>
  </si>
  <si>
    <t>M2=21</t>
  </si>
  <si>
    <t>C2=6</t>
  </si>
  <si>
    <t>F2=5</t>
  </si>
  <si>
    <t>Q2=34.6</t>
  </si>
  <si>
    <t>EQUAL TO MEDIAN</t>
  </si>
  <si>
    <t>3{N/4)=3(12)=36</t>
  </si>
  <si>
    <t>L3=43</t>
  </si>
  <si>
    <t>3(N/4)=36</t>
  </si>
  <si>
    <t>M3=29</t>
  </si>
  <si>
    <t>C3=6</t>
  </si>
  <si>
    <t>F3=11</t>
  </si>
  <si>
    <t>Q3=46.818</t>
  </si>
  <si>
    <t>AM&gt;GM&gt;HM</t>
  </si>
  <si>
    <t>MODAL CLASS</t>
  </si>
  <si>
    <t>L+ (Fm-F1/2Fm-F1-F2) *W</t>
  </si>
  <si>
    <t>MODE FORMULA</t>
  </si>
  <si>
    <t>L=43</t>
  </si>
  <si>
    <t>Fm=11</t>
  </si>
  <si>
    <t>F1=3</t>
  </si>
  <si>
    <t>F2=3</t>
  </si>
  <si>
    <t>w=6</t>
  </si>
  <si>
    <t>MODE= 46</t>
  </si>
  <si>
    <t>VARIANCE</t>
  </si>
  <si>
    <t>MEAN=33</t>
  </si>
  <si>
    <t>(X-MEAN)</t>
  </si>
  <si>
    <t>SQ(X-MEAN)*F</t>
  </si>
  <si>
    <t>VARIANCE=</t>
  </si>
  <si>
    <t>VARIANCE=12516/48</t>
  </si>
  <si>
    <t>SD=SQRT(VARIANCE)</t>
  </si>
  <si>
    <t>SD=</t>
  </si>
  <si>
    <t>CV=SD/MEAN *100</t>
  </si>
  <si>
    <t>CV= 16.148/33 *100</t>
  </si>
  <si>
    <t xml:space="preserve">       =0.4893333 *100</t>
  </si>
  <si>
    <t xml:space="preserve">    =48.93</t>
  </si>
  <si>
    <t>CV</t>
  </si>
  <si>
    <t>CLASS INT=62-2/10</t>
  </si>
  <si>
    <t>RANGE/NO. OF CLASSES</t>
  </si>
  <si>
    <t xml:space="preserve">   =WIDTH</t>
  </si>
  <si>
    <t>2)MEDIAN</t>
  </si>
  <si>
    <t>3)QUARTILE</t>
  </si>
  <si>
    <t>1)MEAN</t>
  </si>
  <si>
    <t>1st QUARTILE CLASS</t>
  </si>
  <si>
    <t>2nd QUARTLE CLASS</t>
  </si>
  <si>
    <t>3rd QUARTILE CLASS</t>
  </si>
  <si>
    <t>Standard deviation= SQRT(Variance)</t>
  </si>
  <si>
    <t>SD=SQRT(260.75)</t>
  </si>
  <si>
    <t>STANDARD DEVIATION</t>
  </si>
  <si>
    <t>XF</t>
  </si>
  <si>
    <r>
      <t>AM=</t>
    </r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XF/N</t>
    </r>
  </si>
  <si>
    <r>
      <t>GM=ANTILOG(</t>
    </r>
    <r>
      <rPr>
        <sz val="11"/>
        <color theme="1"/>
        <rFont val="Calibri"/>
        <family val="2"/>
      </rPr>
      <t>ƩLOGX*F/N)</t>
    </r>
  </si>
  <si>
    <r>
      <t>HM=1/((</t>
    </r>
    <r>
      <rPr>
        <sz val="11"/>
        <color theme="1"/>
        <rFont val="Calibri"/>
        <family val="2"/>
      </rPr>
      <t>ƩF/X)/N)</t>
    </r>
  </si>
  <si>
    <t>UPPER</t>
  </si>
  <si>
    <t>MEDIAN</t>
  </si>
  <si>
    <t>LOWER</t>
  </si>
  <si>
    <t>4)MODE</t>
  </si>
  <si>
    <t>6)Coefficient of variation</t>
  </si>
  <si>
    <t>(X-MEAN)^2</t>
  </si>
  <si>
    <r>
      <rPr>
        <sz val="11"/>
        <color theme="1"/>
        <rFont val="Calibri"/>
        <family val="2"/>
      </rPr>
      <t>Ʃ</t>
    </r>
    <r>
      <rPr>
        <sz val="11"/>
        <color theme="1"/>
        <rFont val="Calibri"/>
        <family val="2"/>
        <scheme val="minor"/>
      </rPr>
      <t>(X-MEAN)^2 * F  /N</t>
    </r>
  </si>
  <si>
    <t>1- 6N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</si>
</sst>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0" fontId="3" fillId="6" borderId="0" xfId="0" applyFont="1" applyFill="1" applyAlignment="1">
      <alignment horizontal="center"/>
    </xf>
    <xf numFmtId="0" fontId="0" fillId="7" borderId="0" xfId="0" applyFill="1"/>
    <xf numFmtId="0" fontId="3" fillId="2" borderId="0" xfId="0" applyFont="1" applyFill="1" applyAlignment="1">
      <alignment horizontal="center"/>
    </xf>
    <xf numFmtId="0" fontId="0" fillId="8" borderId="0" xfId="0" applyFill="1"/>
    <xf numFmtId="0" fontId="1" fillId="2" borderId="0" xfId="0" applyFont="1" applyFill="1"/>
    <xf numFmtId="0" fontId="0" fillId="9" borderId="0" xfId="0" applyFill="1"/>
    <xf numFmtId="0" fontId="4" fillId="10" borderId="0" xfId="0" applyFont="1" applyFill="1"/>
    <xf numFmtId="0" fontId="3" fillId="10" borderId="0" xfId="0" applyFont="1" applyFill="1" applyAlignment="1">
      <alignment horizontal="center"/>
    </xf>
    <xf numFmtId="0" fontId="3" fillId="10" borderId="0" xfId="0" applyFont="1" applyFill="1"/>
    <xf numFmtId="0" fontId="1" fillId="8" borderId="0" xfId="0" applyFont="1" applyFill="1"/>
    <xf numFmtId="0" fontId="2" fillId="8" borderId="0" xfId="0" applyFont="1" applyFill="1"/>
    <xf numFmtId="0" fontId="0" fillId="11" borderId="0" xfId="0" applyFill="1"/>
    <xf numFmtId="0" fontId="1" fillId="12" borderId="0" xfId="0" applyFont="1" applyFill="1"/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Alignment="1">
      <alignment horizontal="right"/>
    </xf>
    <xf numFmtId="0" fontId="5" fillId="4" borderId="0" xfId="0" applyFont="1" applyFill="1"/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BAR GRAPH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Sheet1!$B$35:$B$44</c:f>
              <c:numCache>
                <c:formatCode>General</c:formatCode>
                <c:ptCount val="10"/>
                <c:pt idx="0">
                  <c:v>3.5</c:v>
                </c:pt>
                <c:pt idx="1">
                  <c:v>9.5</c:v>
                </c:pt>
                <c:pt idx="2">
                  <c:v>15.5</c:v>
                </c:pt>
                <c:pt idx="3">
                  <c:v>21.5</c:v>
                </c:pt>
                <c:pt idx="4">
                  <c:v>27.5</c:v>
                </c:pt>
                <c:pt idx="5">
                  <c:v>33.5</c:v>
                </c:pt>
                <c:pt idx="6">
                  <c:v>39.5</c:v>
                </c:pt>
                <c:pt idx="7">
                  <c:v>45.5</c:v>
                </c:pt>
                <c:pt idx="8">
                  <c:v>51.5</c:v>
                </c:pt>
                <c:pt idx="9">
                  <c:v>57.5</c:v>
                </c:pt>
              </c:numCache>
            </c:numRef>
          </c:cat>
          <c:val>
            <c:numRef>
              <c:f>Sheet1!$C$35:$C$44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C-485E-94D4-A553A3D3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7556608"/>
        <c:axId val="296933200"/>
      </c:barChart>
      <c:catAx>
        <c:axId val="33755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3200"/>
        <c:crosses val="autoZero"/>
        <c:auto val="1"/>
        <c:lblAlgn val="ctr"/>
        <c:lblOffset val="100"/>
        <c:noMultiLvlLbl val="0"/>
      </c:catAx>
      <c:valAx>
        <c:axId val="29693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55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FREQUENCY POLYGON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Sheet1!$G$35:$G$44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cat>
          <c:val>
            <c:numRef>
              <c:f>Sheet1!$C$35:$C$44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EA-4A3D-9A6C-9CB12A4C8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61120"/>
        <c:axId val="650568704"/>
      </c:lineChart>
      <c:catAx>
        <c:axId val="20366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68704"/>
        <c:crosses val="autoZero"/>
        <c:auto val="1"/>
        <c:lblAlgn val="ctr"/>
        <c:lblOffset val="100"/>
        <c:noMultiLvlLbl val="0"/>
      </c:catAx>
      <c:valAx>
        <c:axId val="6505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PIE CHART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54-4A50-95F9-1886D39578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54-4A50-95F9-1886D39578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54-4A50-95F9-1886D39578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054-4A50-95F9-1886D39578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054-4A50-95F9-1886D39578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054-4A50-95F9-1886D39578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054-4A50-95F9-1886D39578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054-4A50-95F9-1886D39578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054-4A50-95F9-1886D39578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054-4A50-95F9-1886D39578C0}"/>
              </c:ext>
            </c:extLst>
          </c:dPt>
          <c:cat>
            <c:strRef>
              <c:f>Sheet1!$A$35:$A$44</c:f>
              <c:strCache>
                <c:ptCount val="10"/>
                <c:pt idx="0">
                  <c:v>1- 6N</c:v>
                </c:pt>
                <c:pt idx="1">
                  <c:v>7 - 12N</c:v>
                </c:pt>
                <c:pt idx="2">
                  <c:v>13 - 18</c:v>
                </c:pt>
                <c:pt idx="3">
                  <c:v>19 - 24</c:v>
                </c:pt>
                <c:pt idx="4">
                  <c:v>25 - 30</c:v>
                </c:pt>
                <c:pt idx="5">
                  <c:v>31 - 36</c:v>
                </c:pt>
                <c:pt idx="6">
                  <c:v>37 - 42</c:v>
                </c:pt>
                <c:pt idx="7">
                  <c:v>43 - 48</c:v>
                </c:pt>
                <c:pt idx="8">
                  <c:v>49 - 54</c:v>
                </c:pt>
                <c:pt idx="9">
                  <c:v>55 - 60</c:v>
                </c:pt>
              </c:strCache>
            </c:strRef>
          </c:cat>
          <c:val>
            <c:numRef>
              <c:f>Sheet1!$C$35:$C$44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11</c:v>
                </c:pt>
                <c:pt idx="8">
                  <c:v>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B-4393-8F8E-A17F6953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OGIVE LESS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Sheet1!$H$35:$H$44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cat>
          <c:val>
            <c:numRef>
              <c:f>Sheet1!$E$35:$E$44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29</c:v>
                </c:pt>
                <c:pt idx="7">
                  <c:v>40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F-4190-A988-D47B3015C4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0106464"/>
        <c:axId val="629457920"/>
      </c:lineChart>
      <c:catAx>
        <c:axId val="44010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57920"/>
        <c:crosses val="autoZero"/>
        <c:auto val="1"/>
        <c:lblAlgn val="ctr"/>
        <c:lblOffset val="100"/>
        <c:noMultiLvlLbl val="0"/>
      </c:catAx>
      <c:valAx>
        <c:axId val="629457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010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OGIVE GREAT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Sheet1!$I$35:$I$44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13</c:v>
                </c:pt>
                <c:pt idx="3">
                  <c:v>19</c:v>
                </c:pt>
                <c:pt idx="4">
                  <c:v>25</c:v>
                </c:pt>
                <c:pt idx="5">
                  <c:v>31</c:v>
                </c:pt>
                <c:pt idx="6">
                  <c:v>37</c:v>
                </c:pt>
                <c:pt idx="7">
                  <c:v>43</c:v>
                </c:pt>
                <c:pt idx="8">
                  <c:v>49</c:v>
                </c:pt>
                <c:pt idx="9">
                  <c:v>55</c:v>
                </c:pt>
              </c:numCache>
            </c:numRef>
          </c:cat>
          <c:val>
            <c:numRef>
              <c:f>Sheet1!$F$35:$F$44</c:f>
              <c:numCache>
                <c:formatCode>General</c:formatCode>
                <c:ptCount val="10"/>
                <c:pt idx="0">
                  <c:v>48</c:v>
                </c:pt>
                <c:pt idx="1">
                  <c:v>46</c:v>
                </c:pt>
                <c:pt idx="2">
                  <c:v>42</c:v>
                </c:pt>
                <c:pt idx="3">
                  <c:v>35</c:v>
                </c:pt>
                <c:pt idx="4">
                  <c:v>32</c:v>
                </c:pt>
                <c:pt idx="5">
                  <c:v>27</c:v>
                </c:pt>
                <c:pt idx="6">
                  <c:v>22</c:v>
                </c:pt>
                <c:pt idx="7">
                  <c:v>19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B-43F3-ACE1-0431B21A04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4655312"/>
        <c:axId val="629483296"/>
      </c:lineChart>
      <c:catAx>
        <c:axId val="33465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83296"/>
        <c:crosses val="autoZero"/>
        <c:auto val="1"/>
        <c:lblAlgn val="ctr"/>
        <c:lblOffset val="100"/>
        <c:noMultiLvlLbl val="0"/>
      </c:catAx>
      <c:valAx>
        <c:axId val="6294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692038495188118E-2"/>
          <c:y val="7.407407407407407E-2"/>
          <c:w val="0.90286351706036749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OGIVE CURVES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Sheet1!$H$35:$H$44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cat>
          <c:val>
            <c:numRef>
              <c:f>Sheet1!$E$35:$E$44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29</c:v>
                </c:pt>
                <c:pt idx="7">
                  <c:v>40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6-4A27-973C-7E9FC9DA5A48}"/>
            </c:ext>
          </c:extLst>
        </c:ser>
        <c:ser>
          <c:idx val="1"/>
          <c:order val="1"/>
          <c:tx>
            <c:v>OGIVE 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Sheet1!$H$35:$H$44</c:f>
              <c:numCache>
                <c:formatCode>General</c:formatCode>
                <c:ptCount val="10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36</c:v>
                </c:pt>
                <c:pt idx="6">
                  <c:v>42</c:v>
                </c:pt>
                <c:pt idx="7">
                  <c:v>48</c:v>
                </c:pt>
                <c:pt idx="8">
                  <c:v>54</c:v>
                </c:pt>
                <c:pt idx="9">
                  <c:v>60</c:v>
                </c:pt>
              </c:numCache>
            </c:numRef>
          </c:cat>
          <c:val>
            <c:numRef>
              <c:f>Sheet1!$F$35:$F$44</c:f>
              <c:numCache>
                <c:formatCode>General</c:formatCode>
                <c:ptCount val="10"/>
                <c:pt idx="0">
                  <c:v>48</c:v>
                </c:pt>
                <c:pt idx="1">
                  <c:v>46</c:v>
                </c:pt>
                <c:pt idx="2">
                  <c:v>42</c:v>
                </c:pt>
                <c:pt idx="3">
                  <c:v>35</c:v>
                </c:pt>
                <c:pt idx="4">
                  <c:v>32</c:v>
                </c:pt>
                <c:pt idx="5">
                  <c:v>27</c:v>
                </c:pt>
                <c:pt idx="6">
                  <c:v>22</c:v>
                </c:pt>
                <c:pt idx="7">
                  <c:v>19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66-4A27-973C-7E9FC9DA5A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3668320"/>
        <c:axId val="650327008"/>
      </c:lineChart>
      <c:catAx>
        <c:axId val="2036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327008"/>
        <c:crosses val="autoZero"/>
        <c:auto val="1"/>
        <c:lblAlgn val="ctr"/>
        <c:lblOffset val="100"/>
        <c:noMultiLvlLbl val="0"/>
      </c:catAx>
      <c:valAx>
        <c:axId val="65032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OGIVE LESS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3.5</c:v>
                </c:pt>
                <c:pt idx="1">
                  <c:v>9.5</c:v>
                </c:pt>
                <c:pt idx="2">
                  <c:v>15.5</c:v>
                </c:pt>
                <c:pt idx="3">
                  <c:v>21.5</c:v>
                </c:pt>
                <c:pt idx="4">
                  <c:v>27.5</c:v>
                </c:pt>
                <c:pt idx="5">
                  <c:v>33.5</c:v>
                </c:pt>
                <c:pt idx="6">
                  <c:v>39.5</c:v>
                </c:pt>
                <c:pt idx="7">
                  <c:v>45.5</c:v>
                </c:pt>
                <c:pt idx="8">
                  <c:v>51.5</c:v>
                </c:pt>
                <c:pt idx="9">
                  <c:v>57.5</c:v>
                </c:pt>
              </c:numCache>
            </c:numRef>
          </c:cat>
          <c:val>
            <c:numRef>
              <c:f>Sheet1!$E$35:$E$44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29</c:v>
                </c:pt>
                <c:pt idx="7">
                  <c:v>40</c:v>
                </c:pt>
                <c:pt idx="8">
                  <c:v>43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E-4D14-AB58-E89D5667831A}"/>
            </c:ext>
          </c:extLst>
        </c:ser>
        <c:ser>
          <c:idx val="1"/>
          <c:order val="1"/>
          <c:tx>
            <c:v>OGIVE GREAT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Sheet1!$B$35:$B$44</c:f>
              <c:numCache>
                <c:formatCode>General</c:formatCode>
                <c:ptCount val="10"/>
                <c:pt idx="0">
                  <c:v>3.5</c:v>
                </c:pt>
                <c:pt idx="1">
                  <c:v>9.5</c:v>
                </c:pt>
                <c:pt idx="2">
                  <c:v>15.5</c:v>
                </c:pt>
                <c:pt idx="3">
                  <c:v>21.5</c:v>
                </c:pt>
                <c:pt idx="4">
                  <c:v>27.5</c:v>
                </c:pt>
                <c:pt idx="5">
                  <c:v>33.5</c:v>
                </c:pt>
                <c:pt idx="6">
                  <c:v>39.5</c:v>
                </c:pt>
                <c:pt idx="7">
                  <c:v>45.5</c:v>
                </c:pt>
                <c:pt idx="8">
                  <c:v>51.5</c:v>
                </c:pt>
                <c:pt idx="9">
                  <c:v>57.5</c:v>
                </c:pt>
              </c:numCache>
            </c:numRef>
          </c:cat>
          <c:val>
            <c:numRef>
              <c:f>Sheet1!$F$35:$F$44</c:f>
              <c:numCache>
                <c:formatCode>General</c:formatCode>
                <c:ptCount val="10"/>
                <c:pt idx="0">
                  <c:v>48</c:v>
                </c:pt>
                <c:pt idx="1">
                  <c:v>46</c:v>
                </c:pt>
                <c:pt idx="2">
                  <c:v>42</c:v>
                </c:pt>
                <c:pt idx="3">
                  <c:v>35</c:v>
                </c:pt>
                <c:pt idx="4">
                  <c:v>32</c:v>
                </c:pt>
                <c:pt idx="5">
                  <c:v>27</c:v>
                </c:pt>
                <c:pt idx="6">
                  <c:v>22</c:v>
                </c:pt>
                <c:pt idx="7">
                  <c:v>19</c:v>
                </c:pt>
                <c:pt idx="8">
                  <c:v>8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DE-4D14-AB58-E89D56678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9411840"/>
        <c:axId val="1137669024"/>
      </c:lineChart>
      <c:catAx>
        <c:axId val="12194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69024"/>
        <c:crosses val="autoZero"/>
        <c:auto val="1"/>
        <c:lblAlgn val="ctr"/>
        <c:lblOffset val="100"/>
        <c:noMultiLvlLbl val="0"/>
      </c:catAx>
      <c:valAx>
        <c:axId val="113766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45</xdr:row>
      <xdr:rowOff>4762</xdr:rowOff>
    </xdr:from>
    <xdr:to>
      <xdr:col>4</xdr:col>
      <xdr:colOff>552450</xdr:colOff>
      <xdr:row>59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A9AE24-2398-4174-993A-6DC476A4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981075</xdr:colOff>
      <xdr:row>44</xdr:row>
      <xdr:rowOff>166687</xdr:rowOff>
    </xdr:from>
    <xdr:to>
      <xdr:col>9</xdr:col>
      <xdr:colOff>381000</xdr:colOff>
      <xdr:row>59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A04A1B-4D56-48B0-AEC0-7FA7066CA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333375</xdr:colOff>
      <xdr:row>60</xdr:row>
      <xdr:rowOff>90487</xdr:rowOff>
    </xdr:from>
    <xdr:to>
      <xdr:col>4</xdr:col>
      <xdr:colOff>542925</xdr:colOff>
      <xdr:row>74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60226B-DFB2-404A-BD2A-A091268F9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1114425</xdr:colOff>
      <xdr:row>60</xdr:row>
      <xdr:rowOff>109537</xdr:rowOff>
    </xdr:from>
    <xdr:to>
      <xdr:col>9</xdr:col>
      <xdr:colOff>514350</xdr:colOff>
      <xdr:row>74</xdr:row>
      <xdr:rowOff>185737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F236A0-AE6E-4EB5-9E27-D64BA03DF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75</xdr:row>
      <xdr:rowOff>138112</xdr:rowOff>
    </xdr:from>
    <xdr:to>
      <xdr:col>4</xdr:col>
      <xdr:colOff>457200</xdr:colOff>
      <xdr:row>90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F0C9950-64DB-4880-8F18-16C75EDB8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1057275</xdr:colOff>
      <xdr:row>75</xdr:row>
      <xdr:rowOff>176212</xdr:rowOff>
    </xdr:from>
    <xdr:to>
      <xdr:col>9</xdr:col>
      <xdr:colOff>457200</xdr:colOff>
      <xdr:row>90</xdr:row>
      <xdr:rowOff>61912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08E343C-8FB8-45B6-B64B-489A3CD53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219075</xdr:colOff>
      <xdr:row>91</xdr:row>
      <xdr:rowOff>61912</xdr:rowOff>
    </xdr:from>
    <xdr:to>
      <xdr:col>4</xdr:col>
      <xdr:colOff>428625</xdr:colOff>
      <xdr:row>105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8737C4-0FE3-4042-BB85-FF46496D2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2</xdr:col>
      <xdr:colOff>1495424</xdr:colOff>
      <xdr:row>267</xdr:row>
      <xdr:rowOff>180975</xdr:rowOff>
    </xdr:from>
    <xdr:ext cx="6296025" cy="9334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20E83CF-BE1F-467D-AF9D-43D4EEAE3C30}"/>
            </a:ext>
          </a:extLst>
        </xdr:cNvPr>
        <xdr:cNvSpPr txBox="1"/>
      </xdr:nvSpPr>
      <xdr:spPr>
        <a:xfrm>
          <a:off x="5476874" y="52482750"/>
          <a:ext cx="6296025" cy="9334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/>
            <a:t>Coefficient</a:t>
          </a:r>
          <a:r>
            <a:rPr lang="en-IN" sz="1400" baseline="0"/>
            <a:t> of variation is the dispersion of data points around the mean. It is used to</a:t>
          </a:r>
        </a:p>
        <a:p>
          <a:r>
            <a:rPr lang="en-IN" sz="1400" baseline="0"/>
            <a:t> compare 2 distributions to see which one has more distribution because it does not</a:t>
          </a:r>
        </a:p>
        <a:p>
          <a:r>
            <a:rPr lang="en-IN" sz="1400" baseline="0"/>
            <a:t>depend on units of distribution.</a:t>
          </a:r>
          <a:endParaRPr lang="en-IN" sz="1400"/>
        </a:p>
      </xdr:txBody>
    </xdr:sp>
    <xdr:clientData/>
  </xdr:oneCellAnchor>
  <xdr:oneCellAnchor>
    <xdr:from>
      <xdr:col>5</xdr:col>
      <xdr:colOff>352425</xdr:colOff>
      <xdr:row>19</xdr:row>
      <xdr:rowOff>95250</xdr:rowOff>
    </xdr:from>
    <xdr:ext cx="4697504" cy="65594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B47F023-37C5-42CF-A7B9-61A03AB1553B}"/>
            </a:ext>
          </a:extLst>
        </xdr:cNvPr>
        <xdr:cNvSpPr txBox="1"/>
      </xdr:nvSpPr>
      <xdr:spPr>
        <a:xfrm>
          <a:off x="8963025" y="3829050"/>
          <a:ext cx="4697504" cy="655949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b="0"/>
            <a:t>Using</a:t>
          </a:r>
          <a:r>
            <a:rPr lang="en-IN" sz="1200" b="0" baseline="0"/>
            <a:t>  Less Cumulative Frequency we can the number of students who</a:t>
          </a:r>
        </a:p>
        <a:p>
          <a:r>
            <a:rPr lang="en-IN" sz="1200" b="0" baseline="0"/>
            <a:t> have got marks in the range 25-30 and below that so these 21 students </a:t>
          </a:r>
        </a:p>
        <a:p>
          <a:r>
            <a:rPr lang="en-IN" sz="1200" b="0" baseline="0"/>
            <a:t>can be called for remedial class.</a:t>
          </a:r>
        </a:p>
      </xdr:txBody>
    </xdr:sp>
    <xdr:clientData/>
  </xdr:oneCellAnchor>
  <xdr:oneCellAnchor>
    <xdr:from>
      <xdr:col>1</xdr:col>
      <xdr:colOff>1285875</xdr:colOff>
      <xdr:row>1</xdr:row>
      <xdr:rowOff>114300</xdr:rowOff>
    </xdr:from>
    <xdr:ext cx="6932219" cy="3429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B7C4056-6C44-4F08-8635-F4983AD146DA}"/>
            </a:ext>
          </a:extLst>
        </xdr:cNvPr>
        <xdr:cNvSpPr txBox="1"/>
      </xdr:nvSpPr>
      <xdr:spPr>
        <a:xfrm>
          <a:off x="2657475" y="304800"/>
          <a:ext cx="6932219" cy="3429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200" b="1"/>
            <a:t>THE FOLLOWING DATA IS A SET OF MARKS OF 48 STUDENTS FOR 100 MARKS</a:t>
          </a:r>
          <a:r>
            <a:rPr lang="en-IN" sz="1200" b="1" baseline="0"/>
            <a:t> IN THE FIRST INTERNAL TEST</a:t>
          </a:r>
          <a:endParaRPr lang="en-IN" sz="1200" b="1"/>
        </a:p>
      </xdr:txBody>
    </xdr:sp>
    <xdr:clientData/>
  </xdr:oneCellAnchor>
  <xdr:oneCellAnchor>
    <xdr:from>
      <xdr:col>7</xdr:col>
      <xdr:colOff>352425</xdr:colOff>
      <xdr:row>2</xdr:row>
      <xdr:rowOff>66675</xdr:rowOff>
    </xdr:from>
    <xdr:ext cx="221272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8ADB505-7647-4825-8DBE-D09D3A22A863}"/>
            </a:ext>
          </a:extLst>
        </xdr:cNvPr>
        <xdr:cNvSpPr txBox="1"/>
      </xdr:nvSpPr>
      <xdr:spPr>
        <a:xfrm>
          <a:off x="11144250" y="447675"/>
          <a:ext cx="2212722" cy="26456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SOURCE</a:t>
          </a:r>
          <a:r>
            <a:rPr lang="en-IN" sz="1100" baseline="0"/>
            <a:t>: EDUREV GOOGLE IMAGES</a:t>
          </a:r>
          <a:endParaRPr lang="en-IN" sz="1100"/>
        </a:p>
      </xdr:txBody>
    </xdr:sp>
    <xdr:clientData/>
  </xdr:oneCellAnchor>
  <xdr:oneCellAnchor>
    <xdr:from>
      <xdr:col>2</xdr:col>
      <xdr:colOff>104775</xdr:colOff>
      <xdr:row>29</xdr:row>
      <xdr:rowOff>180975</xdr:rowOff>
    </xdr:from>
    <xdr:ext cx="3459217" cy="342786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9B3DEA-3A76-44F0-8EDB-2C490FFDB897}"/>
            </a:ext>
          </a:extLst>
        </xdr:cNvPr>
        <xdr:cNvSpPr txBox="1"/>
      </xdr:nvSpPr>
      <xdr:spPr>
        <a:xfrm>
          <a:off x="3409950" y="5819775"/>
          <a:ext cx="3459217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PICTORIAL REPRESENTATION</a:t>
          </a:r>
          <a:r>
            <a:rPr lang="en-IN" sz="1600" b="1" baseline="0"/>
            <a:t> OF DATA</a:t>
          </a:r>
          <a:endParaRPr lang="en-IN" sz="1600" b="1"/>
        </a:p>
      </xdr:txBody>
    </xdr:sp>
    <xdr:clientData/>
  </xdr:oneCellAnchor>
  <xdr:oneCellAnchor>
    <xdr:from>
      <xdr:col>5</xdr:col>
      <xdr:colOff>209550</xdr:colOff>
      <xdr:row>155</xdr:row>
      <xdr:rowOff>66675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2C3E54E-B94E-48DF-A282-F3665454A97D}"/>
            </a:ext>
          </a:extLst>
        </xdr:cNvPr>
        <xdr:cNvSpPr txBox="1"/>
      </xdr:nvSpPr>
      <xdr:spPr>
        <a:xfrm>
          <a:off x="8591550" y="28260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</xdr:col>
      <xdr:colOff>180975</xdr:colOff>
      <xdr:row>106</xdr:row>
      <xdr:rowOff>171449</xdr:rowOff>
    </xdr:from>
    <xdr:ext cx="3228975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D0E1C6-8AFD-4246-AC5C-153F78CDEB82}"/>
            </a:ext>
          </a:extLst>
        </xdr:cNvPr>
        <xdr:cNvSpPr txBox="1"/>
      </xdr:nvSpPr>
      <xdr:spPr>
        <a:xfrm>
          <a:off x="4162425" y="20621624"/>
          <a:ext cx="3228975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 sz="1600" b="1"/>
            <a:t>CENTRAL TENDANCY</a:t>
          </a:r>
          <a:endParaRPr lang="en-IN" sz="1200" b="1"/>
        </a:p>
      </xdr:txBody>
    </xdr:sp>
    <xdr:clientData/>
  </xdr:oneCellAnchor>
  <xdr:oneCellAnchor>
    <xdr:from>
      <xdr:col>1</xdr:col>
      <xdr:colOff>1390650</xdr:colOff>
      <xdr:row>227</xdr:row>
      <xdr:rowOff>180975</xdr:rowOff>
    </xdr:from>
    <xdr:ext cx="2657138" cy="342786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3C6ACA90-246D-4710-9AB4-FAE2DD829C44}"/>
            </a:ext>
          </a:extLst>
        </xdr:cNvPr>
        <xdr:cNvSpPr txBox="1"/>
      </xdr:nvSpPr>
      <xdr:spPr>
        <a:xfrm>
          <a:off x="2990850" y="44100750"/>
          <a:ext cx="2657138" cy="342786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/>
            <a:t>5)MEASURES OF DISPERSION</a:t>
          </a:r>
        </a:p>
      </xdr:txBody>
    </xdr:sp>
    <xdr:clientData/>
  </xdr:oneCellAnchor>
  <xdr:oneCellAnchor>
    <xdr:from>
      <xdr:col>0</xdr:col>
      <xdr:colOff>228600</xdr:colOff>
      <xdr:row>161</xdr:row>
      <xdr:rowOff>76200</xdr:rowOff>
    </xdr:from>
    <xdr:ext cx="6487802" cy="311496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97F6E8A5-8ECB-400E-ABB7-869758FD246D}"/>
            </a:ext>
          </a:extLst>
        </xdr:cNvPr>
        <xdr:cNvSpPr txBox="1"/>
      </xdr:nvSpPr>
      <xdr:spPr>
        <a:xfrm>
          <a:off x="228600" y="31242000"/>
          <a:ext cx="6487802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Me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dian is the middle value when the data set is arranged in an order </a:t>
          </a:r>
          <a:r>
            <a:rPr lang="en-IN" sz="14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MEDIAN= 34.6</a:t>
          </a:r>
          <a:endParaRPr lang="en-IN" sz="14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0</xdr:col>
      <xdr:colOff>38100</xdr:colOff>
      <xdr:row>111</xdr:row>
      <xdr:rowOff>28575</xdr:rowOff>
    </xdr:from>
    <xdr:ext cx="6776407" cy="530658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AD074AC-AC77-4614-B315-92A46A37DF74}"/>
            </a:ext>
          </a:extLst>
        </xdr:cNvPr>
        <xdr:cNvSpPr txBox="1"/>
      </xdr:nvSpPr>
      <xdr:spPr>
        <a:xfrm>
          <a:off x="38100" y="21507450"/>
          <a:ext cx="6776407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Mean is an average of the given numbers: a calculated central value of a set of numbers.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Therefore fore the average that is the mean of the given data is AM = 34.</a:t>
          </a:r>
          <a:endParaRPr lang="en-IN" sz="1400" b="0"/>
        </a:p>
      </xdr:txBody>
    </xdr:sp>
    <xdr:clientData/>
  </xdr:oneCellAnchor>
  <xdr:oneCellAnchor>
    <xdr:from>
      <xdr:col>5</xdr:col>
      <xdr:colOff>104775</xdr:colOff>
      <xdr:row>143</xdr:row>
      <xdr:rowOff>123825</xdr:rowOff>
    </xdr:from>
    <xdr:ext cx="6054671" cy="530658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6789211-621C-4A75-AD3B-5FB94A1FC0D5}"/>
            </a:ext>
          </a:extLst>
        </xdr:cNvPr>
        <xdr:cNvSpPr txBox="1"/>
      </xdr:nvSpPr>
      <xdr:spPr>
        <a:xfrm>
          <a:off x="8486775" y="27336750"/>
          <a:ext cx="6054671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Here Arithmatic mean, Geometric</a:t>
          </a:r>
          <a:r>
            <a:rPr lang="en-IN" sz="1400" b="0" baseline="0"/>
            <a:t> mean and harmonic mean are found for the </a:t>
          </a:r>
        </a:p>
        <a:p>
          <a:r>
            <a:rPr lang="en-IN" sz="1400" b="0" baseline="0"/>
            <a:t>given data where we find that </a:t>
          </a:r>
          <a:r>
            <a:rPr lang="en-IN" sz="14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AM&gt;GM&gt;HM</a:t>
          </a:r>
          <a:r>
            <a:rPr lang="en-IN" sz="1400" b="0"/>
            <a:t> </a:t>
          </a:r>
        </a:p>
      </xdr:txBody>
    </xdr:sp>
    <xdr:clientData/>
  </xdr:oneCellAnchor>
  <xdr:oneCellAnchor>
    <xdr:from>
      <xdr:col>5</xdr:col>
      <xdr:colOff>219075</xdr:colOff>
      <xdr:row>112</xdr:row>
      <xdr:rowOff>57150</xdr:rowOff>
    </xdr:from>
    <xdr:ext cx="6373476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D04FC5A-F4C9-42AC-9850-4D058BC8EC73}"/>
            </a:ext>
          </a:extLst>
        </xdr:cNvPr>
        <xdr:cNvSpPr txBox="1"/>
      </xdr:nvSpPr>
      <xdr:spPr>
        <a:xfrm>
          <a:off x="8601075" y="21726525"/>
          <a:ext cx="6373476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Geometric</a:t>
          </a:r>
          <a:r>
            <a:rPr lang="en-IN" sz="1400" b="0" baseline="0"/>
            <a:t> mean is the mean of set of numbers by using the product of their values</a:t>
          </a:r>
          <a:endParaRPr lang="en-IN" sz="1400" b="0"/>
        </a:p>
      </xdr:txBody>
    </xdr:sp>
    <xdr:clientData/>
  </xdr:oneCellAnchor>
  <xdr:oneCellAnchor>
    <xdr:from>
      <xdr:col>0</xdr:col>
      <xdr:colOff>104775</xdr:colOff>
      <xdr:row>136</xdr:row>
      <xdr:rowOff>76200</xdr:rowOff>
    </xdr:from>
    <xdr:ext cx="5819991" cy="311496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7D83642-527E-4EC9-AFF8-E488E20B73D7}"/>
            </a:ext>
          </a:extLst>
        </xdr:cNvPr>
        <xdr:cNvSpPr txBox="1"/>
      </xdr:nvSpPr>
      <xdr:spPr>
        <a:xfrm>
          <a:off x="104775" y="25850850"/>
          <a:ext cx="5819991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Haromic mean is the reciprocal of AM</a:t>
          </a:r>
          <a:r>
            <a:rPr lang="en-IN" sz="1400" b="0" baseline="0"/>
            <a:t> of the reciprocals of the observations</a:t>
          </a:r>
          <a:endParaRPr lang="en-IN" sz="1400" b="0"/>
        </a:p>
      </xdr:txBody>
    </xdr:sp>
    <xdr:clientData/>
  </xdr:oneCellAnchor>
  <xdr:oneCellAnchor>
    <xdr:from>
      <xdr:col>5</xdr:col>
      <xdr:colOff>1171575</xdr:colOff>
      <xdr:row>141</xdr:row>
      <xdr:rowOff>123825</xdr:rowOff>
    </xdr:from>
    <xdr:ext cx="2637197" cy="311496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6F9A9F7-3243-4478-B881-EC9DC7753878}"/>
            </a:ext>
          </a:extLst>
        </xdr:cNvPr>
        <xdr:cNvSpPr txBox="1"/>
      </xdr:nvSpPr>
      <xdr:spPr>
        <a:xfrm>
          <a:off x="9553575" y="26955750"/>
          <a:ext cx="2637197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1"/>
            <a:t>RELATION</a:t>
          </a:r>
          <a:r>
            <a:rPr lang="en-IN" sz="1400" b="1" baseline="0"/>
            <a:t> BETWEEN AM GM HM</a:t>
          </a:r>
          <a:endParaRPr lang="en-IN" sz="1400" b="1"/>
        </a:p>
      </xdr:txBody>
    </xdr:sp>
    <xdr:clientData/>
  </xdr:oneCellAnchor>
  <xdr:oneCellAnchor>
    <xdr:from>
      <xdr:col>4</xdr:col>
      <xdr:colOff>390525</xdr:colOff>
      <xdr:row>163</xdr:row>
      <xdr:rowOff>142875</xdr:rowOff>
    </xdr:from>
    <xdr:ext cx="5218608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C6CC4E-D1A7-48D9-A9F0-647DD2E7DD8B}"/>
            </a:ext>
          </a:extLst>
        </xdr:cNvPr>
        <xdr:cNvSpPr txBox="1"/>
      </xdr:nvSpPr>
      <xdr:spPr>
        <a:xfrm>
          <a:off x="7162800" y="30737175"/>
          <a:ext cx="5218608" cy="264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b="1"/>
            <a:t>MEDIAN</a:t>
          </a:r>
          <a:r>
            <a:rPr lang="en-IN" sz="1100" b="1" baseline="0"/>
            <a:t> FOR CONTINUOUS DISTRIBUTION IS FOUND BY THE FORMULA GIVEN BELOW</a:t>
          </a:r>
          <a:endParaRPr lang="en-IN" sz="1100" b="1"/>
        </a:p>
      </xdr:txBody>
    </xdr:sp>
    <xdr:clientData/>
  </xdr:oneCellAnchor>
  <xdr:oneCellAnchor>
    <xdr:from>
      <xdr:col>1</xdr:col>
      <xdr:colOff>981075</xdr:colOff>
      <xdr:row>181</xdr:row>
      <xdr:rowOff>85725</xdr:rowOff>
    </xdr:from>
    <xdr:ext cx="7627729" cy="31149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A134131-632C-4D7E-A548-A56A809C39A6}"/>
            </a:ext>
          </a:extLst>
        </xdr:cNvPr>
        <xdr:cNvSpPr txBox="1"/>
      </xdr:nvSpPr>
      <xdr:spPr>
        <a:xfrm>
          <a:off x="2581275" y="34594800"/>
          <a:ext cx="7627729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A Quartile divides the number of data points into four parts, or quarters, of more-or-less equal size</a:t>
          </a:r>
          <a:r>
            <a:rPr lang="en-IN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IN" sz="1100" b="0"/>
        </a:p>
      </xdr:txBody>
    </xdr:sp>
    <xdr:clientData/>
  </xdr:oneCellAnchor>
  <xdr:oneCellAnchor>
    <xdr:from>
      <xdr:col>0</xdr:col>
      <xdr:colOff>285750</xdr:colOff>
      <xdr:row>202</xdr:row>
      <xdr:rowOff>123825</xdr:rowOff>
    </xdr:from>
    <xdr:ext cx="11786432" cy="1190625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2FF92B24-E2C5-48B5-A894-F22CE5CFCBFD}"/>
            </a:ext>
          </a:extLst>
        </xdr:cNvPr>
        <xdr:cNvSpPr txBox="1"/>
      </xdr:nvSpPr>
      <xdr:spPr>
        <a:xfrm>
          <a:off x="285750" y="38642925"/>
          <a:ext cx="11786432" cy="119062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IN" sz="1400" b="0"/>
            <a:t>Here</a:t>
          </a:r>
          <a:r>
            <a:rPr lang="en-IN" sz="1400" b="0" baseline="0"/>
            <a:t> Q1, Q2, Q3 refers to the lower quartile, median and upper quartile. Where Q1 i.e 1/4th value of the marks of students lies in the range 13-18 i.e 18.14,</a:t>
          </a:r>
        </a:p>
        <a:p>
          <a:r>
            <a:rPr lang="en-IN" sz="1400" b="0" baseline="0"/>
            <a:t>Q2 i.e half  of marks of students (median) lies in the range 31-36 i.e 34.6, Q3 i.e 3/4th value  of marks of students lies in the range 43-48 i.e 46.81</a:t>
          </a:r>
        </a:p>
        <a:p>
          <a:r>
            <a:rPr lang="en-IN" sz="1400" b="0" baseline="0"/>
            <a:t>Therefore in Q1 25% of data lies below Q1 and 75% of data lies above Q1, Q2 ia the median, Q3 </a:t>
          </a:r>
          <a:r>
            <a:rPr lang="en-IN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75% of data lies below Q3 and 25% of data lies above Q3.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 lower quartile Q</a:t>
          </a:r>
          <a:r>
            <a:rPr lang="en-IN" sz="1400" b="0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is the median of the lower half of the data.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upper quartile Q</a:t>
          </a:r>
          <a:r>
            <a:rPr lang="en-IN" sz="1400" b="0" i="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is the median of the upper half of the data.</a:t>
          </a:r>
          <a:b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IN" sz="1400" b="0"/>
        </a:p>
      </xdr:txBody>
    </xdr:sp>
    <xdr:clientData/>
  </xdr:oneCellAnchor>
  <xdr:oneCellAnchor>
    <xdr:from>
      <xdr:col>2</xdr:col>
      <xdr:colOff>1076325</xdr:colOff>
      <xdr:row>212</xdr:row>
      <xdr:rowOff>209550</xdr:rowOff>
    </xdr:from>
    <xdr:ext cx="7302577" cy="311496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3641D8-8616-46AE-8A7A-6457C639FDC0}"/>
            </a:ext>
          </a:extLst>
        </xdr:cNvPr>
        <xdr:cNvSpPr txBox="1"/>
      </xdr:nvSpPr>
      <xdr:spPr>
        <a:xfrm>
          <a:off x="5057775" y="40824150"/>
          <a:ext cx="7302577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Mode is the most</a:t>
          </a:r>
          <a:r>
            <a:rPr lang="en-IN" sz="1400" b="0" baseline="0"/>
            <a:t> frequent  number that is the number that occurs the highest number of times</a:t>
          </a:r>
          <a:endParaRPr lang="en-IN" sz="1400" b="0"/>
        </a:p>
      </xdr:txBody>
    </xdr:sp>
    <xdr:clientData/>
  </xdr:oneCellAnchor>
  <xdr:oneCellAnchor>
    <xdr:from>
      <xdr:col>0</xdr:col>
      <xdr:colOff>1533525</xdr:colOff>
      <xdr:row>230</xdr:row>
      <xdr:rowOff>19050</xdr:rowOff>
    </xdr:from>
    <xdr:ext cx="6440738" cy="31149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422B768D-702C-4BC8-8EF7-A710AC27F723}"/>
            </a:ext>
          </a:extLst>
        </xdr:cNvPr>
        <xdr:cNvSpPr txBox="1"/>
      </xdr:nvSpPr>
      <xdr:spPr>
        <a:xfrm>
          <a:off x="1533525" y="44129325"/>
          <a:ext cx="6440738" cy="31149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Measures of dispersion shows how the data</a:t>
          </a:r>
          <a:r>
            <a:rPr lang="en-IN" sz="1400" b="0" baseline="0"/>
            <a:t> is spread or scattered around the mean</a:t>
          </a:r>
          <a:endParaRPr lang="en-IN" sz="1400" b="0"/>
        </a:p>
      </xdr:txBody>
    </xdr:sp>
    <xdr:clientData/>
  </xdr:oneCellAnchor>
  <xdr:oneCellAnchor>
    <xdr:from>
      <xdr:col>0</xdr:col>
      <xdr:colOff>352425</xdr:colOff>
      <xdr:row>232</xdr:row>
      <xdr:rowOff>104775</xdr:rowOff>
    </xdr:from>
    <xdr:ext cx="11541557" cy="530658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6C14B4C-7B69-4C96-A1D1-14200A0A9208}"/>
            </a:ext>
          </a:extLst>
        </xdr:cNvPr>
        <xdr:cNvSpPr txBox="1"/>
      </xdr:nvSpPr>
      <xdr:spPr>
        <a:xfrm>
          <a:off x="352425" y="44977050"/>
          <a:ext cx="11541557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/>
            <a:t>Variance is the average of squared deviation</a:t>
          </a:r>
          <a:r>
            <a:rPr lang="en-IN" sz="1400" b="0" baseline="0"/>
            <a:t> of values from the mean - that is it </a:t>
          </a:r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measures the average degree to which each point differs from the mean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—the average of all data points.</a:t>
          </a:r>
          <a:endParaRPr lang="en-IN" sz="1400" b="0"/>
        </a:p>
      </xdr:txBody>
    </xdr:sp>
    <xdr:clientData/>
  </xdr:oneCellAnchor>
  <xdr:oneCellAnchor>
    <xdr:from>
      <xdr:col>2</xdr:col>
      <xdr:colOff>1485900</xdr:colOff>
      <xdr:row>259</xdr:row>
      <xdr:rowOff>200025</xdr:rowOff>
    </xdr:from>
    <xdr:ext cx="6170344" cy="530658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A987C55-5A03-4E6F-9709-FF48EEF3F4A5}"/>
            </a:ext>
          </a:extLst>
        </xdr:cNvPr>
        <xdr:cNvSpPr txBox="1"/>
      </xdr:nvSpPr>
      <xdr:spPr>
        <a:xfrm>
          <a:off x="5467350" y="50406300"/>
          <a:ext cx="6170344" cy="530658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Standard deviation looks at how spread out a group of numbers is from the mean,</a:t>
          </a:r>
        </a:p>
        <a:p>
          <a:r>
            <a:rPr lang="en-IN" sz="14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by looking at the square root of the variance. </a:t>
          </a:r>
          <a:endParaRPr lang="en-IN" sz="14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77BF-0E9E-461E-BB8C-08C6D6F804C2}">
  <dimension ref="A6:J293"/>
  <sheetViews>
    <sheetView tabSelected="1" topLeftCell="A289" zoomScaleNormal="100" workbookViewId="0">
      <selection activeCell="E13" sqref="E13"/>
    </sheetView>
  </sheetViews>
  <sheetFormatPr defaultRowHeight="15" x14ac:dyDescent="0.25"/>
  <cols>
    <col min="1" max="1" width="24" customWidth="1"/>
    <col min="2" max="2" width="35.7109375" customWidth="1"/>
    <col min="3" max="3" width="23.85546875" customWidth="1"/>
    <col min="4" max="4" width="21.42578125" customWidth="1"/>
    <col min="5" max="5" width="24.140625" customWidth="1"/>
    <col min="6" max="6" width="19.85546875" customWidth="1"/>
    <col min="7" max="7" width="23" customWidth="1"/>
    <col min="8" max="8" width="20.85546875" customWidth="1"/>
    <col min="9" max="9" width="13.5703125" customWidth="1"/>
    <col min="10" max="10" width="17.7109375" customWidth="1"/>
  </cols>
  <sheetData>
    <row r="6" spans="1:8" x14ac:dyDescent="0.25">
      <c r="A6">
        <v>56</v>
      </c>
      <c r="B6">
        <v>10</v>
      </c>
      <c r="C6">
        <v>54</v>
      </c>
      <c r="D6">
        <v>38</v>
      </c>
      <c r="E6">
        <v>21</v>
      </c>
      <c r="F6">
        <v>43</v>
      </c>
      <c r="G6">
        <v>12</v>
      </c>
      <c r="H6">
        <v>22</v>
      </c>
    </row>
    <row r="7" spans="1:8" x14ac:dyDescent="0.25">
      <c r="A7">
        <v>48</v>
      </c>
      <c r="B7">
        <v>51</v>
      </c>
      <c r="C7">
        <v>39</v>
      </c>
      <c r="D7">
        <v>26</v>
      </c>
      <c r="E7">
        <v>12</v>
      </c>
      <c r="F7">
        <v>17</v>
      </c>
      <c r="G7">
        <v>36</v>
      </c>
      <c r="H7">
        <v>19</v>
      </c>
    </row>
    <row r="8" spans="1:8" x14ac:dyDescent="0.25">
      <c r="A8">
        <v>48</v>
      </c>
      <c r="B8">
        <v>36</v>
      </c>
      <c r="C8">
        <v>15</v>
      </c>
      <c r="D8">
        <v>33</v>
      </c>
      <c r="E8">
        <v>30</v>
      </c>
      <c r="F8">
        <v>62</v>
      </c>
      <c r="G8">
        <v>57</v>
      </c>
      <c r="H8">
        <v>17</v>
      </c>
    </row>
    <row r="9" spans="1:8" x14ac:dyDescent="0.25">
      <c r="A9">
        <v>5</v>
      </c>
      <c r="B9">
        <v>17</v>
      </c>
      <c r="C9">
        <v>45</v>
      </c>
      <c r="D9">
        <v>46</v>
      </c>
      <c r="E9">
        <v>43</v>
      </c>
      <c r="F9">
        <v>55</v>
      </c>
      <c r="G9">
        <v>57</v>
      </c>
      <c r="H9">
        <v>38</v>
      </c>
    </row>
    <row r="10" spans="1:8" x14ac:dyDescent="0.25">
      <c r="A10">
        <v>43</v>
      </c>
      <c r="B10">
        <v>28</v>
      </c>
      <c r="C10">
        <v>32</v>
      </c>
      <c r="D10">
        <v>35</v>
      </c>
      <c r="E10">
        <v>54</v>
      </c>
      <c r="F10">
        <v>27</v>
      </c>
      <c r="G10">
        <v>17</v>
      </c>
      <c r="H10">
        <v>16</v>
      </c>
    </row>
    <row r="11" spans="1:8" x14ac:dyDescent="0.25">
      <c r="A11">
        <v>11</v>
      </c>
      <c r="B11">
        <v>43</v>
      </c>
      <c r="C11">
        <v>45</v>
      </c>
      <c r="D11">
        <v>2</v>
      </c>
      <c r="E11">
        <v>16</v>
      </c>
      <c r="F11">
        <v>46</v>
      </c>
      <c r="G11">
        <v>28</v>
      </c>
      <c r="H11">
        <v>45</v>
      </c>
    </row>
    <row r="13" spans="1:8" x14ac:dyDescent="0.25">
      <c r="C13" s="18" t="s">
        <v>109</v>
      </c>
      <c r="D13" s="18" t="s">
        <v>110</v>
      </c>
    </row>
    <row r="15" spans="1:8" ht="15.75" x14ac:dyDescent="0.25">
      <c r="A15" s="19" t="s">
        <v>0</v>
      </c>
      <c r="C15" s="20" t="s">
        <v>108</v>
      </c>
    </row>
    <row r="16" spans="1:8" ht="15.75" x14ac:dyDescent="0.25">
      <c r="A16" s="19" t="s">
        <v>1</v>
      </c>
      <c r="C16" s="20" t="s">
        <v>2</v>
      </c>
    </row>
    <row r="17" spans="2:5" ht="15.75" x14ac:dyDescent="0.25">
      <c r="C17" s="20" t="s">
        <v>3</v>
      </c>
    </row>
    <row r="19" spans="2:5" ht="21.75" customHeight="1" x14ac:dyDescent="0.25">
      <c r="B19" s="12" t="s">
        <v>4</v>
      </c>
      <c r="C19" s="12" t="s">
        <v>5</v>
      </c>
      <c r="D19" s="12" t="s">
        <v>6</v>
      </c>
      <c r="E19" s="12" t="s">
        <v>7</v>
      </c>
    </row>
    <row r="20" spans="2:5" x14ac:dyDescent="0.25">
      <c r="B20" s="1" t="s">
        <v>8</v>
      </c>
      <c r="C20">
        <v>2</v>
      </c>
      <c r="D20">
        <v>2</v>
      </c>
      <c r="E20">
        <v>48</v>
      </c>
    </row>
    <row r="21" spans="2:5" x14ac:dyDescent="0.25">
      <c r="B21" s="1" t="s">
        <v>9</v>
      </c>
      <c r="C21">
        <v>4</v>
      </c>
      <c r="D21">
        <f t="shared" ref="D21:D29" si="0">D20+C21</f>
        <v>6</v>
      </c>
      <c r="E21">
        <f t="shared" ref="E21:E29" si="1">E20-C20</f>
        <v>46</v>
      </c>
    </row>
    <row r="22" spans="2:5" x14ac:dyDescent="0.25">
      <c r="B22" t="s">
        <v>10</v>
      </c>
      <c r="C22">
        <v>7</v>
      </c>
      <c r="D22">
        <f t="shared" si="0"/>
        <v>13</v>
      </c>
      <c r="E22">
        <f t="shared" si="1"/>
        <v>42</v>
      </c>
    </row>
    <row r="23" spans="2:5" x14ac:dyDescent="0.25">
      <c r="B23" t="s">
        <v>11</v>
      </c>
      <c r="C23">
        <v>3</v>
      </c>
      <c r="D23">
        <f t="shared" si="0"/>
        <v>16</v>
      </c>
      <c r="E23">
        <f t="shared" si="1"/>
        <v>35</v>
      </c>
    </row>
    <row r="24" spans="2:5" x14ac:dyDescent="0.25">
      <c r="B24" s="17" t="s">
        <v>12</v>
      </c>
      <c r="C24" s="17">
        <v>5</v>
      </c>
      <c r="D24" s="17">
        <f t="shared" si="0"/>
        <v>21</v>
      </c>
      <c r="E24">
        <f t="shared" si="1"/>
        <v>32</v>
      </c>
    </row>
    <row r="25" spans="2:5" x14ac:dyDescent="0.25">
      <c r="B25" t="s">
        <v>13</v>
      </c>
      <c r="C25">
        <v>5</v>
      </c>
      <c r="D25">
        <f t="shared" si="0"/>
        <v>26</v>
      </c>
      <c r="E25">
        <f t="shared" si="1"/>
        <v>27</v>
      </c>
    </row>
    <row r="26" spans="2:5" x14ac:dyDescent="0.25">
      <c r="B26" t="s">
        <v>14</v>
      </c>
      <c r="C26">
        <v>3</v>
      </c>
      <c r="D26">
        <f t="shared" si="0"/>
        <v>29</v>
      </c>
      <c r="E26">
        <f t="shared" si="1"/>
        <v>22</v>
      </c>
    </row>
    <row r="27" spans="2:5" x14ac:dyDescent="0.25">
      <c r="B27" t="s">
        <v>15</v>
      </c>
      <c r="C27">
        <v>11</v>
      </c>
      <c r="D27">
        <f t="shared" si="0"/>
        <v>40</v>
      </c>
      <c r="E27">
        <f t="shared" si="1"/>
        <v>19</v>
      </c>
    </row>
    <row r="28" spans="2:5" x14ac:dyDescent="0.25">
      <c r="B28" t="s">
        <v>16</v>
      </c>
      <c r="C28">
        <v>3</v>
      </c>
      <c r="D28">
        <f t="shared" si="0"/>
        <v>43</v>
      </c>
      <c r="E28">
        <f t="shared" si="1"/>
        <v>8</v>
      </c>
    </row>
    <row r="29" spans="2:5" x14ac:dyDescent="0.25">
      <c r="B29" t="s">
        <v>17</v>
      </c>
      <c r="C29">
        <v>5</v>
      </c>
      <c r="D29">
        <f t="shared" si="0"/>
        <v>48</v>
      </c>
      <c r="E29">
        <f t="shared" si="1"/>
        <v>5</v>
      </c>
    </row>
    <row r="31" spans="2:5" ht="21" x14ac:dyDescent="0.35">
      <c r="B31" s="2"/>
    </row>
    <row r="34" spans="1:9" ht="20.25" customHeight="1" x14ac:dyDescent="0.25">
      <c r="A34" s="12" t="s">
        <v>4</v>
      </c>
      <c r="B34" s="12" t="s">
        <v>18</v>
      </c>
      <c r="C34" s="12" t="s">
        <v>5</v>
      </c>
      <c r="D34" s="12" t="s">
        <v>19</v>
      </c>
      <c r="E34" s="12" t="s">
        <v>6</v>
      </c>
      <c r="F34" s="12" t="s">
        <v>7</v>
      </c>
      <c r="G34" s="12" t="s">
        <v>20</v>
      </c>
      <c r="H34" s="12" t="s">
        <v>21</v>
      </c>
      <c r="I34" s="12" t="s">
        <v>22</v>
      </c>
    </row>
    <row r="35" spans="1:9" x14ac:dyDescent="0.25">
      <c r="A35" s="1" t="s">
        <v>131</v>
      </c>
      <c r="B35">
        <v>3.5</v>
      </c>
      <c r="C35">
        <v>2</v>
      </c>
      <c r="D35" t="s">
        <v>23</v>
      </c>
      <c r="E35">
        <v>2</v>
      </c>
      <c r="F35">
        <v>48</v>
      </c>
      <c r="G35">
        <v>6</v>
      </c>
      <c r="H35">
        <v>6</v>
      </c>
      <c r="I35">
        <v>1</v>
      </c>
    </row>
    <row r="36" spans="1:9" x14ac:dyDescent="0.25">
      <c r="A36" s="1" t="s">
        <v>9</v>
      </c>
      <c r="B36">
        <v>9.5</v>
      </c>
      <c r="C36">
        <v>4</v>
      </c>
      <c r="D36" t="s">
        <v>24</v>
      </c>
      <c r="E36">
        <v>6</v>
      </c>
      <c r="F36">
        <v>46</v>
      </c>
      <c r="G36">
        <v>12</v>
      </c>
      <c r="H36">
        <v>12</v>
      </c>
      <c r="I36">
        <v>7</v>
      </c>
    </row>
    <row r="37" spans="1:9" x14ac:dyDescent="0.25">
      <c r="A37" t="s">
        <v>10</v>
      </c>
      <c r="B37">
        <v>15.5</v>
      </c>
      <c r="C37">
        <v>7</v>
      </c>
      <c r="D37" t="s">
        <v>25</v>
      </c>
      <c r="E37">
        <v>13</v>
      </c>
      <c r="F37">
        <v>42</v>
      </c>
      <c r="G37">
        <v>18</v>
      </c>
      <c r="H37">
        <v>18</v>
      </c>
      <c r="I37">
        <v>13</v>
      </c>
    </row>
    <row r="38" spans="1:9" x14ac:dyDescent="0.25">
      <c r="A38" t="s">
        <v>11</v>
      </c>
      <c r="B38">
        <v>21.5</v>
      </c>
      <c r="C38">
        <v>3</v>
      </c>
      <c r="D38" t="s">
        <v>26</v>
      </c>
      <c r="E38">
        <v>16</v>
      </c>
      <c r="F38">
        <v>35</v>
      </c>
      <c r="G38">
        <v>24</v>
      </c>
      <c r="H38">
        <v>24</v>
      </c>
      <c r="I38">
        <v>19</v>
      </c>
    </row>
    <row r="39" spans="1:9" x14ac:dyDescent="0.25">
      <c r="A39" t="s">
        <v>12</v>
      </c>
      <c r="B39">
        <v>27.5</v>
      </c>
      <c r="C39">
        <v>5</v>
      </c>
      <c r="D39" t="s">
        <v>27</v>
      </c>
      <c r="E39">
        <v>21</v>
      </c>
      <c r="F39">
        <v>32</v>
      </c>
      <c r="G39">
        <v>30</v>
      </c>
      <c r="H39">
        <v>30</v>
      </c>
      <c r="I39">
        <v>25</v>
      </c>
    </row>
    <row r="40" spans="1:9" x14ac:dyDescent="0.25">
      <c r="A40" t="s">
        <v>13</v>
      </c>
      <c r="B40">
        <v>33.5</v>
      </c>
      <c r="C40">
        <v>5</v>
      </c>
      <c r="D40" t="s">
        <v>28</v>
      </c>
      <c r="E40">
        <v>26</v>
      </c>
      <c r="F40">
        <v>27</v>
      </c>
      <c r="G40">
        <v>36</v>
      </c>
      <c r="H40">
        <v>36</v>
      </c>
      <c r="I40">
        <v>31</v>
      </c>
    </row>
    <row r="41" spans="1:9" x14ac:dyDescent="0.25">
      <c r="A41" t="s">
        <v>14</v>
      </c>
      <c r="B41">
        <v>39.5</v>
      </c>
      <c r="C41">
        <v>3</v>
      </c>
      <c r="D41" t="s">
        <v>29</v>
      </c>
      <c r="E41">
        <v>29</v>
      </c>
      <c r="F41">
        <v>22</v>
      </c>
      <c r="G41">
        <v>42</v>
      </c>
      <c r="H41">
        <v>42</v>
      </c>
      <c r="I41">
        <v>37</v>
      </c>
    </row>
    <row r="42" spans="1:9" x14ac:dyDescent="0.25">
      <c r="A42" t="s">
        <v>15</v>
      </c>
      <c r="B42">
        <v>45.5</v>
      </c>
      <c r="C42">
        <v>11</v>
      </c>
      <c r="D42" t="s">
        <v>30</v>
      </c>
      <c r="E42">
        <v>40</v>
      </c>
      <c r="F42">
        <v>19</v>
      </c>
      <c r="G42">
        <v>48</v>
      </c>
      <c r="H42">
        <v>48</v>
      </c>
      <c r="I42">
        <v>43</v>
      </c>
    </row>
    <row r="43" spans="1:9" x14ac:dyDescent="0.25">
      <c r="A43" t="s">
        <v>16</v>
      </c>
      <c r="B43">
        <v>51.5</v>
      </c>
      <c r="C43">
        <v>3</v>
      </c>
      <c r="D43" t="s">
        <v>31</v>
      </c>
      <c r="E43">
        <v>43</v>
      </c>
      <c r="F43">
        <v>8</v>
      </c>
      <c r="G43">
        <v>54</v>
      </c>
      <c r="H43">
        <v>54</v>
      </c>
      <c r="I43">
        <v>49</v>
      </c>
    </row>
    <row r="44" spans="1:9" x14ac:dyDescent="0.25">
      <c r="A44" t="s">
        <v>17</v>
      </c>
      <c r="B44">
        <v>57.5</v>
      </c>
      <c r="C44">
        <v>5</v>
      </c>
      <c r="D44" t="s">
        <v>32</v>
      </c>
      <c r="E44">
        <v>48</v>
      </c>
      <c r="F44">
        <v>5</v>
      </c>
      <c r="G44">
        <v>60</v>
      </c>
      <c r="H44">
        <v>60</v>
      </c>
      <c r="I44">
        <v>55</v>
      </c>
    </row>
    <row r="110" spans="2:2" ht="21" x14ac:dyDescent="0.35">
      <c r="B110" s="21" t="s">
        <v>113</v>
      </c>
    </row>
    <row r="116" spans="1:10" ht="18.75" x14ac:dyDescent="0.3">
      <c r="B116" s="22" t="s">
        <v>34</v>
      </c>
      <c r="F116" s="22" t="s">
        <v>39</v>
      </c>
    </row>
    <row r="117" spans="1:10" ht="15.75" x14ac:dyDescent="0.25">
      <c r="A117" s="11" t="s">
        <v>4</v>
      </c>
      <c r="B117" s="11" t="s">
        <v>35</v>
      </c>
      <c r="C117" s="11" t="s">
        <v>5</v>
      </c>
      <c r="D117" s="11" t="s">
        <v>120</v>
      </c>
      <c r="F117" s="11" t="s">
        <v>4</v>
      </c>
      <c r="G117" s="11" t="s">
        <v>35</v>
      </c>
      <c r="H117" s="11" t="s">
        <v>5</v>
      </c>
      <c r="I117" s="11" t="s">
        <v>40</v>
      </c>
      <c r="J117" s="11" t="s">
        <v>41</v>
      </c>
    </row>
    <row r="118" spans="1:10" x14ac:dyDescent="0.25">
      <c r="A118" s="1" t="s">
        <v>8</v>
      </c>
      <c r="B118">
        <v>3.5</v>
      </c>
      <c r="C118">
        <v>2</v>
      </c>
      <c r="D118">
        <f t="shared" ref="D118:D127" si="2">B118*C118</f>
        <v>7</v>
      </c>
      <c r="F118" s="1" t="s">
        <v>8</v>
      </c>
      <c r="G118">
        <v>3.5</v>
      </c>
      <c r="H118">
        <v>2</v>
      </c>
      <c r="I118">
        <f t="shared" ref="I118:I127" si="3">LOG(G118)</f>
        <v>0.54406804435027567</v>
      </c>
      <c r="J118">
        <f t="shared" ref="J118:J127" si="4">I118*H118</f>
        <v>1.0881360887005513</v>
      </c>
    </row>
    <row r="119" spans="1:10" x14ac:dyDescent="0.25">
      <c r="A119" s="1" t="s">
        <v>9</v>
      </c>
      <c r="B119">
        <v>9.5</v>
      </c>
      <c r="C119">
        <v>4</v>
      </c>
      <c r="D119">
        <f t="shared" si="2"/>
        <v>38</v>
      </c>
      <c r="F119" s="1" t="s">
        <v>9</v>
      </c>
      <c r="G119">
        <v>9.5</v>
      </c>
      <c r="H119">
        <v>4</v>
      </c>
      <c r="I119">
        <f t="shared" si="3"/>
        <v>0.97772360528884772</v>
      </c>
      <c r="J119">
        <f t="shared" si="4"/>
        <v>3.9108944211553909</v>
      </c>
    </row>
    <row r="120" spans="1:10" x14ac:dyDescent="0.25">
      <c r="A120" t="s">
        <v>10</v>
      </c>
      <c r="B120">
        <v>15.5</v>
      </c>
      <c r="C120">
        <v>7</v>
      </c>
      <c r="D120">
        <f t="shared" si="2"/>
        <v>108.5</v>
      </c>
      <c r="F120" t="s">
        <v>10</v>
      </c>
      <c r="G120">
        <v>15.5</v>
      </c>
      <c r="H120">
        <v>7</v>
      </c>
      <c r="I120">
        <f t="shared" si="3"/>
        <v>1.1903316981702914</v>
      </c>
      <c r="J120">
        <f t="shared" si="4"/>
        <v>8.3323218871920393</v>
      </c>
    </row>
    <row r="121" spans="1:10" x14ac:dyDescent="0.25">
      <c r="A121" t="s">
        <v>11</v>
      </c>
      <c r="B121">
        <v>21.5</v>
      </c>
      <c r="C121">
        <v>3</v>
      </c>
      <c r="D121">
        <f t="shared" si="2"/>
        <v>64.5</v>
      </c>
      <c r="F121" t="s">
        <v>11</v>
      </c>
      <c r="G121">
        <v>21.5</v>
      </c>
      <c r="H121">
        <v>3</v>
      </c>
      <c r="I121">
        <f t="shared" si="3"/>
        <v>1.3324384599156054</v>
      </c>
      <c r="J121">
        <f t="shared" si="4"/>
        <v>3.9973153797468162</v>
      </c>
    </row>
    <row r="122" spans="1:10" x14ac:dyDescent="0.25">
      <c r="A122" t="s">
        <v>12</v>
      </c>
      <c r="B122">
        <v>27.5</v>
      </c>
      <c r="C122">
        <v>5</v>
      </c>
      <c r="D122">
        <f t="shared" si="2"/>
        <v>137.5</v>
      </c>
      <c r="F122" t="s">
        <v>12</v>
      </c>
      <c r="G122">
        <v>27.5</v>
      </c>
      <c r="H122">
        <v>5</v>
      </c>
      <c r="I122">
        <f t="shared" si="3"/>
        <v>1.4393326938302626</v>
      </c>
      <c r="J122">
        <f t="shared" si="4"/>
        <v>7.1966634691513134</v>
      </c>
    </row>
    <row r="123" spans="1:10" x14ac:dyDescent="0.25">
      <c r="A123" t="s">
        <v>13</v>
      </c>
      <c r="B123">
        <v>33.5</v>
      </c>
      <c r="C123">
        <v>5</v>
      </c>
      <c r="D123">
        <f t="shared" si="2"/>
        <v>167.5</v>
      </c>
      <c r="F123" t="s">
        <v>13</v>
      </c>
      <c r="G123">
        <v>33.5</v>
      </c>
      <c r="H123">
        <v>5</v>
      </c>
      <c r="I123">
        <f t="shared" si="3"/>
        <v>1.5250448070368452</v>
      </c>
      <c r="J123">
        <f t="shared" si="4"/>
        <v>7.6252240351842264</v>
      </c>
    </row>
    <row r="124" spans="1:10" x14ac:dyDescent="0.25">
      <c r="A124" t="s">
        <v>14</v>
      </c>
      <c r="B124">
        <v>39.5</v>
      </c>
      <c r="C124">
        <v>3</v>
      </c>
      <c r="D124">
        <f t="shared" si="2"/>
        <v>118.5</v>
      </c>
      <c r="F124" t="s">
        <v>14</v>
      </c>
      <c r="G124">
        <v>39.5</v>
      </c>
      <c r="H124">
        <v>3</v>
      </c>
      <c r="I124">
        <f t="shared" si="3"/>
        <v>1.5965970956264601</v>
      </c>
      <c r="J124">
        <f t="shared" si="4"/>
        <v>4.7897912868793799</v>
      </c>
    </row>
    <row r="125" spans="1:10" x14ac:dyDescent="0.25">
      <c r="A125" t="s">
        <v>15</v>
      </c>
      <c r="B125">
        <v>45.5</v>
      </c>
      <c r="C125">
        <v>11</v>
      </c>
      <c r="D125">
        <f t="shared" si="2"/>
        <v>500.5</v>
      </c>
      <c r="F125" t="s">
        <v>15</v>
      </c>
      <c r="G125">
        <v>45.5</v>
      </c>
      <c r="H125">
        <v>11</v>
      </c>
      <c r="I125">
        <f t="shared" si="3"/>
        <v>1.6580113966571124</v>
      </c>
      <c r="J125">
        <f t="shared" si="4"/>
        <v>18.238125363228235</v>
      </c>
    </row>
    <row r="126" spans="1:10" x14ac:dyDescent="0.25">
      <c r="A126" t="s">
        <v>16</v>
      </c>
      <c r="B126">
        <v>51.5</v>
      </c>
      <c r="C126">
        <v>3</v>
      </c>
      <c r="D126">
        <f t="shared" si="2"/>
        <v>154.5</v>
      </c>
      <c r="F126" t="s">
        <v>16</v>
      </c>
      <c r="G126">
        <v>51.5</v>
      </c>
      <c r="H126">
        <v>3</v>
      </c>
      <c r="I126">
        <f t="shared" si="3"/>
        <v>1.711807229041191</v>
      </c>
      <c r="J126">
        <f t="shared" si="4"/>
        <v>5.1354216871235732</v>
      </c>
    </row>
    <row r="127" spans="1:10" x14ac:dyDescent="0.25">
      <c r="A127" t="s">
        <v>17</v>
      </c>
      <c r="B127">
        <v>57.5</v>
      </c>
      <c r="C127">
        <v>5</v>
      </c>
      <c r="D127">
        <f t="shared" si="2"/>
        <v>287.5</v>
      </c>
      <c r="F127" t="s">
        <v>17</v>
      </c>
      <c r="G127">
        <v>57.5</v>
      </c>
      <c r="H127">
        <v>5</v>
      </c>
      <c r="I127">
        <f t="shared" si="3"/>
        <v>1.7596678446896306</v>
      </c>
      <c r="J127">
        <f t="shared" si="4"/>
        <v>8.7983392234481528</v>
      </c>
    </row>
    <row r="128" spans="1:10" x14ac:dyDescent="0.25">
      <c r="B128" s="3" t="s">
        <v>36</v>
      </c>
      <c r="C128" s="3">
        <f>SUM(C118:C127)</f>
        <v>48</v>
      </c>
      <c r="D128" s="3">
        <f>SUM(D118:D127)</f>
        <v>1584</v>
      </c>
      <c r="G128" s="3" t="s">
        <v>36</v>
      </c>
      <c r="H128" s="3">
        <f>SUM(H118:H127)</f>
        <v>48</v>
      </c>
      <c r="I128" s="3"/>
      <c r="J128" s="3">
        <f>SUM(J118:J127)</f>
        <v>69.112232841809686</v>
      </c>
    </row>
    <row r="129" spans="1:8" x14ac:dyDescent="0.25">
      <c r="B129" t="s">
        <v>121</v>
      </c>
      <c r="G129" t="s">
        <v>122</v>
      </c>
    </row>
    <row r="130" spans="1:8" x14ac:dyDescent="0.25">
      <c r="B130" t="s">
        <v>37</v>
      </c>
      <c r="G130" t="s">
        <v>44</v>
      </c>
    </row>
    <row r="131" spans="1:8" ht="18.75" x14ac:dyDescent="0.25">
      <c r="A131" s="4" t="s">
        <v>38</v>
      </c>
      <c r="B131" s="4">
        <f>D128/C128</f>
        <v>33</v>
      </c>
      <c r="G131" s="5" t="s">
        <v>42</v>
      </c>
      <c r="H131">
        <f>69.11223284/48</f>
        <v>1.4398381841666668</v>
      </c>
    </row>
    <row r="132" spans="1:8" x14ac:dyDescent="0.25">
      <c r="H132" t="s">
        <v>43</v>
      </c>
    </row>
    <row r="133" spans="1:8" ht="18.75" x14ac:dyDescent="0.3">
      <c r="G133" s="7" t="s">
        <v>45</v>
      </c>
      <c r="H133" s="7">
        <f>POWER(10,H131)</f>
        <v>27.532026834067644</v>
      </c>
    </row>
    <row r="135" spans="1:8" ht="18.75" x14ac:dyDescent="0.3">
      <c r="B135" s="22" t="s">
        <v>46</v>
      </c>
    </row>
    <row r="136" spans="1:8" x14ac:dyDescent="0.25">
      <c r="D136" s="27"/>
    </row>
    <row r="137" spans="1:8" x14ac:dyDescent="0.25">
      <c r="B137" s="26"/>
    </row>
    <row r="140" spans="1:8" ht="15.75" x14ac:dyDescent="0.25">
      <c r="A140" s="11" t="s">
        <v>4</v>
      </c>
      <c r="B140" s="11" t="s">
        <v>35</v>
      </c>
      <c r="C140" s="11" t="s">
        <v>5</v>
      </c>
      <c r="D140" s="11" t="s">
        <v>47</v>
      </c>
    </row>
    <row r="141" spans="1:8" x14ac:dyDescent="0.25">
      <c r="A141" s="1" t="s">
        <v>8</v>
      </c>
      <c r="B141">
        <v>3.5</v>
      </c>
      <c r="C141">
        <v>2</v>
      </c>
      <c r="D141">
        <f>C141/B141</f>
        <v>0.5714285714285714</v>
      </c>
    </row>
    <row r="142" spans="1:8" x14ac:dyDescent="0.25">
      <c r="A142" s="1" t="s">
        <v>9</v>
      </c>
      <c r="B142">
        <v>9.5</v>
      </c>
      <c r="C142">
        <v>4</v>
      </c>
      <c r="D142">
        <f t="shared" ref="D142:D150" si="5">C142/B142</f>
        <v>0.42105263157894735</v>
      </c>
    </row>
    <row r="143" spans="1:8" x14ac:dyDescent="0.25">
      <c r="A143" t="s">
        <v>10</v>
      </c>
      <c r="B143">
        <v>15.5</v>
      </c>
      <c r="C143">
        <v>7</v>
      </c>
      <c r="D143">
        <f t="shared" si="5"/>
        <v>0.45161290322580644</v>
      </c>
    </row>
    <row r="144" spans="1:8" x14ac:dyDescent="0.25">
      <c r="A144" t="s">
        <v>11</v>
      </c>
      <c r="B144">
        <v>21.5</v>
      </c>
      <c r="C144">
        <v>3</v>
      </c>
      <c r="D144">
        <f t="shared" si="5"/>
        <v>0.13953488372093023</v>
      </c>
    </row>
    <row r="145" spans="1:6" x14ac:dyDescent="0.25">
      <c r="A145" t="s">
        <v>12</v>
      </c>
      <c r="B145">
        <v>27.5</v>
      </c>
      <c r="C145">
        <v>5</v>
      </c>
      <c r="D145">
        <f t="shared" si="5"/>
        <v>0.18181818181818182</v>
      </c>
    </row>
    <row r="146" spans="1:6" x14ac:dyDescent="0.25">
      <c r="A146" t="s">
        <v>13</v>
      </c>
      <c r="B146">
        <v>33.5</v>
      </c>
      <c r="C146">
        <v>5</v>
      </c>
      <c r="D146">
        <f t="shared" si="5"/>
        <v>0.14925373134328357</v>
      </c>
    </row>
    <row r="147" spans="1:6" x14ac:dyDescent="0.25">
      <c r="A147" t="s">
        <v>14</v>
      </c>
      <c r="B147">
        <v>39.5</v>
      </c>
      <c r="C147">
        <v>3</v>
      </c>
      <c r="D147">
        <f t="shared" si="5"/>
        <v>7.5949367088607597E-2</v>
      </c>
    </row>
    <row r="148" spans="1:6" x14ac:dyDescent="0.25">
      <c r="A148" t="s">
        <v>15</v>
      </c>
      <c r="B148">
        <v>45.5</v>
      </c>
      <c r="C148">
        <v>11</v>
      </c>
      <c r="D148">
        <f t="shared" si="5"/>
        <v>0.24175824175824176</v>
      </c>
    </row>
    <row r="149" spans="1:6" x14ac:dyDescent="0.25">
      <c r="A149" t="s">
        <v>16</v>
      </c>
      <c r="B149">
        <v>51.5</v>
      </c>
      <c r="C149">
        <v>3</v>
      </c>
      <c r="D149">
        <f t="shared" si="5"/>
        <v>5.8252427184466021E-2</v>
      </c>
    </row>
    <row r="150" spans="1:6" x14ac:dyDescent="0.25">
      <c r="A150" t="s">
        <v>17</v>
      </c>
      <c r="B150">
        <v>57.5</v>
      </c>
      <c r="C150">
        <v>5</v>
      </c>
      <c r="D150">
        <f t="shared" si="5"/>
        <v>8.6956521739130432E-2</v>
      </c>
    </row>
    <row r="151" spans="1:6" x14ac:dyDescent="0.25">
      <c r="B151" s="3" t="s">
        <v>36</v>
      </c>
      <c r="C151" s="3">
        <f>SUM(C141:C150)</f>
        <v>48</v>
      </c>
      <c r="D151" s="3">
        <f>SUM(D141:D150)</f>
        <v>2.3776174608861664</v>
      </c>
    </row>
    <row r="152" spans="1:6" x14ac:dyDescent="0.25">
      <c r="B152" t="s">
        <v>123</v>
      </c>
    </row>
    <row r="153" spans="1:6" x14ac:dyDescent="0.25">
      <c r="B153" t="s">
        <v>48</v>
      </c>
    </row>
    <row r="154" spans="1:6" ht="18.75" x14ac:dyDescent="0.3">
      <c r="A154" s="28" t="s">
        <v>49</v>
      </c>
      <c r="B154" s="25">
        <f>D151/C151</f>
        <v>4.9533697101795136E-2</v>
      </c>
      <c r="F154" s="7" t="s">
        <v>85</v>
      </c>
    </row>
    <row r="155" spans="1:6" x14ac:dyDescent="0.25">
      <c r="B155" t="s">
        <v>50</v>
      </c>
    </row>
    <row r="156" spans="1:6" ht="18.75" x14ac:dyDescent="0.3">
      <c r="A156" s="7" t="s">
        <v>51</v>
      </c>
      <c r="B156" s="7">
        <f>1/0.049533697</f>
        <v>20.188277083376192</v>
      </c>
    </row>
    <row r="160" spans="1:6" ht="18.75" x14ac:dyDescent="0.3">
      <c r="B160" s="22" t="s">
        <v>111</v>
      </c>
    </row>
    <row r="166" spans="1:7" ht="15.75" x14ac:dyDescent="0.25">
      <c r="A166" s="11" t="s">
        <v>4</v>
      </c>
      <c r="B166" s="11" t="s">
        <v>5</v>
      </c>
      <c r="C166" s="11" t="s">
        <v>6</v>
      </c>
    </row>
    <row r="167" spans="1:7" x14ac:dyDescent="0.25">
      <c r="A167" s="1" t="s">
        <v>8</v>
      </c>
      <c r="B167">
        <v>2</v>
      </c>
      <c r="C167">
        <v>2</v>
      </c>
      <c r="F167" t="s">
        <v>52</v>
      </c>
    </row>
    <row r="168" spans="1:7" x14ac:dyDescent="0.25">
      <c r="A168" s="1" t="s">
        <v>9</v>
      </c>
      <c r="B168">
        <v>4</v>
      </c>
      <c r="C168">
        <v>6</v>
      </c>
      <c r="F168" t="s">
        <v>53</v>
      </c>
    </row>
    <row r="169" spans="1:7" x14ac:dyDescent="0.25">
      <c r="A169" t="s">
        <v>10</v>
      </c>
      <c r="B169">
        <v>7</v>
      </c>
      <c r="C169">
        <v>13</v>
      </c>
    </row>
    <row r="170" spans="1:7" x14ac:dyDescent="0.25">
      <c r="A170" t="s">
        <v>11</v>
      </c>
      <c r="B170">
        <v>3</v>
      </c>
      <c r="C170">
        <v>16</v>
      </c>
      <c r="E170" s="13" t="s">
        <v>55</v>
      </c>
      <c r="F170" s="13" t="s">
        <v>56</v>
      </c>
    </row>
    <row r="171" spans="1:7" x14ac:dyDescent="0.25">
      <c r="A171" t="s">
        <v>12</v>
      </c>
      <c r="B171">
        <v>5</v>
      </c>
      <c r="C171">
        <v>21</v>
      </c>
      <c r="F171" t="s">
        <v>57</v>
      </c>
    </row>
    <row r="172" spans="1:7" x14ac:dyDescent="0.25">
      <c r="A172" s="8" t="s">
        <v>13</v>
      </c>
      <c r="B172" s="8">
        <v>5</v>
      </c>
      <c r="C172" s="8">
        <v>26</v>
      </c>
      <c r="D172" t="s">
        <v>54</v>
      </c>
      <c r="F172" t="s">
        <v>58</v>
      </c>
    </row>
    <row r="173" spans="1:7" x14ac:dyDescent="0.25">
      <c r="A173" t="s">
        <v>14</v>
      </c>
      <c r="B173">
        <v>3</v>
      </c>
      <c r="C173">
        <v>29</v>
      </c>
      <c r="F173" t="s">
        <v>59</v>
      </c>
    </row>
    <row r="174" spans="1:7" x14ac:dyDescent="0.25">
      <c r="A174" t="s">
        <v>15</v>
      </c>
      <c r="B174">
        <v>11</v>
      </c>
      <c r="C174">
        <v>40</v>
      </c>
      <c r="F174" t="s">
        <v>60</v>
      </c>
    </row>
    <row r="175" spans="1:7" x14ac:dyDescent="0.25">
      <c r="A175" t="s">
        <v>16</v>
      </c>
      <c r="B175">
        <v>3</v>
      </c>
      <c r="C175">
        <v>43</v>
      </c>
      <c r="F175" t="s">
        <v>61</v>
      </c>
    </row>
    <row r="176" spans="1:7" ht="18.75" x14ac:dyDescent="0.3">
      <c r="A176" t="s">
        <v>17</v>
      </c>
      <c r="B176">
        <v>5</v>
      </c>
      <c r="C176">
        <v>48</v>
      </c>
      <c r="F176" s="7" t="s">
        <v>62</v>
      </c>
      <c r="G176" s="6">
        <v>34.6</v>
      </c>
    </row>
    <row r="177" spans="1:8" x14ac:dyDescent="0.25">
      <c r="B177">
        <f>SUM(B167:B176)</f>
        <v>48</v>
      </c>
    </row>
    <row r="181" spans="1:8" ht="18.75" x14ac:dyDescent="0.3">
      <c r="B181" s="22" t="s">
        <v>112</v>
      </c>
    </row>
    <row r="185" spans="1:8" x14ac:dyDescent="0.25">
      <c r="A185" s="13" t="s">
        <v>55</v>
      </c>
      <c r="B185" s="13" t="s">
        <v>63</v>
      </c>
    </row>
    <row r="186" spans="1:8" x14ac:dyDescent="0.25">
      <c r="B186" t="s">
        <v>58</v>
      </c>
    </row>
    <row r="187" spans="1:8" x14ac:dyDescent="0.25">
      <c r="B187" t="s">
        <v>64</v>
      </c>
      <c r="F187" t="s">
        <v>71</v>
      </c>
      <c r="G187" t="s">
        <v>78</v>
      </c>
      <c r="H187" t="s">
        <v>58</v>
      </c>
    </row>
    <row r="189" spans="1:8" ht="15.75" x14ac:dyDescent="0.25">
      <c r="A189" s="11" t="s">
        <v>4</v>
      </c>
      <c r="B189" s="11" t="s">
        <v>5</v>
      </c>
      <c r="C189" s="11" t="s">
        <v>6</v>
      </c>
    </row>
    <row r="190" spans="1:8" x14ac:dyDescent="0.25">
      <c r="A190" s="1" t="s">
        <v>8</v>
      </c>
      <c r="B190">
        <v>2</v>
      </c>
      <c r="C190">
        <v>2</v>
      </c>
    </row>
    <row r="191" spans="1:8" x14ac:dyDescent="0.25">
      <c r="A191" s="1" t="s">
        <v>9</v>
      </c>
      <c r="B191">
        <v>4</v>
      </c>
      <c r="C191">
        <f>C190+B191</f>
        <v>6</v>
      </c>
    </row>
    <row r="192" spans="1:8" x14ac:dyDescent="0.25">
      <c r="A192" s="8" t="s">
        <v>10</v>
      </c>
      <c r="B192" s="8">
        <v>7</v>
      </c>
      <c r="C192" s="8">
        <f t="shared" ref="C192:C199" si="6">C191+B192</f>
        <v>13</v>
      </c>
      <c r="D192" t="s">
        <v>114</v>
      </c>
      <c r="E192" t="s">
        <v>65</v>
      </c>
      <c r="F192" t="s">
        <v>72</v>
      </c>
      <c r="G192" t="s">
        <v>79</v>
      </c>
    </row>
    <row r="193" spans="1:7" x14ac:dyDescent="0.25">
      <c r="A193" t="s">
        <v>11</v>
      </c>
      <c r="B193">
        <v>3</v>
      </c>
      <c r="C193">
        <f t="shared" si="6"/>
        <v>16</v>
      </c>
      <c r="E193" t="s">
        <v>66</v>
      </c>
      <c r="F193" t="s">
        <v>71</v>
      </c>
      <c r="G193" t="s">
        <v>80</v>
      </c>
    </row>
    <row r="194" spans="1:7" x14ac:dyDescent="0.25">
      <c r="A194" t="s">
        <v>12</v>
      </c>
      <c r="B194">
        <v>5</v>
      </c>
      <c r="C194">
        <f t="shared" si="6"/>
        <v>21</v>
      </c>
      <c r="E194" t="s">
        <v>67</v>
      </c>
      <c r="F194" t="s">
        <v>73</v>
      </c>
      <c r="G194" t="s">
        <v>81</v>
      </c>
    </row>
    <row r="195" spans="1:7" x14ac:dyDescent="0.25">
      <c r="A195" s="23" t="s">
        <v>13</v>
      </c>
      <c r="B195" s="23">
        <v>5</v>
      </c>
      <c r="C195" s="23">
        <f t="shared" si="6"/>
        <v>26</v>
      </c>
      <c r="D195" t="s">
        <v>115</v>
      </c>
      <c r="E195" t="s">
        <v>68</v>
      </c>
      <c r="F195" t="s">
        <v>74</v>
      </c>
      <c r="G195" t="s">
        <v>82</v>
      </c>
    </row>
    <row r="196" spans="1:7" x14ac:dyDescent="0.25">
      <c r="A196" t="s">
        <v>14</v>
      </c>
      <c r="B196">
        <v>3</v>
      </c>
      <c r="C196">
        <f t="shared" si="6"/>
        <v>29</v>
      </c>
      <c r="E196" t="s">
        <v>69</v>
      </c>
      <c r="F196" t="s">
        <v>75</v>
      </c>
      <c r="G196" t="s">
        <v>83</v>
      </c>
    </row>
    <row r="197" spans="1:7" x14ac:dyDescent="0.25">
      <c r="A197" s="9" t="s">
        <v>15</v>
      </c>
      <c r="B197" s="9">
        <v>11</v>
      </c>
      <c r="C197" s="9">
        <f t="shared" si="6"/>
        <v>40</v>
      </c>
      <c r="D197" t="s">
        <v>116</v>
      </c>
      <c r="E197" s="8" t="s">
        <v>70</v>
      </c>
      <c r="F197" s="23" t="s">
        <v>76</v>
      </c>
      <c r="G197" s="9" t="s">
        <v>84</v>
      </c>
    </row>
    <row r="198" spans="1:7" x14ac:dyDescent="0.25">
      <c r="A198" t="s">
        <v>16</v>
      </c>
      <c r="B198">
        <v>3</v>
      </c>
      <c r="C198">
        <f t="shared" si="6"/>
        <v>43</v>
      </c>
      <c r="F198" s="23" t="s">
        <v>77</v>
      </c>
    </row>
    <row r="199" spans="1:7" x14ac:dyDescent="0.25">
      <c r="A199" s="10" t="s">
        <v>17</v>
      </c>
      <c r="B199" s="10">
        <v>5</v>
      </c>
      <c r="C199" s="10">
        <f t="shared" si="6"/>
        <v>48</v>
      </c>
      <c r="E199" s="8" t="s">
        <v>126</v>
      </c>
      <c r="F199" s="23" t="s">
        <v>125</v>
      </c>
      <c r="G199" s="9" t="s">
        <v>124</v>
      </c>
    </row>
    <row r="213" spans="1:5" ht="18.75" x14ac:dyDescent="0.3">
      <c r="B213" s="22" t="s">
        <v>127</v>
      </c>
    </row>
    <row r="216" spans="1:5" ht="15.75" x14ac:dyDescent="0.25">
      <c r="A216" s="12" t="s">
        <v>4</v>
      </c>
      <c r="B216" s="12" t="s">
        <v>5</v>
      </c>
    </row>
    <row r="217" spans="1:5" x14ac:dyDescent="0.25">
      <c r="A217" s="1" t="s">
        <v>8</v>
      </c>
      <c r="B217">
        <v>2</v>
      </c>
      <c r="D217" s="9" t="s">
        <v>88</v>
      </c>
      <c r="E217" s="9" t="s">
        <v>87</v>
      </c>
    </row>
    <row r="218" spans="1:5" x14ac:dyDescent="0.25">
      <c r="A218" s="1" t="s">
        <v>9</v>
      </c>
      <c r="B218">
        <v>4</v>
      </c>
    </row>
    <row r="219" spans="1:5" x14ac:dyDescent="0.25">
      <c r="A219" t="s">
        <v>10</v>
      </c>
      <c r="B219">
        <v>7</v>
      </c>
      <c r="D219" t="s">
        <v>89</v>
      </c>
    </row>
    <row r="220" spans="1:5" x14ac:dyDescent="0.25">
      <c r="A220" t="s">
        <v>11</v>
      </c>
      <c r="B220">
        <v>3</v>
      </c>
      <c r="D220" t="s">
        <v>90</v>
      </c>
    </row>
    <row r="221" spans="1:5" x14ac:dyDescent="0.25">
      <c r="A221" t="s">
        <v>12</v>
      </c>
      <c r="B221">
        <v>5</v>
      </c>
      <c r="D221" t="s">
        <v>91</v>
      </c>
    </row>
    <row r="222" spans="1:5" x14ac:dyDescent="0.25">
      <c r="A222" t="s">
        <v>13</v>
      </c>
      <c r="B222">
        <v>5</v>
      </c>
      <c r="D222" t="s">
        <v>92</v>
      </c>
    </row>
    <row r="223" spans="1:5" x14ac:dyDescent="0.25">
      <c r="A223" t="s">
        <v>14</v>
      </c>
      <c r="B223">
        <v>3</v>
      </c>
      <c r="D223" t="s">
        <v>93</v>
      </c>
    </row>
    <row r="224" spans="1:5" ht="15.75" x14ac:dyDescent="0.25">
      <c r="A224" s="13" t="s">
        <v>15</v>
      </c>
      <c r="B224" s="13">
        <v>11</v>
      </c>
      <c r="C224" t="s">
        <v>86</v>
      </c>
      <c r="D224" s="14" t="s">
        <v>94</v>
      </c>
    </row>
    <row r="225" spans="1:6" x14ac:dyDescent="0.25">
      <c r="A225" t="s">
        <v>16</v>
      </c>
      <c r="B225">
        <v>3</v>
      </c>
    </row>
    <row r="226" spans="1:6" x14ac:dyDescent="0.25">
      <c r="A226" t="s">
        <v>17</v>
      </c>
      <c r="B226">
        <v>5</v>
      </c>
    </row>
    <row r="238" spans="1:6" ht="18.75" x14ac:dyDescent="0.3">
      <c r="B238" s="22" t="s">
        <v>95</v>
      </c>
    </row>
    <row r="239" spans="1:6" ht="15.75" x14ac:dyDescent="0.25">
      <c r="A239" s="12" t="s">
        <v>4</v>
      </c>
      <c r="B239" s="12" t="s">
        <v>18</v>
      </c>
      <c r="C239" s="12" t="s">
        <v>5</v>
      </c>
      <c r="D239" s="11" t="s">
        <v>97</v>
      </c>
      <c r="E239" s="12" t="s">
        <v>129</v>
      </c>
      <c r="F239" s="12" t="s">
        <v>98</v>
      </c>
    </row>
    <row r="240" spans="1:6" x14ac:dyDescent="0.25">
      <c r="A240" s="1" t="s">
        <v>8</v>
      </c>
      <c r="B240">
        <v>3.5</v>
      </c>
      <c r="C240">
        <v>2</v>
      </c>
      <c r="D240">
        <f>B240-33</f>
        <v>-29.5</v>
      </c>
      <c r="E240">
        <f>POWER(D240,2)</f>
        <v>870.25</v>
      </c>
      <c r="F240">
        <f>E240*C240</f>
        <v>1740.5</v>
      </c>
    </row>
    <row r="241" spans="1:6" x14ac:dyDescent="0.25">
      <c r="A241" s="1" t="s">
        <v>9</v>
      </c>
      <c r="B241">
        <v>9.5</v>
      </c>
      <c r="C241">
        <v>4</v>
      </c>
      <c r="D241">
        <f t="shared" ref="D241:D249" si="7">B241-33</f>
        <v>-23.5</v>
      </c>
      <c r="E241">
        <f t="shared" ref="E241:E249" si="8">POWER(D241,2)</f>
        <v>552.25</v>
      </c>
      <c r="F241">
        <f t="shared" ref="F241:F249" si="9">E241*C241</f>
        <v>2209</v>
      </c>
    </row>
    <row r="242" spans="1:6" x14ac:dyDescent="0.25">
      <c r="A242" t="s">
        <v>10</v>
      </c>
      <c r="B242">
        <v>15.5</v>
      </c>
      <c r="C242">
        <v>7</v>
      </c>
      <c r="D242">
        <f t="shared" si="7"/>
        <v>-17.5</v>
      </c>
      <c r="E242">
        <f t="shared" si="8"/>
        <v>306.25</v>
      </c>
      <c r="F242">
        <f t="shared" si="9"/>
        <v>2143.75</v>
      </c>
    </row>
    <row r="243" spans="1:6" x14ac:dyDescent="0.25">
      <c r="A243" t="s">
        <v>11</v>
      </c>
      <c r="B243">
        <v>21.5</v>
      </c>
      <c r="C243">
        <v>3</v>
      </c>
      <c r="D243">
        <f t="shared" si="7"/>
        <v>-11.5</v>
      </c>
      <c r="E243">
        <f t="shared" si="8"/>
        <v>132.25</v>
      </c>
      <c r="F243">
        <f t="shared" si="9"/>
        <v>396.75</v>
      </c>
    </row>
    <row r="244" spans="1:6" x14ac:dyDescent="0.25">
      <c r="A244" t="s">
        <v>12</v>
      </c>
      <c r="B244">
        <v>27.5</v>
      </c>
      <c r="C244">
        <v>5</v>
      </c>
      <c r="D244">
        <f t="shared" si="7"/>
        <v>-5.5</v>
      </c>
      <c r="E244">
        <f t="shared" si="8"/>
        <v>30.25</v>
      </c>
      <c r="F244">
        <f t="shared" si="9"/>
        <v>151.25</v>
      </c>
    </row>
    <row r="245" spans="1:6" x14ac:dyDescent="0.25">
      <c r="A245" t="s">
        <v>13</v>
      </c>
      <c r="B245">
        <v>33.5</v>
      </c>
      <c r="C245">
        <v>5</v>
      </c>
      <c r="D245">
        <f t="shared" si="7"/>
        <v>0.5</v>
      </c>
      <c r="E245">
        <f t="shared" si="8"/>
        <v>0.25</v>
      </c>
      <c r="F245">
        <f t="shared" si="9"/>
        <v>1.25</v>
      </c>
    </row>
    <row r="246" spans="1:6" x14ac:dyDescent="0.25">
      <c r="A246" t="s">
        <v>14</v>
      </c>
      <c r="B246">
        <v>39.5</v>
      </c>
      <c r="C246">
        <v>3</v>
      </c>
      <c r="D246">
        <f t="shared" si="7"/>
        <v>6.5</v>
      </c>
      <c r="E246">
        <f t="shared" si="8"/>
        <v>42.25</v>
      </c>
      <c r="F246">
        <f t="shared" si="9"/>
        <v>126.75</v>
      </c>
    </row>
    <row r="247" spans="1:6" x14ac:dyDescent="0.25">
      <c r="A247" t="s">
        <v>15</v>
      </c>
      <c r="B247">
        <v>45.5</v>
      </c>
      <c r="C247">
        <v>11</v>
      </c>
      <c r="D247">
        <f t="shared" si="7"/>
        <v>12.5</v>
      </c>
      <c r="E247">
        <f t="shared" si="8"/>
        <v>156.25</v>
      </c>
      <c r="F247">
        <f t="shared" si="9"/>
        <v>1718.75</v>
      </c>
    </row>
    <row r="248" spans="1:6" x14ac:dyDescent="0.25">
      <c r="A248" t="s">
        <v>16</v>
      </c>
      <c r="B248">
        <v>51.5</v>
      </c>
      <c r="C248">
        <v>3</v>
      </c>
      <c r="D248">
        <f t="shared" si="7"/>
        <v>18.5</v>
      </c>
      <c r="E248">
        <f t="shared" si="8"/>
        <v>342.25</v>
      </c>
      <c r="F248">
        <f t="shared" si="9"/>
        <v>1026.75</v>
      </c>
    </row>
    <row r="249" spans="1:6" x14ac:dyDescent="0.25">
      <c r="A249" t="s">
        <v>17</v>
      </c>
      <c r="B249">
        <v>57.5</v>
      </c>
      <c r="C249">
        <v>5</v>
      </c>
      <c r="D249">
        <f t="shared" si="7"/>
        <v>24.5</v>
      </c>
      <c r="E249">
        <f t="shared" si="8"/>
        <v>600.25</v>
      </c>
      <c r="F249">
        <f t="shared" si="9"/>
        <v>3001.25</v>
      </c>
    </row>
    <row r="250" spans="1:6" x14ac:dyDescent="0.25">
      <c r="B250" s="15" t="s">
        <v>36</v>
      </c>
      <c r="C250" s="15">
        <f>SUM(C240:C249)</f>
        <v>48</v>
      </c>
      <c r="D250" s="15"/>
      <c r="E250" s="15"/>
      <c r="F250" s="15">
        <f>SUM(F240:F249)</f>
        <v>12516</v>
      </c>
    </row>
    <row r="252" spans="1:6" x14ac:dyDescent="0.25">
      <c r="A252" t="s">
        <v>55</v>
      </c>
      <c r="B252" t="s">
        <v>130</v>
      </c>
      <c r="D252" t="s">
        <v>101</v>
      </c>
    </row>
    <row r="253" spans="1:6" x14ac:dyDescent="0.25">
      <c r="B253" t="s">
        <v>96</v>
      </c>
    </row>
    <row r="254" spans="1:6" ht="15.75" x14ac:dyDescent="0.25">
      <c r="C254" s="30" t="s">
        <v>100</v>
      </c>
    </row>
    <row r="256" spans="1:6" ht="18.75" x14ac:dyDescent="0.3">
      <c r="B256" s="6" t="s">
        <v>99</v>
      </c>
      <c r="C256" s="6">
        <f>F250/C250</f>
        <v>260.75</v>
      </c>
    </row>
    <row r="259" spans="1:4" ht="21" x14ac:dyDescent="0.35">
      <c r="B259" s="24"/>
      <c r="C259" s="24"/>
    </row>
    <row r="260" spans="1:4" ht="21" x14ac:dyDescent="0.35">
      <c r="B260" s="16" t="s">
        <v>119</v>
      </c>
      <c r="C260" s="24"/>
    </row>
    <row r="261" spans="1:4" ht="21" x14ac:dyDescent="0.35">
      <c r="B261" s="24"/>
      <c r="C261" s="24"/>
    </row>
    <row r="262" spans="1:4" ht="21" x14ac:dyDescent="0.35">
      <c r="A262" s="9" t="s">
        <v>55</v>
      </c>
      <c r="B262" s="29" t="s">
        <v>117</v>
      </c>
      <c r="C262" s="24"/>
    </row>
    <row r="263" spans="1:4" ht="21" x14ac:dyDescent="0.35">
      <c r="B263" s="24"/>
      <c r="C263" s="24"/>
    </row>
    <row r="264" spans="1:4" x14ac:dyDescent="0.25">
      <c r="C264" t="s">
        <v>118</v>
      </c>
    </row>
    <row r="265" spans="1:4" ht="21" x14ac:dyDescent="0.35">
      <c r="C265" s="16" t="s">
        <v>102</v>
      </c>
      <c r="D265" s="16">
        <f>SQRT(C256)</f>
        <v>16.147755261955144</v>
      </c>
    </row>
    <row r="268" spans="1:4" ht="21" x14ac:dyDescent="0.35">
      <c r="B268" s="21" t="s">
        <v>128</v>
      </c>
    </row>
    <row r="270" spans="1:4" x14ac:dyDescent="0.25">
      <c r="B270" t="s">
        <v>103</v>
      </c>
    </row>
    <row r="272" spans="1:4" ht="21" x14ac:dyDescent="0.35">
      <c r="B272" s="2" t="s">
        <v>33</v>
      </c>
    </row>
    <row r="273" spans="1:5" ht="18.75" x14ac:dyDescent="0.3">
      <c r="B273" s="6" t="s">
        <v>34</v>
      </c>
    </row>
    <row r="274" spans="1:5" ht="15.75" x14ac:dyDescent="0.25">
      <c r="A274" s="11" t="s">
        <v>4</v>
      </c>
      <c r="B274" s="11" t="s">
        <v>35</v>
      </c>
      <c r="C274" s="11" t="s">
        <v>5</v>
      </c>
      <c r="D274" s="11" t="s">
        <v>120</v>
      </c>
    </row>
    <row r="275" spans="1:5" x14ac:dyDescent="0.25">
      <c r="A275" s="1" t="s">
        <v>8</v>
      </c>
      <c r="B275">
        <v>3.5</v>
      </c>
      <c r="C275">
        <v>2</v>
      </c>
      <c r="D275">
        <f>B275*C275</f>
        <v>7</v>
      </c>
    </row>
    <row r="276" spans="1:5" x14ac:dyDescent="0.25">
      <c r="A276" s="1" t="s">
        <v>9</v>
      </c>
      <c r="B276">
        <v>9.5</v>
      </c>
      <c r="C276">
        <v>4</v>
      </c>
      <c r="D276">
        <f t="shared" ref="D276:D284" si="10">B276*C276</f>
        <v>38</v>
      </c>
    </row>
    <row r="277" spans="1:5" x14ac:dyDescent="0.25">
      <c r="A277" t="s">
        <v>10</v>
      </c>
      <c r="B277">
        <v>15.5</v>
      </c>
      <c r="C277">
        <v>7</v>
      </c>
      <c r="D277">
        <f t="shared" si="10"/>
        <v>108.5</v>
      </c>
    </row>
    <row r="278" spans="1:5" x14ac:dyDescent="0.25">
      <c r="A278" t="s">
        <v>11</v>
      </c>
      <c r="B278">
        <v>21.5</v>
      </c>
      <c r="C278">
        <v>3</v>
      </c>
      <c r="D278">
        <f t="shared" si="10"/>
        <v>64.5</v>
      </c>
    </row>
    <row r="279" spans="1:5" x14ac:dyDescent="0.25">
      <c r="A279" t="s">
        <v>12</v>
      </c>
      <c r="B279">
        <v>27.5</v>
      </c>
      <c r="C279">
        <v>5</v>
      </c>
      <c r="D279">
        <f t="shared" si="10"/>
        <v>137.5</v>
      </c>
    </row>
    <row r="280" spans="1:5" x14ac:dyDescent="0.25">
      <c r="A280" t="s">
        <v>13</v>
      </c>
      <c r="B280">
        <v>33.5</v>
      </c>
      <c r="C280">
        <v>5</v>
      </c>
      <c r="D280">
        <f t="shared" si="10"/>
        <v>167.5</v>
      </c>
    </row>
    <row r="281" spans="1:5" x14ac:dyDescent="0.25">
      <c r="A281" t="s">
        <v>14</v>
      </c>
      <c r="B281">
        <v>39.5</v>
      </c>
      <c r="C281">
        <v>3</v>
      </c>
      <c r="D281">
        <f t="shared" si="10"/>
        <v>118.5</v>
      </c>
    </row>
    <row r="282" spans="1:5" x14ac:dyDescent="0.25">
      <c r="A282" t="s">
        <v>15</v>
      </c>
      <c r="B282">
        <v>45.5</v>
      </c>
      <c r="C282">
        <v>11</v>
      </c>
      <c r="D282">
        <f t="shared" si="10"/>
        <v>500.5</v>
      </c>
    </row>
    <row r="283" spans="1:5" x14ac:dyDescent="0.25">
      <c r="A283" t="s">
        <v>16</v>
      </c>
      <c r="B283">
        <v>51.5</v>
      </c>
      <c r="C283">
        <v>3</v>
      </c>
      <c r="D283">
        <f t="shared" si="10"/>
        <v>154.5</v>
      </c>
    </row>
    <row r="284" spans="1:5" x14ac:dyDescent="0.25">
      <c r="A284" t="s">
        <v>17</v>
      </c>
      <c r="B284">
        <v>57.5</v>
      </c>
      <c r="C284">
        <v>5</v>
      </c>
      <c r="D284">
        <f t="shared" si="10"/>
        <v>287.5</v>
      </c>
    </row>
    <row r="285" spans="1:5" x14ac:dyDescent="0.25">
      <c r="B285" s="3" t="s">
        <v>36</v>
      </c>
      <c r="C285" s="3">
        <f>SUM(C275:C284)</f>
        <v>48</v>
      </c>
      <c r="D285" s="3">
        <f>SUM(D275:D284)</f>
        <v>1584</v>
      </c>
    </row>
    <row r="287" spans="1:5" x14ac:dyDescent="0.25">
      <c r="B287" t="s">
        <v>37</v>
      </c>
    </row>
    <row r="288" spans="1:5" ht="21" x14ac:dyDescent="0.35">
      <c r="A288" s="4" t="s">
        <v>38</v>
      </c>
      <c r="B288" s="4">
        <f>D285/C285</f>
        <v>33</v>
      </c>
      <c r="D288" s="16" t="s">
        <v>102</v>
      </c>
      <c r="E288" s="16">
        <f>SQRT(C256)</f>
        <v>16.147755261955144</v>
      </c>
    </row>
    <row r="291" spans="1:2" x14ac:dyDescent="0.25">
      <c r="B291" t="s">
        <v>104</v>
      </c>
    </row>
    <row r="292" spans="1:2" x14ac:dyDescent="0.25">
      <c r="B292" t="s">
        <v>105</v>
      </c>
    </row>
    <row r="293" spans="1:2" ht="18.75" x14ac:dyDescent="0.3">
      <c r="A293" s="6" t="s">
        <v>107</v>
      </c>
      <c r="B293" s="6" t="s">
        <v>106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2020-12-19T09:07:04Z</dcterms:created>
  <dcterms:modified xsi:type="dcterms:W3CDTF">2021-01-26T03:21:08Z</dcterms:modified>
</cp:coreProperties>
</file>