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imsherafati/Documents/Northeastern University/ALY 6050/M4/"/>
    </mc:Choice>
  </mc:AlternateContent>
  <xr:revisionPtr revIDLastSave="0" documentId="8_{7F62C6BB-9B87-DC40-BCAB-E10B98734908}" xr6:coauthVersionLast="47" xr6:coauthVersionMax="47" xr10:uidLastSave="{00000000-0000-0000-0000-000000000000}"/>
  <bookViews>
    <workbookView xWindow="0" yWindow="0" windowWidth="28800" windowHeight="18000" activeTab="4" xr2:uid="{B6DA76F4-ABBF-E647-BBDF-5112B3907AB1}"/>
  </bookViews>
  <sheets>
    <sheet name="Sheet1" sheetId="1" r:id="rId1"/>
    <sheet name="Sheet2" sheetId="2" r:id="rId2"/>
    <sheet name="Sheet5" sheetId="5" r:id="rId3"/>
    <sheet name="Sheet6" sheetId="6" r:id="rId4"/>
    <sheet name="Sheet8" sheetId="8" r:id="rId5"/>
  </sheets>
  <definedNames>
    <definedName name="solver_adj" localSheetId="2" hidden="1">Sheet5!$B$13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hs1" localSheetId="2" hidden="1">Sheet5!$B$13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opt" localSheetId="2" hidden="1">Sheet5!$H$13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hs1" localSheetId="2" hidden="1">Sheet5!$H$13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pivotCaches>
    <pivotCache cacheId="2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1" i="1"/>
  <c r="B10" i="1"/>
  <c r="B9" i="1"/>
  <c r="B8" i="1"/>
  <c r="C4" i="6"/>
  <c r="C5" i="6"/>
  <c r="F5" i="6"/>
  <c r="H5" i="6" s="1"/>
  <c r="G5" i="6"/>
  <c r="C6" i="6"/>
  <c r="F6" i="6"/>
  <c r="H6" i="6" s="1"/>
  <c r="G6" i="6"/>
  <c r="C7" i="6"/>
  <c r="F7" i="6"/>
  <c r="G7" i="6"/>
  <c r="H7" i="6"/>
  <c r="C8" i="6"/>
  <c r="F8" i="6"/>
  <c r="G8" i="6"/>
  <c r="H8" i="6" s="1"/>
  <c r="C9" i="6"/>
  <c r="F9" i="6"/>
  <c r="G9" i="6"/>
  <c r="H9" i="6"/>
  <c r="C10" i="6"/>
  <c r="F10" i="6"/>
  <c r="G10" i="6"/>
  <c r="H10" i="6" s="1"/>
  <c r="C11" i="6"/>
  <c r="F11" i="6"/>
  <c r="H11" i="6" s="1"/>
  <c r="G11" i="6"/>
  <c r="C12" i="6"/>
  <c r="F12" i="6"/>
  <c r="G12" i="6"/>
  <c r="H12" i="6" s="1"/>
  <c r="C13" i="6"/>
  <c r="F13" i="6"/>
  <c r="H13" i="6" s="1"/>
  <c r="G13" i="6"/>
  <c r="C14" i="6"/>
  <c r="F14" i="6"/>
  <c r="G14" i="6"/>
  <c r="H14" i="6" s="1"/>
  <c r="C15" i="6"/>
  <c r="F15" i="6"/>
  <c r="G15" i="6"/>
  <c r="H15" i="6"/>
  <c r="C16" i="6"/>
  <c r="F16" i="6"/>
  <c r="G16" i="6"/>
  <c r="C17" i="6"/>
  <c r="F17" i="6"/>
  <c r="G17" i="6"/>
  <c r="H17" i="6"/>
  <c r="C18" i="6"/>
  <c r="F18" i="6"/>
  <c r="H18" i="6" s="1"/>
  <c r="G18" i="6"/>
  <c r="C19" i="6"/>
  <c r="F19" i="6"/>
  <c r="G19" i="6"/>
  <c r="H19" i="6"/>
  <c r="C20" i="6"/>
  <c r="F20" i="6"/>
  <c r="G20" i="6"/>
  <c r="C21" i="6"/>
  <c r="F21" i="6"/>
  <c r="G21" i="6"/>
  <c r="H21" i="6"/>
  <c r="C22" i="6"/>
  <c r="F22" i="6"/>
  <c r="G22" i="6"/>
  <c r="H22" i="6" s="1"/>
  <c r="C23" i="6"/>
  <c r="F23" i="6"/>
  <c r="H23" i="6" s="1"/>
  <c r="G23" i="6"/>
  <c r="C24" i="6"/>
  <c r="F24" i="6"/>
  <c r="G24" i="6"/>
  <c r="H24" i="6" s="1"/>
  <c r="C25" i="6"/>
  <c r="F25" i="6"/>
  <c r="H25" i="6" s="1"/>
  <c r="G25" i="6"/>
  <c r="C26" i="6"/>
  <c r="F26" i="6"/>
  <c r="G26" i="6"/>
  <c r="H26" i="6" s="1"/>
  <c r="C27" i="6"/>
  <c r="F27" i="6"/>
  <c r="H27" i="6" s="1"/>
  <c r="G27" i="6"/>
  <c r="C28" i="6"/>
  <c r="F28" i="6"/>
  <c r="G28" i="6"/>
  <c r="C29" i="6"/>
  <c r="F29" i="6"/>
  <c r="H29" i="6" s="1"/>
  <c r="G29" i="6"/>
  <c r="C30" i="6"/>
  <c r="F30" i="6"/>
  <c r="G30" i="6"/>
  <c r="H30" i="6" s="1"/>
  <c r="C31" i="6"/>
  <c r="F31" i="6"/>
  <c r="G31" i="6"/>
  <c r="H31" i="6"/>
  <c r="C32" i="6"/>
  <c r="F32" i="6"/>
  <c r="G32" i="6"/>
  <c r="C33" i="6"/>
  <c r="F33" i="6"/>
  <c r="H33" i="6" s="1"/>
  <c r="G33" i="6"/>
  <c r="C34" i="6"/>
  <c r="F34" i="6"/>
  <c r="G34" i="6"/>
  <c r="C35" i="6"/>
  <c r="F35" i="6"/>
  <c r="H35" i="6" s="1"/>
  <c r="G35" i="6"/>
  <c r="G4" i="6"/>
  <c r="F4" i="6"/>
  <c r="G13" i="5"/>
  <c r="F13" i="5"/>
  <c r="C13" i="5"/>
  <c r="A13" i="5"/>
  <c r="H6" i="5"/>
  <c r="G6" i="5"/>
  <c r="F6" i="5"/>
  <c r="C6" i="5"/>
  <c r="A6" i="5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A5" i="2"/>
  <c r="B4" i="2"/>
  <c r="H28" i="6" l="1"/>
  <c r="H32" i="6"/>
  <c r="H16" i="6"/>
  <c r="H34" i="6"/>
  <c r="H20" i="6"/>
  <c r="H4" i="6"/>
  <c r="H13" i="5"/>
  <c r="A6" i="2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</calcChain>
</file>

<file path=xl/sharedStrings.xml><?xml version="1.0" encoding="utf-8"?>
<sst xmlns="http://schemas.openxmlformats.org/spreadsheetml/2006/main" count="98" uniqueCount="71">
  <si>
    <t>Data</t>
  </si>
  <si>
    <t>Value</t>
  </si>
  <si>
    <t>Cost per unit</t>
  </si>
  <si>
    <t xml:space="preserve">Holding cost	</t>
  </si>
  <si>
    <t>EOQ (order quantity)</t>
  </si>
  <si>
    <t>Q* (optimal cutoff point to order units)</t>
  </si>
  <si>
    <t>Type</t>
  </si>
  <si>
    <t>Uncontrollable</t>
  </si>
  <si>
    <t>Parameter</t>
  </si>
  <si>
    <t>Decision Variable</t>
  </si>
  <si>
    <t>Annual demand (D)</t>
  </si>
  <si>
    <t>Ordering cost (S)</t>
  </si>
  <si>
    <t>Total Annual Cost</t>
  </si>
  <si>
    <t>Carrying/Holding cost per unit (H)</t>
  </si>
  <si>
    <t>Annual Ordering Cost</t>
  </si>
  <si>
    <t>Annual holding cost</t>
  </si>
  <si>
    <t>Total Inventory Cost</t>
  </si>
  <si>
    <t>Order Quantity</t>
  </si>
  <si>
    <t>Annual demand</t>
  </si>
  <si>
    <t>Ordering cost</t>
  </si>
  <si>
    <t>Holding cost per unit</t>
  </si>
  <si>
    <t>EOQ</t>
  </si>
  <si>
    <t>Question 1:</t>
  </si>
  <si>
    <t>Question 2:</t>
  </si>
  <si>
    <t>Question 4:</t>
  </si>
  <si>
    <t>Total Cost</t>
  </si>
  <si>
    <t>Unit Cost</t>
  </si>
  <si>
    <t>Annual Demand</t>
  </si>
  <si>
    <t>Ordering Cost</t>
  </si>
  <si>
    <t>Holding Cost</t>
  </si>
  <si>
    <t>Annual Holding Cost</t>
  </si>
  <si>
    <t>Question 6:</t>
  </si>
  <si>
    <t>BEFORE Excel Solver</t>
  </si>
  <si>
    <t>AFTER Excel Solver</t>
  </si>
  <si>
    <t>Question 7:</t>
  </si>
  <si>
    <t>Sum of Total Cost</t>
  </si>
  <si>
    <t>Column Labels</t>
  </si>
  <si>
    <t>Grand Total</t>
  </si>
  <si>
    <t>Row Labels</t>
  </si>
  <si>
    <t>64000 Total</t>
  </si>
  <si>
    <t>64080 Total</t>
  </si>
  <si>
    <t>64160 Total</t>
  </si>
  <si>
    <t>64240 Total</t>
  </si>
  <si>
    <t>64320 Total</t>
  </si>
  <si>
    <t>64400 Total</t>
  </si>
  <si>
    <t>64480 Total</t>
  </si>
  <si>
    <t>64560 Total</t>
  </si>
  <si>
    <t>64640 Total</t>
  </si>
  <si>
    <t>64720 Total</t>
  </si>
  <si>
    <t>64800 Total</t>
  </si>
  <si>
    <t>64880 Total</t>
  </si>
  <si>
    <t>64960 Total</t>
  </si>
  <si>
    <t>65040 Total</t>
  </si>
  <si>
    <t>65120 Total</t>
  </si>
  <si>
    <t>65200 Total</t>
  </si>
  <si>
    <t>65280 Total</t>
  </si>
  <si>
    <t>65360 Total</t>
  </si>
  <si>
    <t>65440 Total</t>
  </si>
  <si>
    <t>65520 Total</t>
  </si>
  <si>
    <t>65600 Total</t>
  </si>
  <si>
    <t>65680 Total</t>
  </si>
  <si>
    <t>65760 Total</t>
  </si>
  <si>
    <t>65840 Total</t>
  </si>
  <si>
    <t>65920 Total</t>
  </si>
  <si>
    <t>66000 Total</t>
  </si>
  <si>
    <t>66080 Total</t>
  </si>
  <si>
    <t>66160 Total</t>
  </si>
  <si>
    <t>66240 Total</t>
  </si>
  <si>
    <t>66320 Total</t>
  </si>
  <si>
    <t>66400 Total</t>
  </si>
  <si>
    <t>66480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</si>
</sst>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rgb="FFFF0000"/>
      </left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medium">
        <color rgb="FFFF0000"/>
      </bottom>
      <diagonal/>
    </border>
    <border>
      <left/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00B050"/>
      </right>
      <top style="thin">
        <color rgb="FFFF0000"/>
      </top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  <xf numFmtId="0" fontId="2" fillId="0" borderId="6" xfId="0" applyFont="1" applyBorder="1"/>
    <xf numFmtId="3" fontId="2" fillId="0" borderId="1" xfId="0" applyNumberFormat="1" applyFont="1" applyBorder="1"/>
    <xf numFmtId="0" fontId="2" fillId="0" borderId="7" xfId="0" applyFont="1" applyBorder="1"/>
    <xf numFmtId="0" fontId="2" fillId="0" borderId="8" xfId="0" applyFont="1" applyBorder="1"/>
    <xf numFmtId="6" fontId="2" fillId="0" borderId="2" xfId="0" applyNumberFormat="1" applyFont="1" applyBorder="1"/>
    <xf numFmtId="0" fontId="2" fillId="0" borderId="9" xfId="0" applyFont="1" applyBorder="1"/>
    <xf numFmtId="8" fontId="2" fillId="0" borderId="2" xfId="0" applyNumberFormat="1" applyFont="1" applyBorder="1"/>
    <xf numFmtId="0" fontId="2" fillId="0" borderId="2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1" fillId="0" borderId="0" xfId="0" applyFont="1"/>
    <xf numFmtId="3" fontId="2" fillId="0" borderId="0" xfId="0" applyNumberFormat="1" applyFont="1"/>
    <xf numFmtId="4" fontId="0" fillId="0" borderId="0" xfId="0" applyNumberFormat="1"/>
    <xf numFmtId="0" fontId="2" fillId="3" borderId="0" xfId="0" applyFont="1" applyFill="1"/>
    <xf numFmtId="0" fontId="0" fillId="3" borderId="0" xfId="0" applyFill="1"/>
    <xf numFmtId="0" fontId="0" fillId="0" borderId="0" xfId="0" applyBorder="1"/>
    <xf numFmtId="0" fontId="2" fillId="0" borderId="19" xfId="0" applyFont="1" applyBorder="1"/>
    <xf numFmtId="0" fontId="2" fillId="2" borderId="19" xfId="0" applyFont="1" applyFill="1" applyBorder="1"/>
    <xf numFmtId="0" fontId="2" fillId="0" borderId="0" xfId="0" applyFont="1" applyFill="1"/>
    <xf numFmtId="0" fontId="2" fillId="0" borderId="0" xfId="0" applyFont="1" applyBorder="1"/>
    <xf numFmtId="0" fontId="2" fillId="3" borderId="0" xfId="0" applyFont="1" applyFill="1" applyBorder="1"/>
    <xf numFmtId="0" fontId="2" fillId="4" borderId="0" xfId="0" applyFont="1" applyFill="1" applyBorder="1"/>
    <xf numFmtId="0" fontId="2" fillId="4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Border="1"/>
    <xf numFmtId="3" fontId="2" fillId="0" borderId="0" xfId="0" applyNumberFormat="1" applyFont="1" applyBorder="1"/>
    <xf numFmtId="6" fontId="2" fillId="0" borderId="0" xfId="0" applyNumberFormat="1" applyFont="1" applyBorder="1"/>
    <xf numFmtId="8" fontId="2" fillId="0" borderId="0" xfId="0" applyNumberFormat="1" applyFont="1" applyBorder="1"/>
    <xf numFmtId="0" fontId="1" fillId="3" borderId="0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7.732368634257" createdVersion="8" refreshedVersion="8" minRefreshableVersion="3" recordCount="32" xr:uid="{B3B8A05A-0EA3-F845-8A2B-EBB368FD92D7}">
  <cacheSource type="worksheet">
    <worksheetSource ref="B3:H35" sheet="Sheet6"/>
  </cacheSource>
  <cacheFields count="7">
    <cacheField name="Order Quantity" numFmtId="0">
      <sharedItems containsSemiMixedTypes="0" containsString="0" containsNumber="1" containsInteger="1" minValue="800" maxValue="831" count="32"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</sharedItems>
    </cacheField>
    <cacheField name="Unit Cost" numFmtId="0">
      <sharedItems containsSemiMixedTypes="0" containsString="0" containsNumber="1" containsInteger="1" minValue="64000" maxValue="66480" count="32">
        <n v="64000"/>
        <n v="64080"/>
        <n v="64160"/>
        <n v="64240"/>
        <n v="64320"/>
        <n v="64400"/>
        <n v="64480"/>
        <n v="64560"/>
        <n v="64640"/>
        <n v="64720"/>
        <n v="64800"/>
        <n v="64880"/>
        <n v="64960"/>
        <n v="65040"/>
        <n v="65120"/>
        <n v="65200"/>
        <n v="65280"/>
        <n v="65360"/>
        <n v="65440"/>
        <n v="65520"/>
        <n v="65600"/>
        <n v="65680"/>
        <n v="65760"/>
        <n v="65840"/>
        <n v="65920"/>
        <n v="66000"/>
        <n v="66080"/>
        <n v="66160"/>
        <n v="66240"/>
        <n v="66320"/>
        <n v="66400"/>
        <n v="66480"/>
      </sharedItems>
    </cacheField>
    <cacheField name="Annual Demand" numFmtId="0">
      <sharedItems containsSemiMixedTypes="0" containsString="0" containsNumber="1" containsInteger="1" minValue="15000" maxValue="15000"/>
    </cacheField>
    <cacheField name="Ordering Cost" numFmtId="0">
      <sharedItems containsSemiMixedTypes="0" containsString="0" containsNumber="1" containsInteger="1" minValue="220" maxValue="220" count="1">
        <n v="220"/>
      </sharedItems>
    </cacheField>
    <cacheField name="Annual Ordering Cost" numFmtId="0">
      <sharedItems containsSemiMixedTypes="0" containsString="0" containsNumber="1" minValue="3971.1191335740073" maxValue="4125"/>
    </cacheField>
    <cacheField name="Annual Holding Cost" numFmtId="0">
      <sharedItems containsSemiMixedTypes="0" containsString="0" containsNumber="1" minValue="5760" maxValue="5983.2"/>
    </cacheField>
    <cacheField name="Total Cost" numFmtId="0">
      <sharedItems containsSemiMixedTypes="0" containsString="0" containsNumber="1" minValue="9885" maxValue="9954.3191335740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15000"/>
    <x v="0"/>
    <n v="4125"/>
    <n v="5760"/>
    <n v="9885"/>
  </r>
  <r>
    <x v="1"/>
    <x v="1"/>
    <n v="15000"/>
    <x v="0"/>
    <n v="4119.8501872659181"/>
    <n v="5767.2"/>
    <n v="9887.0501872659188"/>
  </r>
  <r>
    <x v="2"/>
    <x v="2"/>
    <n v="15000"/>
    <x v="0"/>
    <n v="4114.7132169576062"/>
    <n v="5774.4000000000005"/>
    <n v="9889.1132169576067"/>
  </r>
  <r>
    <x v="3"/>
    <x v="3"/>
    <n v="15000"/>
    <x v="0"/>
    <n v="4109.58904109589"/>
    <n v="5781.6"/>
    <n v="9891.1890410958913"/>
  </r>
  <r>
    <x v="4"/>
    <x v="4"/>
    <n v="15000"/>
    <x v="0"/>
    <n v="4104.4776119402986"/>
    <n v="5788.8"/>
    <n v="9893.2776119402988"/>
  </r>
  <r>
    <x v="5"/>
    <x v="5"/>
    <n v="15000"/>
    <x v="0"/>
    <n v="4099.3788819875781"/>
    <n v="5796"/>
    <n v="9895.3788819875772"/>
  </r>
  <r>
    <x v="6"/>
    <x v="6"/>
    <n v="15000"/>
    <x v="0"/>
    <n v="4094.2928039702233"/>
    <n v="5803.2"/>
    <n v="9897.4928039702227"/>
  </r>
  <r>
    <x v="7"/>
    <x v="7"/>
    <n v="15000"/>
    <x v="0"/>
    <n v="4089.2193308550181"/>
    <n v="5810.4000000000005"/>
    <n v="9899.6193308550191"/>
  </r>
  <r>
    <x v="8"/>
    <x v="8"/>
    <n v="15000"/>
    <x v="0"/>
    <n v="4084.158415841584"/>
    <n v="5817.6"/>
    <n v="9901.7584158415848"/>
  </r>
  <r>
    <x v="9"/>
    <x v="9"/>
    <n v="15000"/>
    <x v="0"/>
    <n v="4079.1100123609394"/>
    <n v="5824.8"/>
    <n v="9903.9100123609387"/>
  </r>
  <r>
    <x v="10"/>
    <x v="10"/>
    <n v="15000"/>
    <x v="0"/>
    <n v="4074.0740740740744"/>
    <n v="5832"/>
    <n v="9906.0740740740748"/>
  </r>
  <r>
    <x v="11"/>
    <x v="11"/>
    <n v="15000"/>
    <x v="0"/>
    <n v="4069.05055487053"/>
    <n v="5839.2"/>
    <n v="9908.2505548705303"/>
  </r>
  <r>
    <x v="12"/>
    <x v="12"/>
    <n v="15000"/>
    <x v="0"/>
    <n v="4064.039408866995"/>
    <n v="5846.4000000000005"/>
    <n v="9910.439408866996"/>
  </r>
  <r>
    <x v="13"/>
    <x v="13"/>
    <n v="15000"/>
    <x v="0"/>
    <n v="4059.0405904059044"/>
    <n v="5853.6"/>
    <n v="9912.6405904059047"/>
  </r>
  <r>
    <x v="14"/>
    <x v="14"/>
    <n v="15000"/>
    <x v="0"/>
    <n v="4054.0540540540542"/>
    <n v="5860.8"/>
    <n v="9914.8540540540544"/>
  </r>
  <r>
    <x v="15"/>
    <x v="15"/>
    <n v="15000"/>
    <x v="0"/>
    <n v="4049.0797546012273"/>
    <n v="5868"/>
    <n v="9917.0797546012273"/>
  </r>
  <r>
    <x v="16"/>
    <x v="16"/>
    <n v="15000"/>
    <x v="0"/>
    <n v="4044.1176470588234"/>
    <n v="5875.2"/>
    <n v="9919.3176470588223"/>
  </r>
  <r>
    <x v="17"/>
    <x v="17"/>
    <n v="15000"/>
    <x v="0"/>
    <n v="4039.1676866585071"/>
    <n v="5882.4000000000005"/>
    <n v="9921.5676866585072"/>
  </r>
  <r>
    <x v="18"/>
    <x v="18"/>
    <n v="15000"/>
    <x v="0"/>
    <n v="4034.2298288508555"/>
    <n v="5889.6"/>
    <n v="9923.8298288508558"/>
  </r>
  <r>
    <x v="19"/>
    <x v="19"/>
    <n v="15000"/>
    <x v="0"/>
    <n v="4029.304029304029"/>
    <n v="5896.8"/>
    <n v="9926.1040293040296"/>
  </r>
  <r>
    <x v="20"/>
    <x v="20"/>
    <n v="15000"/>
    <x v="0"/>
    <n v="4024.3902439024391"/>
    <n v="5904"/>
    <n v="9928.3902439024387"/>
  </r>
  <r>
    <x v="21"/>
    <x v="21"/>
    <n v="15000"/>
    <x v="0"/>
    <n v="4019.4884287454324"/>
    <n v="5911.2"/>
    <n v="9930.6884287454322"/>
  </r>
  <r>
    <x v="22"/>
    <x v="22"/>
    <n v="15000"/>
    <x v="0"/>
    <n v="4014.5985401459857"/>
    <n v="5918.4000000000005"/>
    <n v="9932.9985401459853"/>
  </r>
  <r>
    <x v="23"/>
    <x v="23"/>
    <n v="15000"/>
    <x v="0"/>
    <n v="4009.7205346294049"/>
    <n v="5925.6"/>
    <n v="9935.3205346294053"/>
  </r>
  <r>
    <x v="24"/>
    <x v="24"/>
    <n v="15000"/>
    <x v="0"/>
    <n v="4004.8543689320391"/>
    <n v="5932.8"/>
    <n v="9937.6543689320388"/>
  </r>
  <r>
    <x v="25"/>
    <x v="25"/>
    <n v="15000"/>
    <x v="0"/>
    <n v="4000.0000000000005"/>
    <n v="5940"/>
    <n v="9940"/>
  </r>
  <r>
    <x v="26"/>
    <x v="26"/>
    <n v="15000"/>
    <x v="0"/>
    <n v="3995.1573849878937"/>
    <n v="5947.2"/>
    <n v="9942.357384987894"/>
  </r>
  <r>
    <x v="27"/>
    <x v="27"/>
    <n v="15000"/>
    <x v="0"/>
    <n v="3990.3264812575571"/>
    <n v="5954.4000000000005"/>
    <n v="9944.7264812575577"/>
  </r>
  <r>
    <x v="28"/>
    <x v="28"/>
    <n v="15000"/>
    <x v="0"/>
    <n v="3985.5072463768115"/>
    <n v="5961.6"/>
    <n v="9947.1072463768123"/>
  </r>
  <r>
    <x v="29"/>
    <x v="29"/>
    <n v="15000"/>
    <x v="0"/>
    <n v="3980.6996381182148"/>
    <n v="5968.8"/>
    <n v="9949.4996381182154"/>
  </r>
  <r>
    <x v="30"/>
    <x v="30"/>
    <n v="15000"/>
    <x v="0"/>
    <n v="3975.9036144578317"/>
    <n v="5976"/>
    <n v="9951.9036144578313"/>
  </r>
  <r>
    <x v="31"/>
    <x v="31"/>
    <n v="15000"/>
    <x v="0"/>
    <n v="3971.1191335740073"/>
    <n v="5983.2"/>
    <n v="9954.31913357400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22D90-B637-1A43-9E67-98C0ECB02EC7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N38" firstHeaderRow="1" firstDataRow="3" firstDataCol="1"/>
  <pivotFields count="7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2">
    <field x="1"/>
    <field x="3"/>
  </colFields>
  <colItems count="65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>
      <x v="7"/>
      <x/>
    </i>
    <i t="default">
      <x v="7"/>
    </i>
    <i>
      <x v="8"/>
      <x/>
    </i>
    <i t="default">
      <x v="8"/>
    </i>
    <i>
      <x v="9"/>
      <x/>
    </i>
    <i t="default">
      <x v="9"/>
    </i>
    <i>
      <x v="10"/>
      <x/>
    </i>
    <i t="default">
      <x v="10"/>
    </i>
    <i>
      <x v="11"/>
      <x/>
    </i>
    <i t="default">
      <x v="11"/>
    </i>
    <i>
      <x v="12"/>
      <x/>
    </i>
    <i t="default">
      <x v="12"/>
    </i>
    <i>
      <x v="13"/>
      <x/>
    </i>
    <i t="default">
      <x v="13"/>
    </i>
    <i>
      <x v="14"/>
      <x/>
    </i>
    <i t="default">
      <x v="14"/>
    </i>
    <i>
      <x v="15"/>
      <x/>
    </i>
    <i t="default">
      <x v="15"/>
    </i>
    <i>
      <x v="16"/>
      <x/>
    </i>
    <i t="default">
      <x v="16"/>
    </i>
    <i>
      <x v="17"/>
      <x/>
    </i>
    <i t="default">
      <x v="17"/>
    </i>
    <i>
      <x v="18"/>
      <x/>
    </i>
    <i t="default">
      <x v="18"/>
    </i>
    <i>
      <x v="19"/>
      <x/>
    </i>
    <i t="default">
      <x v="19"/>
    </i>
    <i>
      <x v="20"/>
      <x/>
    </i>
    <i t="default">
      <x v="20"/>
    </i>
    <i>
      <x v="21"/>
      <x/>
    </i>
    <i t="default">
      <x v="21"/>
    </i>
    <i>
      <x v="22"/>
      <x/>
    </i>
    <i t="default">
      <x v="22"/>
    </i>
    <i>
      <x v="23"/>
      <x/>
    </i>
    <i t="default">
      <x v="23"/>
    </i>
    <i>
      <x v="24"/>
      <x/>
    </i>
    <i t="default">
      <x v="24"/>
    </i>
    <i>
      <x v="25"/>
      <x/>
    </i>
    <i t="default">
      <x v="25"/>
    </i>
    <i>
      <x v="26"/>
      <x/>
    </i>
    <i t="default">
      <x v="26"/>
    </i>
    <i>
      <x v="27"/>
      <x/>
    </i>
    <i t="default">
      <x v="27"/>
    </i>
    <i>
      <x v="28"/>
      <x/>
    </i>
    <i t="default">
      <x v="28"/>
    </i>
    <i>
      <x v="29"/>
      <x/>
    </i>
    <i t="default">
      <x v="29"/>
    </i>
    <i>
      <x v="30"/>
      <x/>
    </i>
    <i t="default">
      <x v="30"/>
    </i>
    <i>
      <x v="31"/>
      <x/>
    </i>
    <i t="default">
      <x v="31"/>
    </i>
    <i t="grand">
      <x/>
    </i>
  </colItems>
  <dataFields count="1">
    <dataField name="Sum of Total Co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2546-A66C-BE45-B6B4-3756D6A6ED31}">
  <dimension ref="A1:H38"/>
  <sheetViews>
    <sheetView workbookViewId="0">
      <selection activeCell="B29" sqref="B29"/>
    </sheetView>
  </sheetViews>
  <sheetFormatPr baseColWidth="10" defaultRowHeight="16" x14ac:dyDescent="0.2"/>
  <cols>
    <col min="1" max="1" width="36.5" customWidth="1"/>
    <col min="2" max="2" width="24.5" customWidth="1"/>
    <col min="3" max="3" width="16.83203125" customWidth="1"/>
    <col min="4" max="4" width="19.33203125" customWidth="1"/>
    <col min="5" max="5" width="18.6640625" customWidth="1"/>
    <col min="6" max="6" width="18.83203125" customWidth="1"/>
    <col min="7" max="7" width="18" customWidth="1"/>
    <col min="8" max="8" width="17.33203125" customWidth="1"/>
    <col min="9" max="9" width="18.83203125" customWidth="1"/>
  </cols>
  <sheetData>
    <row r="1" spans="1:6" ht="23" customHeight="1" x14ac:dyDescent="0.25">
      <c r="A1" s="43" t="s">
        <v>22</v>
      </c>
      <c r="B1" s="42"/>
      <c r="C1" s="42"/>
      <c r="D1" s="25"/>
      <c r="E1" s="4"/>
      <c r="F1" s="4"/>
    </row>
    <row r="2" spans="1:6" ht="15" customHeight="1" thickBot="1" x14ac:dyDescent="0.3">
      <c r="A2" s="31"/>
      <c r="B2" s="39"/>
      <c r="C2" s="31"/>
      <c r="D2" s="4"/>
      <c r="E2" s="30"/>
      <c r="F2" s="4"/>
    </row>
    <row r="3" spans="1:6" ht="19" x14ac:dyDescent="0.25">
      <c r="A3" s="1" t="s">
        <v>0</v>
      </c>
      <c r="B3" s="2" t="s">
        <v>1</v>
      </c>
      <c r="C3" s="3" t="s">
        <v>6</v>
      </c>
      <c r="D3" s="4"/>
      <c r="E3" s="4"/>
      <c r="F3" s="4"/>
    </row>
    <row r="4" spans="1:6" ht="19" x14ac:dyDescent="0.25">
      <c r="A4" s="5" t="s">
        <v>10</v>
      </c>
      <c r="B4" s="6">
        <v>15000</v>
      </c>
      <c r="C4" s="7" t="s">
        <v>7</v>
      </c>
      <c r="D4" s="4"/>
      <c r="E4" s="4"/>
      <c r="F4" s="4"/>
    </row>
    <row r="5" spans="1:6" ht="19" x14ac:dyDescent="0.25">
      <c r="A5" s="8" t="s">
        <v>2</v>
      </c>
      <c r="B5" s="9">
        <v>80</v>
      </c>
      <c r="C5" s="10" t="s">
        <v>8</v>
      </c>
      <c r="D5" s="4"/>
      <c r="E5" s="4"/>
      <c r="F5" s="4"/>
    </row>
    <row r="6" spans="1:6" ht="19" x14ac:dyDescent="0.25">
      <c r="A6" s="8" t="s">
        <v>11</v>
      </c>
      <c r="B6" s="9">
        <v>220</v>
      </c>
      <c r="C6" s="10" t="s">
        <v>8</v>
      </c>
      <c r="D6" s="4"/>
      <c r="E6" s="4"/>
      <c r="F6" s="4"/>
    </row>
    <row r="7" spans="1:6" ht="19" x14ac:dyDescent="0.25">
      <c r="A7" s="8" t="s">
        <v>3</v>
      </c>
      <c r="B7" s="9">
        <v>18</v>
      </c>
      <c r="C7" s="10" t="s">
        <v>8</v>
      </c>
      <c r="D7" s="4"/>
      <c r="E7" s="4"/>
      <c r="F7" s="4"/>
    </row>
    <row r="8" spans="1:6" ht="19" x14ac:dyDescent="0.25">
      <c r="A8" s="8" t="s">
        <v>13</v>
      </c>
      <c r="B8" s="11">
        <f>80*18%</f>
        <v>14.399999999999999</v>
      </c>
      <c r="C8" s="10" t="s">
        <v>8</v>
      </c>
      <c r="D8" s="4"/>
      <c r="E8" s="4"/>
      <c r="F8" s="4"/>
    </row>
    <row r="9" spans="1:6" ht="19" x14ac:dyDescent="0.25">
      <c r="A9" s="8" t="s">
        <v>12</v>
      </c>
      <c r="B9" s="12">
        <f xml:space="preserve"> (677/2) + ((2*677)/52)</f>
        <v>364.53846153846155</v>
      </c>
      <c r="C9" s="10" t="s">
        <v>9</v>
      </c>
      <c r="D9" s="4"/>
      <c r="E9" s="4"/>
      <c r="F9" s="4"/>
    </row>
    <row r="10" spans="1:6" ht="19" x14ac:dyDescent="0.25">
      <c r="A10" s="8" t="s">
        <v>4</v>
      </c>
      <c r="B10" s="12">
        <f>SQRT((2*15000*220)/14.4)</f>
        <v>677.00320038633004</v>
      </c>
      <c r="C10" s="10" t="s">
        <v>9</v>
      </c>
      <c r="D10" s="4"/>
      <c r="E10" s="4"/>
      <c r="F10" s="4"/>
    </row>
    <row r="11" spans="1:6" ht="20" thickBot="1" x14ac:dyDescent="0.3">
      <c r="A11" s="13" t="s">
        <v>5</v>
      </c>
      <c r="B11" s="14">
        <f>677.00320038633/2</f>
        <v>338.50160019316502</v>
      </c>
      <c r="C11" s="15" t="s">
        <v>9</v>
      </c>
      <c r="D11" s="4"/>
      <c r="E11" s="30"/>
      <c r="F11" s="30"/>
    </row>
    <row r="12" spans="1:6" ht="19" x14ac:dyDescent="0.25">
      <c r="A12" s="31"/>
      <c r="B12" s="31"/>
      <c r="C12" s="31"/>
      <c r="D12" s="4"/>
      <c r="E12" s="30"/>
      <c r="F12" s="30"/>
    </row>
    <row r="13" spans="1:6" ht="19" x14ac:dyDescent="0.25">
      <c r="A13" s="31"/>
      <c r="B13" s="31"/>
      <c r="C13" s="31"/>
      <c r="D13" s="4"/>
      <c r="E13" s="30"/>
      <c r="F13" s="30"/>
    </row>
    <row r="14" spans="1:6" ht="19" x14ac:dyDescent="0.25">
      <c r="A14" s="43" t="s">
        <v>23</v>
      </c>
      <c r="B14" s="32"/>
      <c r="C14" s="32"/>
      <c r="D14" s="25"/>
      <c r="E14" s="30"/>
      <c r="F14" s="30"/>
    </row>
    <row r="15" spans="1:6" ht="19" x14ac:dyDescent="0.25">
      <c r="A15" s="31"/>
      <c r="B15" s="31"/>
      <c r="C15" s="31"/>
      <c r="D15" s="4"/>
      <c r="E15" s="30"/>
      <c r="F15" s="30"/>
    </row>
    <row r="16" spans="1:6" ht="19" x14ac:dyDescent="0.25">
      <c r="A16" s="16" t="s">
        <v>14</v>
      </c>
      <c r="B16" s="16">
        <f>((15000 / 677.0032) * 220)</f>
        <v>4874.4230455631532</v>
      </c>
      <c r="C16" s="4"/>
      <c r="D16" s="4"/>
      <c r="E16" s="4"/>
      <c r="F16" s="4"/>
    </row>
    <row r="17" spans="1:8" ht="19" x14ac:dyDescent="0.25">
      <c r="A17" s="16" t="s">
        <v>15</v>
      </c>
      <c r="B17" s="16">
        <f xml:space="preserve"> ((677.0032 / 2)) * (14.4)</f>
        <v>4874.4230399999997</v>
      </c>
      <c r="C17" s="4"/>
      <c r="D17" s="4"/>
      <c r="E17" s="4"/>
      <c r="F17" s="4"/>
    </row>
    <row r="18" spans="1:8" ht="19" x14ac:dyDescent="0.25">
      <c r="A18" s="16" t="s">
        <v>16</v>
      </c>
      <c r="B18" s="16">
        <f xml:space="preserve"> 4874 +4874</f>
        <v>9748</v>
      </c>
      <c r="C18" s="4"/>
      <c r="D18" s="4"/>
      <c r="E18" s="4"/>
      <c r="F18" s="4"/>
    </row>
    <row r="19" spans="1:8" ht="19" x14ac:dyDescent="0.25">
      <c r="A19" s="4"/>
      <c r="B19" s="4"/>
      <c r="C19" s="4"/>
      <c r="D19" s="4"/>
    </row>
    <row r="20" spans="1:8" ht="19" x14ac:dyDescent="0.25">
      <c r="A20" s="22"/>
      <c r="B20" s="22"/>
      <c r="C20" s="22"/>
      <c r="D20" s="4"/>
    </row>
    <row r="21" spans="1:8" ht="19" x14ac:dyDescent="0.25">
      <c r="A21" s="4"/>
      <c r="B21" s="23"/>
      <c r="C21" s="4"/>
      <c r="D21" s="4"/>
    </row>
    <row r="22" spans="1:8" ht="19" x14ac:dyDescent="0.25">
      <c r="A22" s="38"/>
      <c r="B22" s="38"/>
      <c r="C22" s="38"/>
      <c r="D22" s="4"/>
    </row>
    <row r="23" spans="1:8" ht="19" x14ac:dyDescent="0.25">
      <c r="A23" s="31"/>
      <c r="B23" s="39"/>
      <c r="C23" s="31"/>
      <c r="E23" s="24"/>
    </row>
    <row r="24" spans="1:8" ht="19" x14ac:dyDescent="0.25">
      <c r="A24" s="31"/>
      <c r="B24" s="40"/>
      <c r="C24" s="31"/>
    </row>
    <row r="25" spans="1:8" ht="19" x14ac:dyDescent="0.25">
      <c r="A25" s="31"/>
      <c r="B25" s="40"/>
      <c r="C25" s="31"/>
    </row>
    <row r="26" spans="1:8" ht="19" x14ac:dyDescent="0.25">
      <c r="A26" s="31"/>
      <c r="B26" s="40"/>
      <c r="C26" s="31"/>
    </row>
    <row r="27" spans="1:8" ht="19" x14ac:dyDescent="0.25">
      <c r="A27" s="31"/>
      <c r="B27" s="41"/>
      <c r="C27" s="31"/>
      <c r="F27" s="4"/>
      <c r="G27" s="4"/>
      <c r="H27" s="4"/>
    </row>
    <row r="28" spans="1:8" ht="19" x14ac:dyDescent="0.25">
      <c r="A28" s="31"/>
      <c r="B28" s="31"/>
      <c r="C28" s="31"/>
      <c r="F28" s="4"/>
      <c r="G28" s="4"/>
      <c r="H28" s="4"/>
    </row>
    <row r="29" spans="1:8" ht="19" x14ac:dyDescent="0.25">
      <c r="A29" s="31"/>
      <c r="B29" s="31"/>
      <c r="C29" s="31"/>
    </row>
    <row r="30" spans="1:8" ht="19" x14ac:dyDescent="0.25">
      <c r="A30" s="31"/>
      <c r="B30" s="31"/>
      <c r="C30" s="31"/>
    </row>
    <row r="31" spans="1:8" ht="19" x14ac:dyDescent="0.25">
      <c r="A31" s="4"/>
      <c r="B31" s="4"/>
      <c r="C31" s="4"/>
    </row>
    <row r="32" spans="1:8" ht="19" x14ac:dyDescent="0.25">
      <c r="A32" s="4"/>
      <c r="B32" s="4"/>
      <c r="C32" s="4"/>
    </row>
    <row r="33" spans="1:3" ht="19" x14ac:dyDescent="0.25">
      <c r="A33" s="4"/>
      <c r="B33" s="4"/>
      <c r="C33" s="4"/>
    </row>
    <row r="34" spans="1:3" ht="19" x14ac:dyDescent="0.25">
      <c r="A34" s="31"/>
      <c r="B34" s="31"/>
      <c r="C34" s="4"/>
    </row>
    <row r="35" spans="1:3" ht="19" x14ac:dyDescent="0.25">
      <c r="A35" s="31"/>
      <c r="B35" s="31"/>
      <c r="C35" s="4"/>
    </row>
    <row r="36" spans="1:3" ht="19" x14ac:dyDescent="0.25">
      <c r="A36" s="31"/>
      <c r="B36" s="31"/>
      <c r="C36" s="4"/>
    </row>
    <row r="37" spans="1:3" ht="19" x14ac:dyDescent="0.25">
      <c r="A37" s="4"/>
      <c r="B37" s="4"/>
      <c r="C37" s="4"/>
    </row>
    <row r="38" spans="1:3" ht="19" x14ac:dyDescent="0.25">
      <c r="A38" s="4"/>
      <c r="B38" s="4"/>
      <c r="C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8ED72-52B8-8D46-A838-6DEF14D7B6F7}">
  <dimension ref="A1:J28"/>
  <sheetViews>
    <sheetView zoomScaleNormal="100" zoomScalePageLayoutView="80" workbookViewId="0">
      <selection activeCell="D12" sqref="D12"/>
    </sheetView>
  </sheetViews>
  <sheetFormatPr baseColWidth="10" defaultRowHeight="16" x14ac:dyDescent="0.2"/>
  <cols>
    <col min="1" max="1" width="17.83203125" customWidth="1"/>
    <col min="2" max="2" width="20" customWidth="1"/>
    <col min="3" max="3" width="19.33203125" customWidth="1"/>
    <col min="4" max="4" width="20.83203125" customWidth="1"/>
    <col min="5" max="5" width="15.1640625" customWidth="1"/>
    <col min="6" max="6" width="18.5" customWidth="1"/>
  </cols>
  <sheetData>
    <row r="1" spans="1:10" ht="19" x14ac:dyDescent="0.25">
      <c r="A1" s="43" t="s">
        <v>24</v>
      </c>
      <c r="B1" s="25"/>
      <c r="C1" s="25"/>
      <c r="D1" s="25"/>
      <c r="E1" s="25"/>
      <c r="F1" s="25"/>
      <c r="G1" s="25"/>
      <c r="H1" s="25"/>
      <c r="I1" s="4"/>
    </row>
    <row r="2" spans="1:10" ht="19" x14ac:dyDescent="0.25">
      <c r="A2" s="4"/>
      <c r="B2" s="4"/>
      <c r="C2" s="4"/>
      <c r="D2" s="4"/>
      <c r="E2" s="4"/>
      <c r="F2" s="4"/>
      <c r="G2" s="4"/>
      <c r="H2" s="4"/>
      <c r="I2" s="4"/>
    </row>
    <row r="3" spans="1:10" ht="19" x14ac:dyDescent="0.25">
      <c r="A3" s="28" t="s">
        <v>17</v>
      </c>
      <c r="B3" s="28" t="s">
        <v>25</v>
      </c>
      <c r="C3" s="4"/>
      <c r="D3" s="17" t="s">
        <v>18</v>
      </c>
      <c r="E3" s="17" t="s">
        <v>2</v>
      </c>
      <c r="F3" s="17" t="s">
        <v>19</v>
      </c>
      <c r="G3" s="17" t="s">
        <v>20</v>
      </c>
      <c r="H3" s="19" t="s">
        <v>21</v>
      </c>
      <c r="I3" s="4"/>
    </row>
    <row r="4" spans="1:10" ht="19" x14ac:dyDescent="0.25">
      <c r="A4" s="28">
        <v>800</v>
      </c>
      <c r="B4" s="29">
        <f>ROUND((15000/A4)*220,2)+ROUND((A4/2)*14.4,2)</f>
        <v>9885</v>
      </c>
      <c r="C4" s="4"/>
      <c r="D4" s="21">
        <v>15000</v>
      </c>
      <c r="E4" s="20">
        <v>80</v>
      </c>
      <c r="F4" s="18">
        <v>220</v>
      </c>
      <c r="G4" s="18">
        <v>18</v>
      </c>
      <c r="H4" s="20">
        <v>677.00320039999997</v>
      </c>
      <c r="I4" s="4"/>
    </row>
    <row r="5" spans="1:10" ht="19" x14ac:dyDescent="0.25">
      <c r="A5" s="28">
        <f>IF(A4&gt;=900,"",A4+1)</f>
        <v>801</v>
      </c>
      <c r="B5" s="28">
        <f t="shared" ref="B5:B24" si="0">ROUND((15000/A5)*220,2)+ROUND((A5/2)*14.4,2)</f>
        <v>9887.0499999999993</v>
      </c>
      <c r="C5" s="4"/>
      <c r="D5" s="4"/>
      <c r="E5" s="4"/>
      <c r="F5" s="4"/>
      <c r="G5" s="4"/>
      <c r="H5" s="4"/>
      <c r="I5" s="4"/>
    </row>
    <row r="6" spans="1:10" ht="19" x14ac:dyDescent="0.25">
      <c r="A6" s="28">
        <f t="shared" ref="A6:A24" si="1">IF(A5&gt;=900,"",A5+1)</f>
        <v>802</v>
      </c>
      <c r="B6" s="28">
        <f t="shared" si="0"/>
        <v>9889.11</v>
      </c>
      <c r="C6" s="4"/>
      <c r="D6" s="4"/>
      <c r="E6" s="4"/>
      <c r="F6" s="4"/>
      <c r="G6" s="4"/>
      <c r="H6" s="4"/>
      <c r="I6" s="4"/>
      <c r="J6" s="4"/>
    </row>
    <row r="7" spans="1:10" ht="19" x14ac:dyDescent="0.25">
      <c r="A7" s="28">
        <f t="shared" si="1"/>
        <v>803</v>
      </c>
      <c r="B7" s="28">
        <f t="shared" si="0"/>
        <v>9891.19</v>
      </c>
      <c r="C7" s="4"/>
      <c r="D7" s="4"/>
      <c r="E7" s="4"/>
      <c r="F7" s="4"/>
      <c r="G7" s="4"/>
      <c r="H7" s="4"/>
      <c r="I7" s="4"/>
      <c r="J7" s="4"/>
    </row>
    <row r="8" spans="1:10" ht="19" x14ac:dyDescent="0.25">
      <c r="A8" s="28">
        <f t="shared" si="1"/>
        <v>804</v>
      </c>
      <c r="B8" s="28">
        <f t="shared" si="0"/>
        <v>9893.2799999999988</v>
      </c>
      <c r="C8" s="4"/>
      <c r="D8" s="4"/>
      <c r="E8" s="4"/>
      <c r="F8" s="4"/>
      <c r="G8" s="4"/>
      <c r="H8" s="4"/>
      <c r="I8" s="4"/>
    </row>
    <row r="9" spans="1:10" ht="19" x14ac:dyDescent="0.25">
      <c r="A9" s="28">
        <f t="shared" si="1"/>
        <v>805</v>
      </c>
      <c r="B9" s="28">
        <f t="shared" si="0"/>
        <v>9895.380000000001</v>
      </c>
      <c r="C9" s="4"/>
      <c r="D9" s="4"/>
      <c r="E9" s="4"/>
      <c r="F9" s="4"/>
      <c r="G9" s="4"/>
      <c r="H9" s="4"/>
      <c r="I9" s="4"/>
    </row>
    <row r="10" spans="1:10" ht="19" x14ac:dyDescent="0.25">
      <c r="A10" s="28">
        <f t="shared" si="1"/>
        <v>806</v>
      </c>
      <c r="B10" s="28">
        <f t="shared" si="0"/>
        <v>9897.49</v>
      </c>
      <c r="C10" s="4"/>
      <c r="D10" s="4"/>
      <c r="E10" s="30"/>
      <c r="F10" s="4"/>
      <c r="G10" s="4"/>
      <c r="H10" s="4"/>
      <c r="I10" s="4"/>
    </row>
    <row r="11" spans="1:10" ht="19" x14ac:dyDescent="0.25">
      <c r="A11" s="28">
        <f t="shared" si="1"/>
        <v>807</v>
      </c>
      <c r="B11" s="28">
        <f t="shared" si="0"/>
        <v>9899.619999999999</v>
      </c>
      <c r="C11" s="4"/>
      <c r="D11" s="4"/>
      <c r="E11" s="4"/>
      <c r="F11" s="4"/>
      <c r="G11" s="4"/>
      <c r="H11" s="4"/>
      <c r="I11" s="4"/>
    </row>
    <row r="12" spans="1:10" ht="19" x14ac:dyDescent="0.25">
      <c r="A12" s="28">
        <f t="shared" si="1"/>
        <v>808</v>
      </c>
      <c r="B12" s="28">
        <f t="shared" si="0"/>
        <v>9901.76</v>
      </c>
      <c r="C12" s="4"/>
      <c r="D12" s="4"/>
      <c r="E12" s="4"/>
      <c r="F12" s="4"/>
      <c r="G12" s="4"/>
      <c r="H12" s="4"/>
      <c r="I12" s="4"/>
    </row>
    <row r="13" spans="1:10" ht="19" x14ac:dyDescent="0.25">
      <c r="A13" s="28">
        <f t="shared" si="1"/>
        <v>809</v>
      </c>
      <c r="B13" s="28">
        <f t="shared" si="0"/>
        <v>9903.91</v>
      </c>
      <c r="C13" s="4"/>
      <c r="D13" s="4"/>
      <c r="E13" s="4"/>
      <c r="F13" s="4"/>
      <c r="G13" s="4"/>
      <c r="H13" s="4"/>
      <c r="I13" s="4"/>
    </row>
    <row r="14" spans="1:10" ht="19" x14ac:dyDescent="0.25">
      <c r="A14" s="28">
        <f t="shared" si="1"/>
        <v>810</v>
      </c>
      <c r="B14" s="28">
        <f t="shared" si="0"/>
        <v>9906.07</v>
      </c>
      <c r="C14" s="4"/>
      <c r="D14" s="4"/>
      <c r="E14" s="4"/>
      <c r="F14" s="4"/>
      <c r="G14" s="4"/>
      <c r="H14" s="4"/>
      <c r="I14" s="4"/>
    </row>
    <row r="15" spans="1:10" ht="19" x14ac:dyDescent="0.25">
      <c r="A15" s="28">
        <f t="shared" si="1"/>
        <v>811</v>
      </c>
      <c r="B15" s="28">
        <f t="shared" si="0"/>
        <v>9908.25</v>
      </c>
      <c r="C15" s="4"/>
      <c r="D15" s="4"/>
      <c r="E15" s="4"/>
      <c r="F15" s="4"/>
      <c r="G15" s="4"/>
      <c r="H15" s="4"/>
      <c r="I15" s="4"/>
    </row>
    <row r="16" spans="1:10" ht="19" x14ac:dyDescent="0.25">
      <c r="A16" s="28">
        <f t="shared" si="1"/>
        <v>812</v>
      </c>
      <c r="B16" s="28">
        <f t="shared" si="0"/>
        <v>9910.4399999999987</v>
      </c>
      <c r="C16" s="4"/>
      <c r="D16" s="4"/>
      <c r="E16" s="4"/>
      <c r="F16" s="4"/>
      <c r="G16" s="4"/>
      <c r="H16" s="4"/>
      <c r="I16" s="4"/>
    </row>
    <row r="17" spans="1:9" ht="19" x14ac:dyDescent="0.25">
      <c r="A17" s="28">
        <f t="shared" si="1"/>
        <v>813</v>
      </c>
      <c r="B17" s="28">
        <f t="shared" si="0"/>
        <v>9912.64</v>
      </c>
      <c r="C17" s="4"/>
      <c r="D17" s="4"/>
      <c r="E17" s="4"/>
      <c r="F17" s="4"/>
      <c r="G17" s="4"/>
      <c r="H17" s="4"/>
      <c r="I17" s="4"/>
    </row>
    <row r="18" spans="1:9" ht="19" x14ac:dyDescent="0.25">
      <c r="A18" s="28">
        <f t="shared" si="1"/>
        <v>814</v>
      </c>
      <c r="B18" s="28">
        <f t="shared" si="0"/>
        <v>9914.85</v>
      </c>
      <c r="C18" s="4"/>
      <c r="D18" s="4"/>
      <c r="E18" s="4"/>
      <c r="F18" s="4"/>
      <c r="G18" s="4"/>
      <c r="H18" s="4"/>
      <c r="I18" s="4"/>
    </row>
    <row r="19" spans="1:9" ht="19" x14ac:dyDescent="0.25">
      <c r="A19" s="28">
        <f t="shared" si="1"/>
        <v>815</v>
      </c>
      <c r="B19" s="28">
        <f t="shared" si="0"/>
        <v>9917.08</v>
      </c>
      <c r="C19" s="4"/>
      <c r="D19" s="4"/>
      <c r="E19" s="4"/>
      <c r="F19" s="4"/>
      <c r="G19" s="4"/>
      <c r="H19" s="4"/>
      <c r="I19" s="4"/>
    </row>
    <row r="20" spans="1:9" ht="19" x14ac:dyDescent="0.25">
      <c r="A20" s="28">
        <f t="shared" si="1"/>
        <v>816</v>
      </c>
      <c r="B20" s="28">
        <f t="shared" si="0"/>
        <v>9919.32</v>
      </c>
      <c r="C20" s="4"/>
      <c r="D20" s="4"/>
      <c r="E20" s="4"/>
      <c r="F20" s="4"/>
      <c r="G20" s="4"/>
      <c r="H20" s="4"/>
      <c r="I20" s="4"/>
    </row>
    <row r="21" spans="1:9" ht="19" x14ac:dyDescent="0.25">
      <c r="A21" s="28">
        <f t="shared" si="1"/>
        <v>817</v>
      </c>
      <c r="B21" s="28">
        <f t="shared" si="0"/>
        <v>9921.57</v>
      </c>
      <c r="C21" s="4"/>
      <c r="D21" s="4"/>
      <c r="E21" s="4"/>
      <c r="F21" s="4"/>
      <c r="G21" s="4"/>
      <c r="H21" s="4"/>
      <c r="I21" s="4"/>
    </row>
    <row r="22" spans="1:9" ht="19" x14ac:dyDescent="0.25">
      <c r="A22" s="28">
        <f t="shared" si="1"/>
        <v>818</v>
      </c>
      <c r="B22" s="28">
        <f t="shared" si="0"/>
        <v>9923.83</v>
      </c>
      <c r="C22" s="4"/>
      <c r="D22" s="4"/>
      <c r="E22" s="4"/>
      <c r="F22" s="4"/>
      <c r="G22" s="4"/>
      <c r="H22" s="4"/>
      <c r="I22" s="4"/>
    </row>
    <row r="23" spans="1:9" ht="19" x14ac:dyDescent="0.25">
      <c r="A23" s="28">
        <f t="shared" si="1"/>
        <v>819</v>
      </c>
      <c r="B23" s="28">
        <f t="shared" si="0"/>
        <v>9926.1</v>
      </c>
      <c r="C23" s="4"/>
      <c r="D23" s="4"/>
      <c r="E23" s="4"/>
      <c r="F23" s="4"/>
      <c r="G23" s="4"/>
      <c r="H23" s="4"/>
      <c r="I23" s="4"/>
    </row>
    <row r="24" spans="1:9" ht="19" x14ac:dyDescent="0.25">
      <c r="A24" s="28">
        <f t="shared" si="1"/>
        <v>820</v>
      </c>
      <c r="B24" s="28">
        <f t="shared" si="0"/>
        <v>9928.39</v>
      </c>
      <c r="C24" s="4"/>
      <c r="D24" s="4"/>
      <c r="E24" s="4"/>
      <c r="F24" s="4"/>
      <c r="G24" s="4"/>
      <c r="H24" s="4"/>
      <c r="I24" s="4"/>
    </row>
    <row r="25" spans="1:9" ht="1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ht="1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ht="19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9" ht="19" x14ac:dyDescent="0.25">
      <c r="A28" s="4"/>
      <c r="B28" s="4"/>
      <c r="C28" s="4"/>
      <c r="D28" s="4"/>
      <c r="E28" s="4"/>
      <c r="F28" s="4"/>
      <c r="G28" s="4"/>
      <c r="H28" s="4"/>
      <c r="I28" s="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64AB-74AF-4240-92E8-B54086F768BD}">
  <dimension ref="A1:I13"/>
  <sheetViews>
    <sheetView zoomScale="90" zoomScaleNormal="90" workbookViewId="0">
      <selection activeCell="C23" sqref="C23"/>
    </sheetView>
  </sheetViews>
  <sheetFormatPr baseColWidth="10" defaultRowHeight="19" x14ac:dyDescent="0.25"/>
  <cols>
    <col min="1" max="1" width="21" style="4" customWidth="1"/>
    <col min="2" max="2" width="21.1640625" style="4" customWidth="1"/>
    <col min="3" max="3" width="23.1640625" style="4" customWidth="1"/>
    <col min="4" max="4" width="23.83203125" style="4" customWidth="1"/>
    <col min="5" max="5" width="23.5" style="4" customWidth="1"/>
    <col min="6" max="6" width="22.83203125" style="4" customWidth="1"/>
    <col min="7" max="7" width="22.33203125" style="4" customWidth="1"/>
    <col min="8" max="8" width="21.1640625" style="4" customWidth="1"/>
    <col min="9" max="16384" width="10.83203125" style="4"/>
  </cols>
  <sheetData>
    <row r="1" spans="1:9" x14ac:dyDescent="0.25">
      <c r="A1" s="42" t="s">
        <v>31</v>
      </c>
      <c r="B1" s="32"/>
      <c r="C1" s="32"/>
      <c r="D1" s="32"/>
      <c r="E1" s="32"/>
      <c r="F1" s="32"/>
      <c r="G1" s="32"/>
      <c r="H1" s="32"/>
      <c r="I1" s="31"/>
    </row>
    <row r="2" spans="1:9" x14ac:dyDescent="0.25">
      <c r="A2" s="31"/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s="33" t="s">
        <v>32</v>
      </c>
      <c r="B3" s="31"/>
      <c r="C3" s="31"/>
      <c r="D3" s="31"/>
      <c r="E3" s="31"/>
      <c r="F3" s="31"/>
      <c r="G3" s="31"/>
      <c r="H3" s="31"/>
      <c r="I3" s="31"/>
    </row>
    <row r="5" spans="1:9" x14ac:dyDescent="0.25">
      <c r="A5" s="28" t="s">
        <v>29</v>
      </c>
      <c r="B5" s="28" t="s">
        <v>17</v>
      </c>
      <c r="C5" s="28" t="s">
        <v>26</v>
      </c>
      <c r="D5" s="28" t="s">
        <v>27</v>
      </c>
      <c r="E5" s="28" t="s">
        <v>28</v>
      </c>
      <c r="F5" s="28" t="s">
        <v>14</v>
      </c>
      <c r="G5" s="28" t="s">
        <v>30</v>
      </c>
      <c r="H5" s="28" t="s">
        <v>25</v>
      </c>
    </row>
    <row r="6" spans="1:9" x14ac:dyDescent="0.25">
      <c r="A6" s="28">
        <f>0.18*80</f>
        <v>14.399999999999999</v>
      </c>
      <c r="B6" s="28">
        <v>800</v>
      </c>
      <c r="C6" s="28">
        <f>B6*80</f>
        <v>64000</v>
      </c>
      <c r="D6" s="28">
        <v>15000</v>
      </c>
      <c r="E6" s="28">
        <v>220</v>
      </c>
      <c r="F6" s="28">
        <f>D6/B6*E6</f>
        <v>4125</v>
      </c>
      <c r="G6" s="28">
        <f>(B6/2)*14.4</f>
        <v>5760</v>
      </c>
      <c r="H6" s="28">
        <f>F6+G6</f>
        <v>9885</v>
      </c>
    </row>
    <row r="10" spans="1:9" x14ac:dyDescent="0.25">
      <c r="A10" s="34" t="s">
        <v>33</v>
      </c>
    </row>
    <row r="12" spans="1:9" x14ac:dyDescent="0.25">
      <c r="A12" s="28" t="s">
        <v>29</v>
      </c>
      <c r="B12" s="28" t="s">
        <v>17</v>
      </c>
      <c r="C12" s="28" t="s">
        <v>26</v>
      </c>
      <c r="D12" s="28" t="s">
        <v>27</v>
      </c>
      <c r="E12" s="28" t="s">
        <v>28</v>
      </c>
      <c r="F12" s="28" t="s">
        <v>14</v>
      </c>
      <c r="G12" s="28" t="s">
        <v>30</v>
      </c>
      <c r="H12" s="28" t="s">
        <v>25</v>
      </c>
    </row>
    <row r="13" spans="1:9" x14ac:dyDescent="0.25">
      <c r="A13" s="28">
        <f>0.18*80</f>
        <v>14.399999999999999</v>
      </c>
      <c r="B13" s="28">
        <v>677.0031941455851</v>
      </c>
      <c r="C13" s="28">
        <f>B13*80</f>
        <v>54160.255531646806</v>
      </c>
      <c r="D13" s="28">
        <v>15000</v>
      </c>
      <c r="E13" s="28">
        <v>220</v>
      </c>
      <c r="F13" s="28">
        <f>D13/B13*E13</f>
        <v>4874.4230877149394</v>
      </c>
      <c r="G13" s="28">
        <f>(B13/2)*14.4</f>
        <v>4874.4229978482126</v>
      </c>
      <c r="H13" s="28">
        <f>F13+G13</f>
        <v>9748.8460855631529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0A01-8017-1345-8CCD-D922A4C34D72}">
  <dimension ref="A1:I35"/>
  <sheetViews>
    <sheetView zoomScale="85" zoomScaleNormal="100" workbookViewId="0">
      <selection activeCell="F19" sqref="F19"/>
    </sheetView>
  </sheetViews>
  <sheetFormatPr baseColWidth="10" defaultRowHeight="16" x14ac:dyDescent="0.2"/>
  <cols>
    <col min="1" max="1" width="20.33203125" customWidth="1"/>
    <col min="2" max="2" width="17.33203125" customWidth="1"/>
    <col min="3" max="3" width="16.5" customWidth="1"/>
    <col min="4" max="4" width="18.33203125" customWidth="1"/>
    <col min="5" max="5" width="22.33203125" customWidth="1"/>
    <col min="6" max="6" width="24.5" customWidth="1"/>
    <col min="7" max="7" width="23" customWidth="1"/>
    <col min="8" max="8" width="18.1640625" customWidth="1"/>
    <col min="9" max="9" width="18.6640625" customWidth="1"/>
  </cols>
  <sheetData>
    <row r="1" spans="1:9" ht="19" x14ac:dyDescent="0.25">
      <c r="A1" s="42" t="s">
        <v>34</v>
      </c>
      <c r="B1" s="32"/>
      <c r="C1" s="32"/>
      <c r="D1" s="32"/>
      <c r="E1" s="32"/>
      <c r="F1" s="32"/>
      <c r="G1" s="32"/>
      <c r="H1" s="32"/>
      <c r="I1" s="31"/>
    </row>
    <row r="2" spans="1:9" ht="19" x14ac:dyDescent="0.25">
      <c r="A2" s="31"/>
      <c r="B2" s="31"/>
      <c r="C2" s="31"/>
      <c r="D2" s="31"/>
      <c r="E2" s="31"/>
      <c r="F2" s="31"/>
      <c r="G2" s="31"/>
      <c r="H2" s="31"/>
      <c r="I2" s="31"/>
    </row>
    <row r="3" spans="1:9" ht="19" x14ac:dyDescent="0.25">
      <c r="A3" s="31" t="s">
        <v>29</v>
      </c>
      <c r="B3" s="31" t="s">
        <v>17</v>
      </c>
      <c r="C3" s="31" t="s">
        <v>26</v>
      </c>
      <c r="D3" s="31" t="s">
        <v>27</v>
      </c>
      <c r="E3" s="31" t="s">
        <v>28</v>
      </c>
      <c r="F3" s="31" t="s">
        <v>14</v>
      </c>
      <c r="G3" s="31" t="s">
        <v>30</v>
      </c>
      <c r="H3" s="31" t="s">
        <v>25</v>
      </c>
      <c r="I3" s="31"/>
    </row>
    <row r="4" spans="1:9" ht="19" x14ac:dyDescent="0.25">
      <c r="A4" s="31">
        <v>14.4</v>
      </c>
      <c r="B4" s="31">
        <v>800</v>
      </c>
      <c r="C4" s="31">
        <f>B4*80</f>
        <v>64000</v>
      </c>
      <c r="D4" s="31">
        <v>15000</v>
      </c>
      <c r="E4" s="31">
        <v>220</v>
      </c>
      <c r="F4" s="31">
        <f>D4/B4*E4</f>
        <v>4125</v>
      </c>
      <c r="G4" s="31">
        <f>(B4/2)*14.4</f>
        <v>5760</v>
      </c>
      <c r="H4" s="31">
        <f>F4+G4</f>
        <v>9885</v>
      </c>
      <c r="I4" s="31"/>
    </row>
    <row r="5" spans="1:9" ht="19" x14ac:dyDescent="0.25">
      <c r="A5" s="31"/>
      <c r="B5" s="31">
        <v>801</v>
      </c>
      <c r="C5" s="31">
        <f t="shared" ref="C5:C35" si="0">B5*80</f>
        <v>64080</v>
      </c>
      <c r="D5" s="31">
        <v>15000</v>
      </c>
      <c r="E5" s="31">
        <v>220</v>
      </c>
      <c r="F5" s="31">
        <f t="shared" ref="F5:F35" si="1">D5/B5*E5</f>
        <v>4119.8501872659181</v>
      </c>
      <c r="G5" s="31">
        <f t="shared" ref="G5:G35" si="2">(B5/2)*14.4</f>
        <v>5767.2</v>
      </c>
      <c r="H5" s="31">
        <f t="shared" ref="H5:H35" si="3">F5+G5</f>
        <v>9887.0501872659188</v>
      </c>
      <c r="I5" s="31"/>
    </row>
    <row r="6" spans="1:9" ht="19" x14ac:dyDescent="0.25">
      <c r="A6" s="31"/>
      <c r="B6" s="31">
        <v>802</v>
      </c>
      <c r="C6" s="31">
        <f t="shared" si="0"/>
        <v>64160</v>
      </c>
      <c r="D6" s="31">
        <v>15000</v>
      </c>
      <c r="E6" s="31">
        <v>220</v>
      </c>
      <c r="F6" s="31">
        <f t="shared" si="1"/>
        <v>4114.7132169576062</v>
      </c>
      <c r="G6" s="31">
        <f t="shared" si="2"/>
        <v>5774.4000000000005</v>
      </c>
      <c r="H6" s="31">
        <f t="shared" si="3"/>
        <v>9889.1132169576067</v>
      </c>
      <c r="I6" s="31"/>
    </row>
    <row r="7" spans="1:9" ht="19" x14ac:dyDescent="0.25">
      <c r="A7" s="31"/>
      <c r="B7" s="31">
        <v>803</v>
      </c>
      <c r="C7" s="31">
        <f t="shared" si="0"/>
        <v>64240</v>
      </c>
      <c r="D7" s="31">
        <v>15000</v>
      </c>
      <c r="E7" s="31">
        <v>220</v>
      </c>
      <c r="F7" s="31">
        <f t="shared" si="1"/>
        <v>4109.58904109589</v>
      </c>
      <c r="G7" s="31">
        <f t="shared" si="2"/>
        <v>5781.6</v>
      </c>
      <c r="H7" s="31">
        <f t="shared" si="3"/>
        <v>9891.1890410958913</v>
      </c>
      <c r="I7" s="31"/>
    </row>
    <row r="8" spans="1:9" ht="19" x14ac:dyDescent="0.25">
      <c r="A8" s="31"/>
      <c r="B8" s="31">
        <v>804</v>
      </c>
      <c r="C8" s="31">
        <f t="shared" si="0"/>
        <v>64320</v>
      </c>
      <c r="D8" s="31">
        <v>15000</v>
      </c>
      <c r="E8" s="31">
        <v>220</v>
      </c>
      <c r="F8" s="31">
        <f t="shared" si="1"/>
        <v>4104.4776119402986</v>
      </c>
      <c r="G8" s="31">
        <f t="shared" si="2"/>
        <v>5788.8</v>
      </c>
      <c r="H8" s="31">
        <f t="shared" si="3"/>
        <v>9893.2776119402988</v>
      </c>
      <c r="I8" s="27"/>
    </row>
    <row r="9" spans="1:9" ht="19" x14ac:dyDescent="0.25">
      <c r="A9" s="31"/>
      <c r="B9" s="31">
        <v>805</v>
      </c>
      <c r="C9" s="31">
        <f t="shared" si="0"/>
        <v>64400</v>
      </c>
      <c r="D9" s="31">
        <v>15000</v>
      </c>
      <c r="E9" s="31">
        <v>220</v>
      </c>
      <c r="F9" s="31">
        <f t="shared" si="1"/>
        <v>4099.3788819875781</v>
      </c>
      <c r="G9" s="31">
        <f t="shared" si="2"/>
        <v>5796</v>
      </c>
      <c r="H9" s="31">
        <f t="shared" si="3"/>
        <v>9895.3788819875772</v>
      </c>
      <c r="I9" s="27"/>
    </row>
    <row r="10" spans="1:9" ht="19" x14ac:dyDescent="0.25">
      <c r="A10" s="31"/>
      <c r="B10" s="31">
        <v>806</v>
      </c>
      <c r="C10" s="31">
        <f t="shared" si="0"/>
        <v>64480</v>
      </c>
      <c r="D10" s="31">
        <v>15000</v>
      </c>
      <c r="E10" s="31">
        <v>220</v>
      </c>
      <c r="F10" s="31">
        <f t="shared" si="1"/>
        <v>4094.2928039702233</v>
      </c>
      <c r="G10" s="31">
        <f t="shared" si="2"/>
        <v>5803.2</v>
      </c>
      <c r="H10" s="31">
        <f t="shared" si="3"/>
        <v>9897.4928039702227</v>
      </c>
      <c r="I10" s="27"/>
    </row>
    <row r="11" spans="1:9" ht="19" x14ac:dyDescent="0.25">
      <c r="A11" s="31"/>
      <c r="B11" s="31">
        <v>807</v>
      </c>
      <c r="C11" s="31">
        <f t="shared" si="0"/>
        <v>64560</v>
      </c>
      <c r="D11" s="31">
        <v>15000</v>
      </c>
      <c r="E11" s="31">
        <v>220</v>
      </c>
      <c r="F11" s="31">
        <f t="shared" si="1"/>
        <v>4089.2193308550181</v>
      </c>
      <c r="G11" s="31">
        <f t="shared" si="2"/>
        <v>5810.4000000000005</v>
      </c>
      <c r="H11" s="31">
        <f t="shared" si="3"/>
        <v>9899.6193308550191</v>
      </c>
      <c r="I11" s="27"/>
    </row>
    <row r="12" spans="1:9" ht="19" x14ac:dyDescent="0.25">
      <c r="A12" s="31"/>
      <c r="B12" s="31">
        <v>808</v>
      </c>
      <c r="C12" s="31">
        <f t="shared" si="0"/>
        <v>64640</v>
      </c>
      <c r="D12" s="31">
        <v>15000</v>
      </c>
      <c r="E12" s="31">
        <v>220</v>
      </c>
      <c r="F12" s="31">
        <f t="shared" si="1"/>
        <v>4084.158415841584</v>
      </c>
      <c r="G12" s="31">
        <f t="shared" si="2"/>
        <v>5817.6</v>
      </c>
      <c r="H12" s="31">
        <f t="shared" si="3"/>
        <v>9901.7584158415848</v>
      </c>
      <c r="I12" s="27"/>
    </row>
    <row r="13" spans="1:9" ht="19" x14ac:dyDescent="0.25">
      <c r="A13" s="31"/>
      <c r="B13" s="31">
        <v>809</v>
      </c>
      <c r="C13" s="31">
        <f t="shared" si="0"/>
        <v>64720</v>
      </c>
      <c r="D13" s="31">
        <v>15000</v>
      </c>
      <c r="E13" s="31">
        <v>220</v>
      </c>
      <c r="F13" s="31">
        <f t="shared" si="1"/>
        <v>4079.1100123609394</v>
      </c>
      <c r="G13" s="31">
        <f t="shared" si="2"/>
        <v>5824.8</v>
      </c>
      <c r="H13" s="31">
        <f t="shared" si="3"/>
        <v>9903.9100123609387</v>
      </c>
      <c r="I13" s="27"/>
    </row>
    <row r="14" spans="1:9" ht="19" x14ac:dyDescent="0.25">
      <c r="A14" s="31"/>
      <c r="B14" s="31">
        <v>810</v>
      </c>
      <c r="C14" s="31">
        <f t="shared" si="0"/>
        <v>64800</v>
      </c>
      <c r="D14" s="31">
        <v>15000</v>
      </c>
      <c r="E14" s="31">
        <v>220</v>
      </c>
      <c r="F14" s="31">
        <f t="shared" si="1"/>
        <v>4074.0740740740744</v>
      </c>
      <c r="G14" s="31">
        <f t="shared" si="2"/>
        <v>5832</v>
      </c>
      <c r="H14" s="31">
        <f t="shared" si="3"/>
        <v>9906.0740740740748</v>
      </c>
      <c r="I14" s="27"/>
    </row>
    <row r="15" spans="1:9" ht="19" x14ac:dyDescent="0.25">
      <c r="A15" s="31"/>
      <c r="B15" s="31">
        <v>811</v>
      </c>
      <c r="C15" s="31">
        <f t="shared" si="0"/>
        <v>64880</v>
      </c>
      <c r="D15" s="31">
        <v>15000</v>
      </c>
      <c r="E15" s="31">
        <v>220</v>
      </c>
      <c r="F15" s="31">
        <f t="shared" si="1"/>
        <v>4069.05055487053</v>
      </c>
      <c r="G15" s="31">
        <f t="shared" si="2"/>
        <v>5839.2</v>
      </c>
      <c r="H15" s="31">
        <f t="shared" si="3"/>
        <v>9908.2505548705303</v>
      </c>
      <c r="I15" s="27"/>
    </row>
    <row r="16" spans="1:9" ht="19" x14ac:dyDescent="0.25">
      <c r="A16" s="27"/>
      <c r="B16" s="31">
        <v>812</v>
      </c>
      <c r="C16" s="31">
        <f t="shared" si="0"/>
        <v>64960</v>
      </c>
      <c r="D16" s="31">
        <v>15000</v>
      </c>
      <c r="E16" s="31">
        <v>220</v>
      </c>
      <c r="F16" s="31">
        <f t="shared" si="1"/>
        <v>4064.039408866995</v>
      </c>
      <c r="G16" s="31">
        <f t="shared" si="2"/>
        <v>5846.4000000000005</v>
      </c>
      <c r="H16" s="31">
        <f t="shared" si="3"/>
        <v>9910.439408866996</v>
      </c>
      <c r="I16" s="27"/>
    </row>
    <row r="17" spans="1:9" ht="19" x14ac:dyDescent="0.25">
      <c r="A17" s="27"/>
      <c r="B17" s="31">
        <v>813</v>
      </c>
      <c r="C17" s="31">
        <f t="shared" si="0"/>
        <v>65040</v>
      </c>
      <c r="D17" s="31">
        <v>15000</v>
      </c>
      <c r="E17" s="31">
        <v>220</v>
      </c>
      <c r="F17" s="31">
        <f t="shared" si="1"/>
        <v>4059.0405904059044</v>
      </c>
      <c r="G17" s="31">
        <f t="shared" si="2"/>
        <v>5853.6</v>
      </c>
      <c r="H17" s="31">
        <f t="shared" si="3"/>
        <v>9912.6405904059047</v>
      </c>
      <c r="I17" s="27"/>
    </row>
    <row r="18" spans="1:9" ht="19" x14ac:dyDescent="0.25">
      <c r="A18" s="27"/>
      <c r="B18" s="31">
        <v>814</v>
      </c>
      <c r="C18" s="31">
        <f t="shared" si="0"/>
        <v>65120</v>
      </c>
      <c r="D18" s="31">
        <v>15000</v>
      </c>
      <c r="E18" s="31">
        <v>220</v>
      </c>
      <c r="F18" s="31">
        <f t="shared" si="1"/>
        <v>4054.0540540540542</v>
      </c>
      <c r="G18" s="31">
        <f t="shared" si="2"/>
        <v>5860.8</v>
      </c>
      <c r="H18" s="31">
        <f t="shared" si="3"/>
        <v>9914.8540540540544</v>
      </c>
      <c r="I18" s="27"/>
    </row>
    <row r="19" spans="1:9" ht="19" x14ac:dyDescent="0.25">
      <c r="A19" s="27"/>
      <c r="B19" s="31">
        <v>815</v>
      </c>
      <c r="C19" s="31">
        <f t="shared" si="0"/>
        <v>65200</v>
      </c>
      <c r="D19" s="31">
        <v>15000</v>
      </c>
      <c r="E19" s="31">
        <v>220</v>
      </c>
      <c r="F19" s="31">
        <f t="shared" si="1"/>
        <v>4049.0797546012273</v>
      </c>
      <c r="G19" s="31">
        <f t="shared" si="2"/>
        <v>5868</v>
      </c>
      <c r="H19" s="31">
        <f t="shared" si="3"/>
        <v>9917.0797546012273</v>
      </c>
      <c r="I19" s="27"/>
    </row>
    <row r="20" spans="1:9" ht="19" x14ac:dyDescent="0.25">
      <c r="A20" s="27"/>
      <c r="B20" s="31">
        <v>816</v>
      </c>
      <c r="C20" s="31">
        <f t="shared" si="0"/>
        <v>65280</v>
      </c>
      <c r="D20" s="31">
        <v>15000</v>
      </c>
      <c r="E20" s="31">
        <v>220</v>
      </c>
      <c r="F20" s="31">
        <f t="shared" si="1"/>
        <v>4044.1176470588234</v>
      </c>
      <c r="G20" s="31">
        <f t="shared" si="2"/>
        <v>5875.2</v>
      </c>
      <c r="H20" s="31">
        <f t="shared" si="3"/>
        <v>9919.3176470588223</v>
      </c>
      <c r="I20" s="27"/>
    </row>
    <row r="21" spans="1:9" ht="19" x14ac:dyDescent="0.25">
      <c r="A21" s="27"/>
      <c r="B21" s="31">
        <v>817</v>
      </c>
      <c r="C21" s="31">
        <f t="shared" si="0"/>
        <v>65360</v>
      </c>
      <c r="D21" s="31">
        <v>15000</v>
      </c>
      <c r="E21" s="31">
        <v>220</v>
      </c>
      <c r="F21" s="31">
        <f t="shared" si="1"/>
        <v>4039.1676866585071</v>
      </c>
      <c r="G21" s="31">
        <f t="shared" si="2"/>
        <v>5882.4000000000005</v>
      </c>
      <c r="H21" s="31">
        <f t="shared" si="3"/>
        <v>9921.5676866585072</v>
      </c>
      <c r="I21" s="27"/>
    </row>
    <row r="22" spans="1:9" ht="19" x14ac:dyDescent="0.25">
      <c r="B22" s="31">
        <v>818</v>
      </c>
      <c r="C22" s="31">
        <f t="shared" si="0"/>
        <v>65440</v>
      </c>
      <c r="D22" s="31">
        <v>15000</v>
      </c>
      <c r="E22" s="31">
        <v>220</v>
      </c>
      <c r="F22" s="31">
        <f t="shared" si="1"/>
        <v>4034.2298288508555</v>
      </c>
      <c r="G22" s="31">
        <f t="shared" si="2"/>
        <v>5889.6</v>
      </c>
      <c r="H22" s="31">
        <f t="shared" si="3"/>
        <v>9923.8298288508558</v>
      </c>
    </row>
    <row r="23" spans="1:9" ht="19" x14ac:dyDescent="0.25">
      <c r="B23" s="31">
        <v>819</v>
      </c>
      <c r="C23" s="31">
        <f t="shared" si="0"/>
        <v>65520</v>
      </c>
      <c r="D23" s="31">
        <v>15000</v>
      </c>
      <c r="E23" s="31">
        <v>220</v>
      </c>
      <c r="F23" s="31">
        <f t="shared" si="1"/>
        <v>4029.304029304029</v>
      </c>
      <c r="G23" s="31">
        <f t="shared" si="2"/>
        <v>5896.8</v>
      </c>
      <c r="H23" s="31">
        <f t="shared" si="3"/>
        <v>9926.1040293040296</v>
      </c>
    </row>
    <row r="24" spans="1:9" ht="19" x14ac:dyDescent="0.25">
      <c r="B24" s="31">
        <v>820</v>
      </c>
      <c r="C24" s="31">
        <f t="shared" si="0"/>
        <v>65600</v>
      </c>
      <c r="D24" s="31">
        <v>15000</v>
      </c>
      <c r="E24" s="31">
        <v>220</v>
      </c>
      <c r="F24" s="31">
        <f t="shared" si="1"/>
        <v>4024.3902439024391</v>
      </c>
      <c r="G24" s="31">
        <f t="shared" si="2"/>
        <v>5904</v>
      </c>
      <c r="H24" s="31">
        <f t="shared" si="3"/>
        <v>9928.3902439024387</v>
      </c>
    </row>
    <row r="25" spans="1:9" ht="19" x14ac:dyDescent="0.25">
      <c r="B25" s="31">
        <v>821</v>
      </c>
      <c r="C25" s="31">
        <f t="shared" si="0"/>
        <v>65680</v>
      </c>
      <c r="D25" s="31">
        <v>15000</v>
      </c>
      <c r="E25" s="31">
        <v>220</v>
      </c>
      <c r="F25" s="31">
        <f t="shared" si="1"/>
        <v>4019.4884287454324</v>
      </c>
      <c r="G25" s="31">
        <f t="shared" si="2"/>
        <v>5911.2</v>
      </c>
      <c r="H25" s="31">
        <f t="shared" si="3"/>
        <v>9930.6884287454322</v>
      </c>
    </row>
    <row r="26" spans="1:9" ht="19" x14ac:dyDescent="0.25">
      <c r="B26" s="31">
        <v>822</v>
      </c>
      <c r="C26" s="31">
        <f t="shared" si="0"/>
        <v>65760</v>
      </c>
      <c r="D26" s="31">
        <v>15000</v>
      </c>
      <c r="E26" s="31">
        <v>220</v>
      </c>
      <c r="F26" s="31">
        <f t="shared" si="1"/>
        <v>4014.5985401459857</v>
      </c>
      <c r="G26" s="31">
        <f t="shared" si="2"/>
        <v>5918.4000000000005</v>
      </c>
      <c r="H26" s="31">
        <f t="shared" si="3"/>
        <v>9932.9985401459853</v>
      </c>
    </row>
    <row r="27" spans="1:9" ht="19" x14ac:dyDescent="0.25">
      <c r="B27" s="31">
        <v>823</v>
      </c>
      <c r="C27" s="31">
        <f t="shared" si="0"/>
        <v>65840</v>
      </c>
      <c r="D27" s="31">
        <v>15000</v>
      </c>
      <c r="E27" s="31">
        <v>220</v>
      </c>
      <c r="F27" s="31">
        <f t="shared" si="1"/>
        <v>4009.7205346294049</v>
      </c>
      <c r="G27" s="31">
        <f t="shared" si="2"/>
        <v>5925.6</v>
      </c>
      <c r="H27" s="31">
        <f t="shared" si="3"/>
        <v>9935.3205346294053</v>
      </c>
    </row>
    <row r="28" spans="1:9" ht="19" x14ac:dyDescent="0.25">
      <c r="B28" s="31">
        <v>824</v>
      </c>
      <c r="C28" s="31">
        <f t="shared" si="0"/>
        <v>65920</v>
      </c>
      <c r="D28" s="31">
        <v>15000</v>
      </c>
      <c r="E28" s="31">
        <v>220</v>
      </c>
      <c r="F28" s="31">
        <f t="shared" si="1"/>
        <v>4004.8543689320391</v>
      </c>
      <c r="G28" s="31">
        <f t="shared" si="2"/>
        <v>5932.8</v>
      </c>
      <c r="H28" s="31">
        <f t="shared" si="3"/>
        <v>9937.6543689320388</v>
      </c>
    </row>
    <row r="29" spans="1:9" ht="19" x14ac:dyDescent="0.25">
      <c r="B29" s="31">
        <v>825</v>
      </c>
      <c r="C29" s="31">
        <f t="shared" si="0"/>
        <v>66000</v>
      </c>
      <c r="D29" s="31">
        <v>15000</v>
      </c>
      <c r="E29" s="31">
        <v>220</v>
      </c>
      <c r="F29" s="31">
        <f t="shared" si="1"/>
        <v>4000.0000000000005</v>
      </c>
      <c r="G29" s="31">
        <f t="shared" si="2"/>
        <v>5940</v>
      </c>
      <c r="H29" s="31">
        <f t="shared" si="3"/>
        <v>9940</v>
      </c>
    </row>
    <row r="30" spans="1:9" ht="19" x14ac:dyDescent="0.25">
      <c r="A30" s="27"/>
      <c r="B30" s="31">
        <v>826</v>
      </c>
      <c r="C30" s="31">
        <f t="shared" si="0"/>
        <v>66080</v>
      </c>
      <c r="D30" s="31">
        <v>15000</v>
      </c>
      <c r="E30" s="31">
        <v>220</v>
      </c>
      <c r="F30" s="31">
        <f t="shared" si="1"/>
        <v>3995.1573849878937</v>
      </c>
      <c r="G30" s="31">
        <f t="shared" si="2"/>
        <v>5947.2</v>
      </c>
      <c r="H30" s="31">
        <f t="shared" si="3"/>
        <v>9942.357384987894</v>
      </c>
      <c r="I30" s="27"/>
    </row>
    <row r="31" spans="1:9" ht="19" x14ac:dyDescent="0.25">
      <c r="A31" s="31"/>
      <c r="B31" s="31">
        <v>827</v>
      </c>
      <c r="C31" s="31">
        <f t="shared" si="0"/>
        <v>66160</v>
      </c>
      <c r="D31" s="31">
        <v>15000</v>
      </c>
      <c r="E31" s="31">
        <v>220</v>
      </c>
      <c r="F31" s="31">
        <f t="shared" si="1"/>
        <v>3990.3264812575571</v>
      </c>
      <c r="G31" s="31">
        <f t="shared" si="2"/>
        <v>5954.4000000000005</v>
      </c>
      <c r="H31" s="31">
        <f t="shared" si="3"/>
        <v>9944.7264812575577</v>
      </c>
      <c r="I31" s="27"/>
    </row>
    <row r="32" spans="1:9" ht="19" x14ac:dyDescent="0.25">
      <c r="A32" s="31"/>
      <c r="B32" s="31">
        <v>828</v>
      </c>
      <c r="C32" s="31">
        <f t="shared" si="0"/>
        <v>66240</v>
      </c>
      <c r="D32" s="31">
        <v>15000</v>
      </c>
      <c r="E32" s="31">
        <v>220</v>
      </c>
      <c r="F32" s="31">
        <f t="shared" si="1"/>
        <v>3985.5072463768115</v>
      </c>
      <c r="G32" s="31">
        <f t="shared" si="2"/>
        <v>5961.6</v>
      </c>
      <c r="H32" s="31">
        <f t="shared" si="3"/>
        <v>9947.1072463768123</v>
      </c>
      <c r="I32" s="27"/>
    </row>
    <row r="33" spans="1:9" ht="19" x14ac:dyDescent="0.25">
      <c r="A33" s="27"/>
      <c r="B33" s="31">
        <v>829</v>
      </c>
      <c r="C33" s="31">
        <f t="shared" si="0"/>
        <v>66320</v>
      </c>
      <c r="D33" s="31">
        <v>15000</v>
      </c>
      <c r="E33" s="31">
        <v>220</v>
      </c>
      <c r="F33" s="31">
        <f t="shared" si="1"/>
        <v>3980.6996381182148</v>
      </c>
      <c r="G33" s="31">
        <f t="shared" si="2"/>
        <v>5968.8</v>
      </c>
      <c r="H33" s="31">
        <f t="shared" si="3"/>
        <v>9949.4996381182154</v>
      </c>
      <c r="I33" s="27"/>
    </row>
    <row r="34" spans="1:9" ht="19" x14ac:dyDescent="0.25">
      <c r="A34" s="27"/>
      <c r="B34" s="31">
        <v>830</v>
      </c>
      <c r="C34" s="31">
        <f t="shared" si="0"/>
        <v>66400</v>
      </c>
      <c r="D34" s="31">
        <v>15000</v>
      </c>
      <c r="E34" s="31">
        <v>220</v>
      </c>
      <c r="F34" s="31">
        <f t="shared" si="1"/>
        <v>3975.9036144578317</v>
      </c>
      <c r="G34" s="31">
        <f t="shared" si="2"/>
        <v>5976</v>
      </c>
      <c r="H34" s="31">
        <f t="shared" si="3"/>
        <v>9951.9036144578313</v>
      </c>
      <c r="I34" s="27"/>
    </row>
    <row r="35" spans="1:9" ht="19" x14ac:dyDescent="0.25">
      <c r="B35" s="31">
        <v>831</v>
      </c>
      <c r="C35" s="31">
        <f t="shared" si="0"/>
        <v>66480</v>
      </c>
      <c r="D35" s="31">
        <v>15000</v>
      </c>
      <c r="E35" s="31">
        <v>220</v>
      </c>
      <c r="F35" s="31">
        <f t="shared" si="1"/>
        <v>3971.1191335740073</v>
      </c>
      <c r="G35" s="31">
        <f t="shared" si="2"/>
        <v>5983.2</v>
      </c>
      <c r="H35" s="31">
        <f t="shared" si="3"/>
        <v>9954.3191335740066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AA22-EBEC-894D-8A66-F0460B014E28}">
  <dimension ref="A1:BN47"/>
  <sheetViews>
    <sheetView tabSelected="1" zoomScale="92" zoomScaleNormal="100" workbookViewId="0">
      <selection activeCell="L45" sqref="J45:L49"/>
    </sheetView>
  </sheetViews>
  <sheetFormatPr baseColWidth="10" defaultRowHeight="16" x14ac:dyDescent="0.2"/>
  <cols>
    <col min="1" max="1" width="16" bestFit="1" customWidth="1"/>
    <col min="2" max="2" width="17" bestFit="1" customWidth="1"/>
    <col min="3" max="3" width="11.5" bestFit="1" customWidth="1"/>
    <col min="4" max="27" width="13.6640625" bestFit="1" customWidth="1"/>
    <col min="28" max="29" width="12.6640625" bestFit="1" customWidth="1"/>
    <col min="30" max="45" width="13.6640625" bestFit="1" customWidth="1"/>
    <col min="46" max="47" width="12.6640625" bestFit="1" customWidth="1"/>
    <col min="48" max="51" width="13.6640625" bestFit="1" customWidth="1"/>
    <col min="52" max="52" width="8.83203125" bestFit="1" customWidth="1"/>
    <col min="53" max="53" width="11.5" bestFit="1" customWidth="1"/>
    <col min="54" max="66" width="13.6640625" bestFit="1" customWidth="1"/>
  </cols>
  <sheetData>
    <row r="1" spans="1:66" ht="19" x14ac:dyDescent="0.25">
      <c r="A1" s="32" t="s">
        <v>34</v>
      </c>
      <c r="B1" s="26"/>
      <c r="C1" s="26"/>
      <c r="D1" s="26"/>
      <c r="E1" s="26"/>
      <c r="F1" s="26"/>
    </row>
    <row r="3" spans="1:66" x14ac:dyDescent="0.2">
      <c r="A3" s="36" t="s">
        <v>35</v>
      </c>
      <c r="B3" s="36" t="s">
        <v>36</v>
      </c>
    </row>
    <row r="4" spans="1:66" x14ac:dyDescent="0.2">
      <c r="B4">
        <v>64000</v>
      </c>
      <c r="C4" t="s">
        <v>39</v>
      </c>
      <c r="D4">
        <v>64080</v>
      </c>
      <c r="E4" t="s">
        <v>40</v>
      </c>
      <c r="F4">
        <v>64160</v>
      </c>
      <c r="G4" t="s">
        <v>41</v>
      </c>
      <c r="H4">
        <v>64240</v>
      </c>
      <c r="I4" t="s">
        <v>42</v>
      </c>
      <c r="J4">
        <v>64320</v>
      </c>
      <c r="K4" t="s">
        <v>43</v>
      </c>
      <c r="L4">
        <v>64400</v>
      </c>
      <c r="M4" t="s">
        <v>44</v>
      </c>
      <c r="N4">
        <v>64480</v>
      </c>
      <c r="O4" t="s">
        <v>45</v>
      </c>
      <c r="P4">
        <v>64560</v>
      </c>
      <c r="Q4" t="s">
        <v>46</v>
      </c>
      <c r="R4">
        <v>64640</v>
      </c>
      <c r="S4" t="s">
        <v>47</v>
      </c>
      <c r="T4">
        <v>64720</v>
      </c>
      <c r="U4" t="s">
        <v>48</v>
      </c>
      <c r="V4">
        <v>64800</v>
      </c>
      <c r="W4" t="s">
        <v>49</v>
      </c>
      <c r="X4">
        <v>64880</v>
      </c>
      <c r="Y4" t="s">
        <v>50</v>
      </c>
      <c r="Z4">
        <v>64960</v>
      </c>
      <c r="AA4" t="s">
        <v>51</v>
      </c>
      <c r="AB4">
        <v>65040</v>
      </c>
      <c r="AC4" t="s">
        <v>52</v>
      </c>
      <c r="AD4">
        <v>65120</v>
      </c>
      <c r="AE4" t="s">
        <v>53</v>
      </c>
      <c r="AF4">
        <v>65200</v>
      </c>
      <c r="AG4" t="s">
        <v>54</v>
      </c>
      <c r="AH4">
        <v>65280</v>
      </c>
      <c r="AI4" t="s">
        <v>55</v>
      </c>
      <c r="AJ4">
        <v>65360</v>
      </c>
      <c r="AK4" t="s">
        <v>56</v>
      </c>
      <c r="AL4">
        <v>65440</v>
      </c>
      <c r="AM4" t="s">
        <v>57</v>
      </c>
      <c r="AN4">
        <v>65520</v>
      </c>
      <c r="AO4" t="s">
        <v>58</v>
      </c>
      <c r="AP4">
        <v>65600</v>
      </c>
      <c r="AQ4" t="s">
        <v>59</v>
      </c>
      <c r="AR4">
        <v>65680</v>
      </c>
      <c r="AS4" t="s">
        <v>60</v>
      </c>
      <c r="AT4">
        <v>65760</v>
      </c>
      <c r="AU4" t="s">
        <v>61</v>
      </c>
      <c r="AV4">
        <v>65840</v>
      </c>
      <c r="AW4" t="s">
        <v>62</v>
      </c>
      <c r="AX4">
        <v>65920</v>
      </c>
      <c r="AY4" t="s">
        <v>63</v>
      </c>
      <c r="AZ4">
        <v>66000</v>
      </c>
      <c r="BA4" t="s">
        <v>64</v>
      </c>
      <c r="BB4">
        <v>66080</v>
      </c>
      <c r="BC4" t="s">
        <v>65</v>
      </c>
      <c r="BD4">
        <v>66160</v>
      </c>
      <c r="BE4" t="s">
        <v>66</v>
      </c>
      <c r="BF4">
        <v>66240</v>
      </c>
      <c r="BG4" t="s">
        <v>67</v>
      </c>
      <c r="BH4">
        <v>66320</v>
      </c>
      <c r="BI4" t="s">
        <v>68</v>
      </c>
      <c r="BJ4">
        <v>66400</v>
      </c>
      <c r="BK4" t="s">
        <v>69</v>
      </c>
      <c r="BL4">
        <v>66480</v>
      </c>
      <c r="BM4" t="s">
        <v>70</v>
      </c>
      <c r="BN4" t="s">
        <v>37</v>
      </c>
    </row>
    <row r="5" spans="1:66" x14ac:dyDescent="0.2">
      <c r="A5" s="36" t="s">
        <v>38</v>
      </c>
      <c r="B5">
        <v>220</v>
      </c>
      <c r="D5">
        <v>220</v>
      </c>
      <c r="F5">
        <v>220</v>
      </c>
      <c r="H5">
        <v>220</v>
      </c>
      <c r="J5">
        <v>220</v>
      </c>
      <c r="L5">
        <v>220</v>
      </c>
      <c r="N5">
        <v>220</v>
      </c>
      <c r="P5">
        <v>220</v>
      </c>
      <c r="R5">
        <v>220</v>
      </c>
      <c r="T5">
        <v>220</v>
      </c>
      <c r="V5">
        <v>220</v>
      </c>
      <c r="X5">
        <v>220</v>
      </c>
      <c r="Z5">
        <v>220</v>
      </c>
      <c r="AB5">
        <v>220</v>
      </c>
      <c r="AD5">
        <v>220</v>
      </c>
      <c r="AF5">
        <v>220</v>
      </c>
      <c r="AH5">
        <v>220</v>
      </c>
      <c r="AJ5">
        <v>220</v>
      </c>
      <c r="AL5">
        <v>220</v>
      </c>
      <c r="AN5">
        <v>220</v>
      </c>
      <c r="AP5">
        <v>220</v>
      </c>
      <c r="AR5">
        <v>220</v>
      </c>
      <c r="AT5">
        <v>220</v>
      </c>
      <c r="AV5">
        <v>220</v>
      </c>
      <c r="AX5">
        <v>220</v>
      </c>
      <c r="AZ5">
        <v>220</v>
      </c>
      <c r="BB5">
        <v>220</v>
      </c>
      <c r="BD5">
        <v>220</v>
      </c>
      <c r="BF5">
        <v>220</v>
      </c>
      <c r="BH5">
        <v>220</v>
      </c>
      <c r="BJ5">
        <v>220</v>
      </c>
      <c r="BL5">
        <v>220</v>
      </c>
    </row>
    <row r="6" spans="1:66" x14ac:dyDescent="0.2">
      <c r="A6" s="37">
        <v>800</v>
      </c>
      <c r="B6" s="35">
        <v>9885</v>
      </c>
      <c r="C6" s="35">
        <v>9885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>
        <v>9885</v>
      </c>
    </row>
    <row r="7" spans="1:66" x14ac:dyDescent="0.2">
      <c r="A7" s="37">
        <v>801</v>
      </c>
      <c r="B7" s="35"/>
      <c r="C7" s="35"/>
      <c r="D7" s="35">
        <v>9887.0501872659188</v>
      </c>
      <c r="E7" s="35">
        <v>9887.0501872659188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>
        <v>9887.0501872659188</v>
      </c>
    </row>
    <row r="8" spans="1:66" x14ac:dyDescent="0.2">
      <c r="A8" s="37">
        <v>802</v>
      </c>
      <c r="B8" s="35"/>
      <c r="C8" s="35"/>
      <c r="D8" s="35"/>
      <c r="E8" s="35"/>
      <c r="F8" s="35">
        <v>9889.1132169576067</v>
      </c>
      <c r="G8" s="35">
        <v>9889.1132169576067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>
        <v>9889.1132169576067</v>
      </c>
    </row>
    <row r="9" spans="1:66" x14ac:dyDescent="0.2">
      <c r="A9" s="37">
        <v>803</v>
      </c>
      <c r="B9" s="35"/>
      <c r="C9" s="35"/>
      <c r="D9" s="35"/>
      <c r="E9" s="35"/>
      <c r="F9" s="35"/>
      <c r="G9" s="35"/>
      <c r="H9" s="35">
        <v>9891.1890410958913</v>
      </c>
      <c r="I9" s="35">
        <v>9891.1890410958913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>
        <v>9891.1890410958913</v>
      </c>
    </row>
    <row r="10" spans="1:66" x14ac:dyDescent="0.2">
      <c r="A10" s="37">
        <v>804</v>
      </c>
      <c r="B10" s="35"/>
      <c r="C10" s="35"/>
      <c r="D10" s="35"/>
      <c r="E10" s="35"/>
      <c r="F10" s="35"/>
      <c r="G10" s="35"/>
      <c r="H10" s="35"/>
      <c r="I10" s="35"/>
      <c r="J10" s="35">
        <v>9893.2776119402988</v>
      </c>
      <c r="K10" s="35">
        <v>9893.2776119402988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>
        <v>9893.2776119402988</v>
      </c>
    </row>
    <row r="11" spans="1:66" x14ac:dyDescent="0.2">
      <c r="A11" s="37">
        <v>805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>
        <v>9895.3788819875772</v>
      </c>
      <c r="M11" s="35">
        <v>9895.3788819875772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>
        <v>9895.3788819875772</v>
      </c>
    </row>
    <row r="12" spans="1:66" x14ac:dyDescent="0.2">
      <c r="A12" s="37">
        <v>806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>
        <v>9897.4928039702227</v>
      </c>
      <c r="O12" s="35">
        <v>9897.4928039702227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>
        <v>9897.4928039702227</v>
      </c>
    </row>
    <row r="13" spans="1:66" x14ac:dyDescent="0.2">
      <c r="A13" s="37">
        <v>807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>
        <v>9899.6193308550191</v>
      </c>
      <c r="Q13" s="35">
        <v>9899.6193308550191</v>
      </c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>
        <v>9899.6193308550191</v>
      </c>
    </row>
    <row r="14" spans="1:66" x14ac:dyDescent="0.2">
      <c r="A14" s="37">
        <v>808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>
        <v>9901.7584158415848</v>
      </c>
      <c r="S14" s="35">
        <v>9901.7584158415848</v>
      </c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>
        <v>9901.7584158415848</v>
      </c>
    </row>
    <row r="15" spans="1:66" x14ac:dyDescent="0.2">
      <c r="A15" s="37">
        <v>809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>
        <v>9903.9100123609387</v>
      </c>
      <c r="U15" s="35">
        <v>9903.9100123609387</v>
      </c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>
        <v>9903.9100123609387</v>
      </c>
    </row>
    <row r="16" spans="1:66" x14ac:dyDescent="0.2">
      <c r="A16" s="37">
        <v>810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>
        <v>9906.0740740740748</v>
      </c>
      <c r="W16" s="35">
        <v>9906.0740740740748</v>
      </c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>
        <v>9906.0740740740748</v>
      </c>
    </row>
    <row r="17" spans="1:66" x14ac:dyDescent="0.2">
      <c r="A17" s="37">
        <v>811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>
        <v>9908.2505548705303</v>
      </c>
      <c r="Y17" s="35">
        <v>9908.2505548705303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>
        <v>9908.2505548705303</v>
      </c>
    </row>
    <row r="18" spans="1:66" x14ac:dyDescent="0.2">
      <c r="A18" s="37">
        <v>812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>
        <v>9910.439408866996</v>
      </c>
      <c r="AA18" s="35">
        <v>9910.439408866996</v>
      </c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>
        <v>9910.439408866996</v>
      </c>
    </row>
    <row r="19" spans="1:66" x14ac:dyDescent="0.2">
      <c r="A19" s="37">
        <v>813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>
        <v>9912.6405904059047</v>
      </c>
      <c r="AC19" s="35">
        <v>9912.6405904059047</v>
      </c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>
        <v>9912.6405904059047</v>
      </c>
    </row>
    <row r="20" spans="1:66" x14ac:dyDescent="0.2">
      <c r="A20" s="37">
        <v>814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>
        <v>9914.8540540540544</v>
      </c>
      <c r="AE20" s="35">
        <v>9914.8540540540544</v>
      </c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>
        <v>9914.8540540540544</v>
      </c>
    </row>
    <row r="21" spans="1:66" x14ac:dyDescent="0.2">
      <c r="A21" s="37">
        <v>815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>
        <v>9917.0797546012273</v>
      </c>
      <c r="AG21" s="35">
        <v>9917.0797546012273</v>
      </c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>
        <v>9917.0797546012273</v>
      </c>
    </row>
    <row r="22" spans="1:66" x14ac:dyDescent="0.2">
      <c r="A22" s="37">
        <v>816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>
        <v>9919.3176470588223</v>
      </c>
      <c r="AI22" s="35">
        <v>9919.3176470588223</v>
      </c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>
        <v>9919.3176470588223</v>
      </c>
    </row>
    <row r="23" spans="1:66" x14ac:dyDescent="0.2">
      <c r="A23" s="37">
        <v>817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>
        <v>9921.5676866585072</v>
      </c>
      <c r="AK23" s="35">
        <v>9921.5676866585072</v>
      </c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>
        <v>9921.5676866585072</v>
      </c>
    </row>
    <row r="24" spans="1:66" x14ac:dyDescent="0.2">
      <c r="A24" s="37">
        <v>818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>
        <v>9923.8298288508558</v>
      </c>
      <c r="AM24" s="35">
        <v>9923.8298288508558</v>
      </c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>
        <v>9923.8298288508558</v>
      </c>
    </row>
    <row r="25" spans="1:66" x14ac:dyDescent="0.2">
      <c r="A25" s="37">
        <v>819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>
        <v>9926.1040293040296</v>
      </c>
      <c r="AO25" s="35">
        <v>9926.1040293040296</v>
      </c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>
        <v>9926.1040293040296</v>
      </c>
    </row>
    <row r="26" spans="1:66" x14ac:dyDescent="0.2">
      <c r="A26" s="37">
        <v>820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>
        <v>9928.3902439024387</v>
      </c>
      <c r="AQ26" s="35">
        <v>9928.3902439024387</v>
      </c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>
        <v>9928.3902439024387</v>
      </c>
    </row>
    <row r="27" spans="1:66" x14ac:dyDescent="0.2">
      <c r="A27" s="37">
        <v>821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>
        <v>9930.6884287454322</v>
      </c>
      <c r="AS27" s="35">
        <v>9930.6884287454322</v>
      </c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>
        <v>9930.6884287454322</v>
      </c>
    </row>
    <row r="28" spans="1:66" x14ac:dyDescent="0.2">
      <c r="A28" s="37">
        <v>822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>
        <v>9932.9985401459853</v>
      </c>
      <c r="AU28" s="35">
        <v>9932.9985401459853</v>
      </c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>
        <v>9932.9985401459853</v>
      </c>
    </row>
    <row r="29" spans="1:66" x14ac:dyDescent="0.2">
      <c r="A29" s="37">
        <v>823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>
        <v>9935.3205346294053</v>
      </c>
      <c r="AW29" s="35">
        <v>9935.3205346294053</v>
      </c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>
        <v>9935.3205346294053</v>
      </c>
    </row>
    <row r="30" spans="1:66" x14ac:dyDescent="0.2">
      <c r="A30" s="37">
        <v>824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>
        <v>9937.6543689320388</v>
      </c>
      <c r="AY30" s="35">
        <v>9937.6543689320388</v>
      </c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>
        <v>9937.6543689320388</v>
      </c>
    </row>
    <row r="31" spans="1:66" x14ac:dyDescent="0.2">
      <c r="A31" s="37">
        <v>825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>
        <v>9940</v>
      </c>
      <c r="BA31" s="35">
        <v>9940</v>
      </c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>
        <v>9940</v>
      </c>
    </row>
    <row r="32" spans="1:66" x14ac:dyDescent="0.2">
      <c r="A32" s="37">
        <v>826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>
        <v>9942.357384987894</v>
      </c>
      <c r="BC32" s="35">
        <v>9942.357384987894</v>
      </c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>
        <v>9942.357384987894</v>
      </c>
    </row>
    <row r="33" spans="1:66" x14ac:dyDescent="0.2">
      <c r="A33" s="37">
        <v>827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>
        <v>9944.7264812575577</v>
      </c>
      <c r="BE33" s="35">
        <v>9944.7264812575577</v>
      </c>
      <c r="BF33" s="35"/>
      <c r="BG33" s="35"/>
      <c r="BH33" s="35"/>
      <c r="BI33" s="35"/>
      <c r="BJ33" s="35"/>
      <c r="BK33" s="35"/>
      <c r="BL33" s="35"/>
      <c r="BM33" s="35"/>
      <c r="BN33" s="35">
        <v>9944.7264812575577</v>
      </c>
    </row>
    <row r="34" spans="1:66" x14ac:dyDescent="0.2">
      <c r="A34" s="37">
        <v>828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>
        <v>9947.1072463768123</v>
      </c>
      <c r="BG34" s="35">
        <v>9947.1072463768123</v>
      </c>
      <c r="BH34" s="35"/>
      <c r="BI34" s="35"/>
      <c r="BJ34" s="35"/>
      <c r="BK34" s="35"/>
      <c r="BL34" s="35"/>
      <c r="BM34" s="35"/>
      <c r="BN34" s="35">
        <v>9947.1072463768123</v>
      </c>
    </row>
    <row r="35" spans="1:66" x14ac:dyDescent="0.2">
      <c r="A35" s="37">
        <v>829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>
        <v>9949.4996381182154</v>
      </c>
      <c r="BI35" s="35">
        <v>9949.4996381182154</v>
      </c>
      <c r="BJ35" s="35"/>
      <c r="BK35" s="35"/>
      <c r="BL35" s="35"/>
      <c r="BM35" s="35"/>
      <c r="BN35" s="35">
        <v>9949.4996381182154</v>
      </c>
    </row>
    <row r="36" spans="1:66" x14ac:dyDescent="0.2">
      <c r="A36" s="37">
        <v>830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>
        <v>9951.9036144578313</v>
      </c>
      <c r="BK36" s="35">
        <v>9951.9036144578313</v>
      </c>
      <c r="BL36" s="35"/>
      <c r="BM36" s="35"/>
      <c r="BN36" s="35">
        <v>9951.9036144578313</v>
      </c>
    </row>
    <row r="37" spans="1:66" x14ac:dyDescent="0.2">
      <c r="A37" s="37">
        <v>831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>
        <v>9954.3191335740066</v>
      </c>
      <c r="BM37" s="35">
        <v>9954.3191335740066</v>
      </c>
      <c r="BN37" s="35">
        <v>9954.3191335740066</v>
      </c>
    </row>
    <row r="38" spans="1:66" x14ac:dyDescent="0.2">
      <c r="A38" s="37" t="s">
        <v>37</v>
      </c>
      <c r="B38" s="35">
        <v>9885</v>
      </c>
      <c r="C38" s="35">
        <v>9885</v>
      </c>
      <c r="D38" s="35">
        <v>9887.0501872659188</v>
      </c>
      <c r="E38" s="35">
        <v>9887.0501872659188</v>
      </c>
      <c r="F38" s="35">
        <v>9889.1132169576067</v>
      </c>
      <c r="G38" s="35">
        <v>9889.1132169576067</v>
      </c>
      <c r="H38" s="35">
        <v>9891.1890410958913</v>
      </c>
      <c r="I38" s="35">
        <v>9891.1890410958913</v>
      </c>
      <c r="J38" s="35">
        <v>9893.2776119402988</v>
      </c>
      <c r="K38" s="35">
        <v>9893.2776119402988</v>
      </c>
      <c r="L38" s="35">
        <v>9895.3788819875772</v>
      </c>
      <c r="M38" s="35">
        <v>9895.3788819875772</v>
      </c>
      <c r="N38" s="35">
        <v>9897.4928039702227</v>
      </c>
      <c r="O38" s="35">
        <v>9897.4928039702227</v>
      </c>
      <c r="P38" s="35">
        <v>9899.6193308550191</v>
      </c>
      <c r="Q38" s="35">
        <v>9899.6193308550191</v>
      </c>
      <c r="R38" s="35">
        <v>9901.7584158415848</v>
      </c>
      <c r="S38" s="35">
        <v>9901.7584158415848</v>
      </c>
      <c r="T38" s="35">
        <v>9903.9100123609387</v>
      </c>
      <c r="U38" s="35">
        <v>9903.9100123609387</v>
      </c>
      <c r="V38" s="35">
        <v>9906.0740740740748</v>
      </c>
      <c r="W38" s="35">
        <v>9906.0740740740748</v>
      </c>
      <c r="X38" s="35">
        <v>9908.2505548705303</v>
      </c>
      <c r="Y38" s="35">
        <v>9908.2505548705303</v>
      </c>
      <c r="Z38" s="35">
        <v>9910.439408866996</v>
      </c>
      <c r="AA38" s="35">
        <v>9910.439408866996</v>
      </c>
      <c r="AB38" s="35">
        <v>9912.6405904059047</v>
      </c>
      <c r="AC38" s="35">
        <v>9912.6405904059047</v>
      </c>
      <c r="AD38" s="35">
        <v>9914.8540540540544</v>
      </c>
      <c r="AE38" s="35">
        <v>9914.8540540540544</v>
      </c>
      <c r="AF38" s="35">
        <v>9917.0797546012273</v>
      </c>
      <c r="AG38" s="35">
        <v>9917.0797546012273</v>
      </c>
      <c r="AH38" s="35">
        <v>9919.3176470588223</v>
      </c>
      <c r="AI38" s="35">
        <v>9919.3176470588223</v>
      </c>
      <c r="AJ38" s="35">
        <v>9921.5676866585072</v>
      </c>
      <c r="AK38" s="35">
        <v>9921.5676866585072</v>
      </c>
      <c r="AL38" s="35">
        <v>9923.8298288508558</v>
      </c>
      <c r="AM38" s="35">
        <v>9923.8298288508558</v>
      </c>
      <c r="AN38" s="35">
        <v>9926.1040293040296</v>
      </c>
      <c r="AO38" s="35">
        <v>9926.1040293040296</v>
      </c>
      <c r="AP38" s="35">
        <v>9928.3902439024387</v>
      </c>
      <c r="AQ38" s="35">
        <v>9928.3902439024387</v>
      </c>
      <c r="AR38" s="35">
        <v>9930.6884287454322</v>
      </c>
      <c r="AS38" s="35">
        <v>9930.6884287454322</v>
      </c>
      <c r="AT38" s="35">
        <v>9932.9985401459853</v>
      </c>
      <c r="AU38" s="35">
        <v>9932.9985401459853</v>
      </c>
      <c r="AV38" s="35">
        <v>9935.3205346294053</v>
      </c>
      <c r="AW38" s="35">
        <v>9935.3205346294053</v>
      </c>
      <c r="AX38" s="35">
        <v>9937.6543689320388</v>
      </c>
      <c r="AY38" s="35">
        <v>9937.6543689320388</v>
      </c>
      <c r="AZ38" s="35">
        <v>9940</v>
      </c>
      <c r="BA38" s="35">
        <v>9940</v>
      </c>
      <c r="BB38" s="35">
        <v>9942.357384987894</v>
      </c>
      <c r="BC38" s="35">
        <v>9942.357384987894</v>
      </c>
      <c r="BD38" s="35">
        <v>9944.7264812575577</v>
      </c>
      <c r="BE38" s="35">
        <v>9944.7264812575577</v>
      </c>
      <c r="BF38" s="35">
        <v>9947.1072463768123</v>
      </c>
      <c r="BG38" s="35">
        <v>9947.1072463768123</v>
      </c>
      <c r="BH38" s="35">
        <v>9949.4996381182154</v>
      </c>
      <c r="BI38" s="35">
        <v>9949.4996381182154</v>
      </c>
      <c r="BJ38" s="35">
        <v>9951.9036144578313</v>
      </c>
      <c r="BK38" s="35">
        <v>9951.9036144578313</v>
      </c>
      <c r="BL38" s="35">
        <v>9954.3191335740066</v>
      </c>
      <c r="BM38" s="35">
        <v>9954.3191335740066</v>
      </c>
      <c r="BN38" s="35">
        <v>317398.9127461476</v>
      </c>
    </row>
    <row r="47" spans="1:66" ht="19" x14ac:dyDescent="0.25">
      <c r="K47" s="2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2023-03-20T07:02:45Z</dcterms:created>
  <dcterms:modified xsi:type="dcterms:W3CDTF">2023-03-23T01:11:10Z</dcterms:modified>
</cp:coreProperties>
</file>