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mim\Videos\Debut\EXCEL YOUTUBE\"/>
    </mc:Choice>
  </mc:AlternateContent>
  <xr:revisionPtr revIDLastSave="0" documentId="13_ncr:1_{8A187959-C62C-4DB9-8D98-2F29832A06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O3" i="1" l="1"/>
  <c r="O2" i="1"/>
  <c r="O4" i="1" s="1"/>
  <c r="J14" i="1"/>
  <c r="K14" i="1" s="1"/>
  <c r="J18" i="1"/>
  <c r="K18" i="1" s="1"/>
  <c r="J30" i="1"/>
  <c r="K30" i="1" s="1"/>
  <c r="J34" i="1"/>
  <c r="K34" i="1" s="1"/>
  <c r="I3" i="1"/>
  <c r="I4" i="1"/>
  <c r="J4" i="1" s="1"/>
  <c r="K4" i="1" s="1"/>
  <c r="I5" i="1"/>
  <c r="J5" i="1" s="1"/>
  <c r="K5" i="1" s="1"/>
  <c r="I6" i="1"/>
  <c r="I7" i="1"/>
  <c r="I8" i="1"/>
  <c r="J8" i="1" s="1"/>
  <c r="K8" i="1" s="1"/>
  <c r="I9" i="1"/>
  <c r="J9" i="1" s="1"/>
  <c r="K9" i="1" s="1"/>
  <c r="I10" i="1"/>
  <c r="J10" i="1" s="1"/>
  <c r="K10" i="1" s="1"/>
  <c r="I11" i="1"/>
  <c r="I12" i="1"/>
  <c r="J12" i="1" s="1"/>
  <c r="K12" i="1" s="1"/>
  <c r="I13" i="1"/>
  <c r="J13" i="1" s="1"/>
  <c r="K13" i="1" s="1"/>
  <c r="I14" i="1"/>
  <c r="I15" i="1"/>
  <c r="I16" i="1"/>
  <c r="J16" i="1" s="1"/>
  <c r="K16" i="1" s="1"/>
  <c r="I17" i="1"/>
  <c r="J17" i="1" s="1"/>
  <c r="K17" i="1" s="1"/>
  <c r="I18" i="1"/>
  <c r="I19" i="1"/>
  <c r="I20" i="1"/>
  <c r="J20" i="1" s="1"/>
  <c r="K20" i="1" s="1"/>
  <c r="I21" i="1"/>
  <c r="J21" i="1" s="1"/>
  <c r="K21" i="1" s="1"/>
  <c r="I22" i="1"/>
  <c r="I23" i="1"/>
  <c r="I24" i="1"/>
  <c r="J24" i="1" s="1"/>
  <c r="K24" i="1" s="1"/>
  <c r="I25" i="1"/>
  <c r="J25" i="1" s="1"/>
  <c r="K25" i="1" s="1"/>
  <c r="I26" i="1"/>
  <c r="J26" i="1" s="1"/>
  <c r="K26" i="1" s="1"/>
  <c r="I27" i="1"/>
  <c r="I28" i="1"/>
  <c r="J28" i="1" s="1"/>
  <c r="K28" i="1" s="1"/>
  <c r="I29" i="1"/>
  <c r="J29" i="1" s="1"/>
  <c r="K29" i="1" s="1"/>
  <c r="I30" i="1"/>
  <c r="I31" i="1"/>
  <c r="I32" i="1"/>
  <c r="J32" i="1" s="1"/>
  <c r="K32" i="1" s="1"/>
  <c r="I33" i="1"/>
  <c r="J33" i="1" s="1"/>
  <c r="K33" i="1" s="1"/>
  <c r="I34" i="1"/>
  <c r="I35" i="1"/>
  <c r="I36" i="1"/>
  <c r="J36" i="1" s="1"/>
  <c r="K36" i="1" s="1"/>
  <c r="I37" i="1"/>
  <c r="J37" i="1" s="1"/>
  <c r="K37" i="1" s="1"/>
  <c r="I38" i="1"/>
  <c r="I39" i="1"/>
  <c r="I40" i="1"/>
  <c r="J40" i="1" s="1"/>
  <c r="K40" i="1" s="1"/>
  <c r="I2" i="1"/>
  <c r="J2" i="1" s="1"/>
  <c r="K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L39" i="1" l="1"/>
  <c r="L35" i="1"/>
  <c r="L31" i="1"/>
  <c r="L27" i="1"/>
  <c r="L23" i="1"/>
  <c r="L19" i="1"/>
  <c r="L15" i="1"/>
  <c r="L11" i="1"/>
  <c r="L7" i="1"/>
  <c r="L3" i="1"/>
  <c r="L38" i="1"/>
  <c r="L34" i="1"/>
  <c r="L30" i="1"/>
  <c r="L26" i="1"/>
  <c r="L22" i="1"/>
  <c r="L18" i="1"/>
  <c r="L14" i="1"/>
  <c r="L10" i="1"/>
  <c r="L6" i="1"/>
  <c r="J38" i="1"/>
  <c r="K38" i="1" s="1"/>
  <c r="J22" i="1"/>
  <c r="K22" i="1" s="1"/>
  <c r="J6" i="1"/>
  <c r="K6" i="1" s="1"/>
  <c r="L40" i="1"/>
  <c r="L32" i="1"/>
  <c r="L24" i="1"/>
  <c r="L16" i="1"/>
  <c r="L4" i="1"/>
  <c r="J39" i="1"/>
  <c r="K39" i="1" s="1"/>
  <c r="J35" i="1"/>
  <c r="K35" i="1" s="1"/>
  <c r="J31" i="1"/>
  <c r="K31" i="1" s="1"/>
  <c r="J27" i="1"/>
  <c r="K27" i="1" s="1"/>
  <c r="J23" i="1"/>
  <c r="K23" i="1" s="1"/>
  <c r="J19" i="1"/>
  <c r="K19" i="1" s="1"/>
  <c r="J15" i="1"/>
  <c r="K15" i="1" s="1"/>
  <c r="J11" i="1"/>
  <c r="K11" i="1" s="1"/>
  <c r="J7" i="1"/>
  <c r="K7" i="1" s="1"/>
  <c r="J3" i="1"/>
  <c r="K3" i="1" s="1"/>
  <c r="L2" i="1"/>
  <c r="L37" i="1"/>
  <c r="L33" i="1"/>
  <c r="L29" i="1"/>
  <c r="L25" i="1"/>
  <c r="L21" i="1"/>
  <c r="L17" i="1"/>
  <c r="L13" i="1"/>
  <c r="L9" i="1"/>
  <c r="L5" i="1"/>
  <c r="L12" i="1"/>
  <c r="L36" i="1"/>
  <c r="L28" i="1"/>
  <c r="L20" i="1"/>
  <c r="L8" i="1"/>
  <c r="O11" i="1" l="1"/>
  <c r="O18" i="1"/>
  <c r="O14" i="1"/>
  <c r="O15" i="1"/>
  <c r="O7" i="1"/>
  <c r="O10" i="1"/>
  <c r="O12" i="1" s="1"/>
  <c r="O6" i="1"/>
  <c r="O8" i="1" s="1"/>
  <c r="O19" i="1"/>
  <c r="O20" i="1" l="1"/>
  <c r="O16" i="1"/>
</calcChain>
</file>

<file path=xl/sharedStrings.xml><?xml version="1.0" encoding="utf-8"?>
<sst xmlns="http://schemas.openxmlformats.org/spreadsheetml/2006/main" count="111" uniqueCount="71">
  <si>
    <t>name</t>
  </si>
  <si>
    <t>kiswahili</t>
  </si>
  <si>
    <t>civics</t>
  </si>
  <si>
    <t>maths</t>
  </si>
  <si>
    <t>SHAMIR</t>
  </si>
  <si>
    <t>HALIMA</t>
  </si>
  <si>
    <t>ABBASI</t>
  </si>
  <si>
    <t>PILI</t>
  </si>
  <si>
    <t>SADIKI</t>
  </si>
  <si>
    <t>ANISHA</t>
  </si>
  <si>
    <t>SHABANI</t>
  </si>
  <si>
    <t>STELLA</t>
  </si>
  <si>
    <t>JUMA</t>
  </si>
  <si>
    <t>HAPPY</t>
  </si>
  <si>
    <t>HADIJA</t>
  </si>
  <si>
    <t>SAMWELI</t>
  </si>
  <si>
    <t>ALLY</t>
  </si>
  <si>
    <t>CRISS</t>
  </si>
  <si>
    <t>MAUA</t>
  </si>
  <si>
    <t>ANNA</t>
  </si>
  <si>
    <t>MWASITI</t>
  </si>
  <si>
    <t>DANNY</t>
  </si>
  <si>
    <t>TEDDY</t>
  </si>
  <si>
    <t>INA</t>
  </si>
  <si>
    <t>CHELRES</t>
  </si>
  <si>
    <t>JAMILA</t>
  </si>
  <si>
    <t>KAIMU</t>
  </si>
  <si>
    <t>KARIMU</t>
  </si>
  <si>
    <t>AHMED</t>
  </si>
  <si>
    <t>NEEMA</t>
  </si>
  <si>
    <t>TULLY</t>
  </si>
  <si>
    <t>AZIZA</t>
  </si>
  <si>
    <t>SUZANA</t>
  </si>
  <si>
    <t>PIALA</t>
  </si>
  <si>
    <t>HERENA</t>
  </si>
  <si>
    <t>SALOME</t>
  </si>
  <si>
    <t>ASHA</t>
  </si>
  <si>
    <t>ASHURA</t>
  </si>
  <si>
    <t>LEILA</t>
  </si>
  <si>
    <t>SHAMIRA</t>
  </si>
  <si>
    <t>SHAMIMU</t>
  </si>
  <si>
    <t>HABIBA</t>
  </si>
  <si>
    <t>HABIBU</t>
  </si>
  <si>
    <t>geography</t>
  </si>
  <si>
    <t>history</t>
  </si>
  <si>
    <t>gender</t>
  </si>
  <si>
    <t>male</t>
  </si>
  <si>
    <t>female</t>
  </si>
  <si>
    <t>grade</t>
  </si>
  <si>
    <t>comment</t>
  </si>
  <si>
    <t>MCHANGANUO</t>
  </si>
  <si>
    <t>KE</t>
  </si>
  <si>
    <t>ME</t>
  </si>
  <si>
    <t>walioferi ME</t>
  </si>
  <si>
    <t xml:space="preserve">JUMLA </t>
  </si>
  <si>
    <t>walioferi KE</t>
  </si>
  <si>
    <t>JUMLA</t>
  </si>
  <si>
    <t>waliofaulu KE</t>
  </si>
  <si>
    <t>waliofaulu ME</t>
  </si>
  <si>
    <t>wastani</t>
  </si>
  <si>
    <t>Jumla</t>
  </si>
  <si>
    <t>nafasi</t>
  </si>
  <si>
    <t>nafasi ya mwisho KE</t>
  </si>
  <si>
    <t>nafasi ya mwisho ME</t>
  </si>
  <si>
    <t>nafasi ya kwanza KE</t>
  </si>
  <si>
    <t>nafasi ya kwanza ME</t>
  </si>
  <si>
    <t>IDADI WANAFUNZI</t>
  </si>
  <si>
    <t>IDADI WALIOFERI</t>
  </si>
  <si>
    <t>IDADI WALIOFAURU</t>
  </si>
  <si>
    <t>NAFASI ZA MWISHO</t>
  </si>
  <si>
    <t>NAFASI ZA KWANZA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</si>
</sst>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F3F76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6" fillId="2" borderId="3" xfId="1" applyFont="1" applyBorder="1"/>
    <xf numFmtId="0" fontId="7" fillId="2" borderId="3" xfId="1" applyFont="1" applyBorder="1"/>
    <xf numFmtId="0" fontId="5" fillId="5" borderId="3" xfId="3" applyFill="1" applyBorder="1" applyAlignment="1">
      <alignment horizontal="center"/>
    </xf>
    <xf numFmtId="0" fontId="8" fillId="0" borderId="3" xfId="0" applyFont="1" applyBorder="1"/>
    <xf numFmtId="0" fontId="2" fillId="3" borderId="3" xfId="2" applyFont="1" applyBorder="1" applyAlignment="1">
      <alignment horizontal="center"/>
    </xf>
    <xf numFmtId="0" fontId="0" fillId="3" borderId="3" xfId="2" applyFont="1" applyBorder="1"/>
    <xf numFmtId="0" fontId="3" fillId="2" borderId="3" xfId="1" applyBorder="1" applyAlignment="1">
      <alignment horizontal="center"/>
    </xf>
    <xf numFmtId="0" fontId="4" fillId="3" borderId="3" xfId="2" applyFont="1" applyBorder="1" applyAlignment="1">
      <alignment horizontal="center"/>
    </xf>
    <xf numFmtId="0" fontId="2" fillId="3" borderId="3" xfId="2" applyFont="1" applyBorder="1" applyAlignment="1"/>
    <xf numFmtId="0" fontId="2" fillId="3" borderId="3" xfId="2" applyFont="1" applyBorder="1"/>
    <xf numFmtId="0" fontId="4" fillId="3" borderId="4" xfId="2" applyFont="1" applyBorder="1" applyAlignment="1">
      <alignment horizontal="center"/>
    </xf>
  </cellXfs>
  <cellStyles count="4">
    <cellStyle name="Accent1" xfId="3" builtinId="29"/>
    <cellStyle name="Input" xfId="1" builtinId="20"/>
    <cellStyle name="Normal" xfId="0" builtinId="0"/>
    <cellStyle name="Note" xfId="2" builtinId="1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workbookViewId="0">
      <selection activeCell="F13" sqref="F13"/>
    </sheetView>
  </sheetViews>
  <sheetFormatPr defaultRowHeight="15" x14ac:dyDescent="0.25"/>
  <cols>
    <col min="1" max="1" width="11.85546875" customWidth="1"/>
    <col min="2" max="2" width="9.28515625" customWidth="1"/>
    <col min="3" max="3" width="10.28515625" customWidth="1"/>
    <col min="4" max="4" width="13" customWidth="1"/>
    <col min="5" max="5" width="9.85546875" customWidth="1"/>
    <col min="6" max="6" width="9.28515625" customWidth="1"/>
    <col min="7" max="7" width="6" customWidth="1"/>
    <col min="8" max="9" width="10.85546875" customWidth="1"/>
    <col min="10" max="10" width="6.5703125" customWidth="1"/>
    <col min="11" max="11" width="13.5703125" customWidth="1"/>
    <col min="12" max="12" width="9.28515625" customWidth="1"/>
    <col min="15" max="15" width="15.28515625" customWidth="1"/>
  </cols>
  <sheetData>
    <row r="1" spans="1:17" s="1" customFormat="1" ht="40.5" customHeight="1" x14ac:dyDescent="0.25">
      <c r="A1" s="2" t="s">
        <v>0</v>
      </c>
      <c r="B1" s="2" t="s">
        <v>45</v>
      </c>
      <c r="C1" s="2" t="s">
        <v>44</v>
      </c>
      <c r="D1" s="2" t="s">
        <v>43</v>
      </c>
      <c r="E1" s="2" t="s">
        <v>1</v>
      </c>
      <c r="F1" s="2" t="s">
        <v>2</v>
      </c>
      <c r="G1" s="2" t="s">
        <v>3</v>
      </c>
      <c r="H1" s="2" t="s">
        <v>60</v>
      </c>
      <c r="I1" s="2" t="s">
        <v>59</v>
      </c>
      <c r="J1" s="2" t="s">
        <v>48</v>
      </c>
      <c r="K1" s="2" t="s">
        <v>49</v>
      </c>
      <c r="L1" s="3" t="s">
        <v>61</v>
      </c>
      <c r="M1" s="4" t="s">
        <v>50</v>
      </c>
      <c r="N1" s="4"/>
      <c r="O1" s="4"/>
      <c r="P1" s="4"/>
      <c r="Q1" s="4"/>
    </row>
    <row r="2" spans="1:17" ht="15.75" x14ac:dyDescent="0.25">
      <c r="A2" s="5" t="s">
        <v>4</v>
      </c>
      <c r="B2" s="5" t="s">
        <v>46</v>
      </c>
      <c r="C2" s="5">
        <v>34</v>
      </c>
      <c r="D2" s="5">
        <v>12</v>
      </c>
      <c r="E2" s="5">
        <v>21</v>
      </c>
      <c r="F2" s="5">
        <v>32</v>
      </c>
      <c r="G2" s="5">
        <v>23</v>
      </c>
      <c r="H2" s="5">
        <f>SUM(C2,D2,E2,F2,G2)</f>
        <v>122</v>
      </c>
      <c r="I2" s="5">
        <f>AVERAGE(C2,D2,E2,F2,G2)</f>
        <v>24.4</v>
      </c>
      <c r="J2" s="5" t="str">
        <f>IF(I2&gt;90,"A",IF(I2&gt;70,"B",IF(I2&gt;50,"C",IF(I2&gt;30,"D","F"))))</f>
        <v>F</v>
      </c>
      <c r="K2" s="5" t="str">
        <f>IF(J2="F","FAIL",IF(J2="D","MODERATE","PASS"))</f>
        <v>FAIL</v>
      </c>
      <c r="L2" s="5">
        <f>RANK(I2,$I$2:$I$40)</f>
        <v>38</v>
      </c>
      <c r="M2" s="6" t="s">
        <v>51</v>
      </c>
      <c r="N2" s="6"/>
      <c r="O2" s="7">
        <f>COUNTIF(B2:B40,"=FEMALE")</f>
        <v>25</v>
      </c>
      <c r="P2" s="7"/>
      <c r="Q2" s="7"/>
    </row>
    <row r="3" spans="1:17" ht="15.75" x14ac:dyDescent="0.25">
      <c r="A3" s="5" t="s">
        <v>5</v>
      </c>
      <c r="B3" s="5" t="s">
        <v>47</v>
      </c>
      <c r="C3" s="5">
        <v>23</v>
      </c>
      <c r="D3" s="5">
        <v>34</v>
      </c>
      <c r="E3" s="5">
        <v>12</v>
      </c>
      <c r="F3" s="5">
        <v>34</v>
      </c>
      <c r="G3" s="5">
        <v>23</v>
      </c>
      <c r="H3" s="5">
        <f t="shared" ref="H3:H40" si="0">SUM(C3,D3,E3,F3,G3)</f>
        <v>126</v>
      </c>
      <c r="I3" s="5">
        <f t="shared" ref="I3:I40" si="1">AVERAGE(C3,D3,E3,F3,G3)</f>
        <v>25.2</v>
      </c>
      <c r="J3" s="5" t="str">
        <f t="shared" ref="J3:J40" si="2">IF(I3&gt;90,"A",IF(I3&gt;70,"B",IF(I3&gt;50,"C",IF(I3&gt;30,"D","F"))))</f>
        <v>F</v>
      </c>
      <c r="K3" s="5" t="str">
        <f t="shared" ref="K3:K40" si="3">IF(J3="F","FAIL",IF(J3="D","MODERATE","PASS"))</f>
        <v>FAIL</v>
      </c>
      <c r="L3" s="5">
        <f t="shared" ref="L3:L40" si="4">RANK(I3,$I$2:$I$40)</f>
        <v>37</v>
      </c>
      <c r="M3" s="6" t="s">
        <v>52</v>
      </c>
      <c r="N3" s="6"/>
      <c r="O3" s="7">
        <f>COUNTIF(B2:B40,"=MALE")</f>
        <v>14</v>
      </c>
      <c r="P3" s="8" t="s">
        <v>66</v>
      </c>
      <c r="Q3" s="8"/>
    </row>
    <row r="4" spans="1:17" ht="15.75" x14ac:dyDescent="0.25">
      <c r="A4" s="5" t="s">
        <v>6</v>
      </c>
      <c r="B4" s="5" t="s">
        <v>46</v>
      </c>
      <c r="C4" s="5">
        <v>56</v>
      </c>
      <c r="D4" s="5">
        <v>45</v>
      </c>
      <c r="E4" s="5">
        <v>34</v>
      </c>
      <c r="F4" s="5">
        <v>23</v>
      </c>
      <c r="G4" s="5">
        <v>23</v>
      </c>
      <c r="H4" s="5">
        <f t="shared" si="0"/>
        <v>181</v>
      </c>
      <c r="I4" s="5">
        <f t="shared" si="1"/>
        <v>36.200000000000003</v>
      </c>
      <c r="J4" s="5" t="str">
        <f t="shared" si="2"/>
        <v>D</v>
      </c>
      <c r="K4" s="5" t="str">
        <f t="shared" si="3"/>
        <v>MODERATE</v>
      </c>
      <c r="L4" s="5">
        <f t="shared" si="4"/>
        <v>34</v>
      </c>
      <c r="M4" s="6" t="s">
        <v>54</v>
      </c>
      <c r="N4" s="6"/>
      <c r="O4" s="7">
        <f>SUM(O2,O3)</f>
        <v>39</v>
      </c>
      <c r="P4" s="7"/>
      <c r="Q4" s="7"/>
    </row>
    <row r="5" spans="1:17" ht="15.75" x14ac:dyDescent="0.25">
      <c r="A5" s="5" t="s">
        <v>7</v>
      </c>
      <c r="B5" s="5" t="s">
        <v>47</v>
      </c>
      <c r="C5" s="5">
        <v>65</v>
      </c>
      <c r="D5" s="5">
        <v>34</v>
      </c>
      <c r="E5" s="5">
        <v>98</v>
      </c>
      <c r="F5" s="5">
        <v>43</v>
      </c>
      <c r="G5" s="5">
        <v>98</v>
      </c>
      <c r="H5" s="5">
        <f t="shared" si="0"/>
        <v>338</v>
      </c>
      <c r="I5" s="5">
        <f t="shared" si="1"/>
        <v>67.599999999999994</v>
      </c>
      <c r="J5" s="5" t="str">
        <f t="shared" si="2"/>
        <v>C</v>
      </c>
      <c r="K5" s="5" t="str">
        <f t="shared" si="3"/>
        <v>PASS</v>
      </c>
      <c r="L5" s="5">
        <f t="shared" si="4"/>
        <v>6</v>
      </c>
      <c r="M5" s="6"/>
      <c r="N5" s="6"/>
      <c r="O5" s="7"/>
      <c r="P5" s="7"/>
      <c r="Q5" s="7"/>
    </row>
    <row r="6" spans="1:17" ht="15.75" x14ac:dyDescent="0.25">
      <c r="A6" s="5" t="s">
        <v>8</v>
      </c>
      <c r="B6" s="5" t="s">
        <v>46</v>
      </c>
      <c r="C6" s="5">
        <v>45</v>
      </c>
      <c r="D6" s="5">
        <v>98</v>
      </c>
      <c r="E6" s="5">
        <v>56</v>
      </c>
      <c r="F6" s="5">
        <v>44</v>
      </c>
      <c r="G6" s="5">
        <v>98</v>
      </c>
      <c r="H6" s="5">
        <f t="shared" si="0"/>
        <v>341</v>
      </c>
      <c r="I6" s="5">
        <f t="shared" si="1"/>
        <v>68.2</v>
      </c>
      <c r="J6" s="5" t="str">
        <f t="shared" si="2"/>
        <v>C</v>
      </c>
      <c r="K6" s="5" t="str">
        <f t="shared" si="3"/>
        <v>PASS</v>
      </c>
      <c r="L6" s="5">
        <f t="shared" si="4"/>
        <v>5</v>
      </c>
      <c r="M6" s="6" t="s">
        <v>55</v>
      </c>
      <c r="N6" s="6"/>
      <c r="O6" s="7">
        <f>COUNTIFS($K$2:$K$40,"=FAIL",$B$2:$B$40,"=FEMALE")</f>
        <v>2</v>
      </c>
      <c r="P6" s="7"/>
      <c r="Q6" s="7"/>
    </row>
    <row r="7" spans="1:17" ht="15.75" x14ac:dyDescent="0.25">
      <c r="A7" s="5" t="s">
        <v>9</v>
      </c>
      <c r="B7" s="5" t="s">
        <v>47</v>
      </c>
      <c r="C7" s="5">
        <v>34</v>
      </c>
      <c r="D7" s="5">
        <v>76</v>
      </c>
      <c r="E7" s="5">
        <v>87</v>
      </c>
      <c r="F7" s="5">
        <v>78</v>
      </c>
      <c r="G7" s="5">
        <v>90</v>
      </c>
      <c r="H7" s="5">
        <f t="shared" si="0"/>
        <v>365</v>
      </c>
      <c r="I7" s="5">
        <f t="shared" si="1"/>
        <v>73</v>
      </c>
      <c r="J7" s="5" t="str">
        <f t="shared" si="2"/>
        <v>B</v>
      </c>
      <c r="K7" s="5" t="str">
        <f t="shared" si="3"/>
        <v>PASS</v>
      </c>
      <c r="L7" s="5">
        <f t="shared" si="4"/>
        <v>1</v>
      </c>
      <c r="M7" s="6" t="s">
        <v>53</v>
      </c>
      <c r="N7" s="6"/>
      <c r="O7" s="7">
        <f>COUNTIFS($K$2:$K$40,"=FAIL",$B$2:$B$40,"=MALE")</f>
        <v>1</v>
      </c>
      <c r="P7" s="8" t="s">
        <v>67</v>
      </c>
      <c r="Q7" s="8"/>
    </row>
    <row r="8" spans="1:17" ht="15.75" x14ac:dyDescent="0.25">
      <c r="A8" s="5" t="s">
        <v>10</v>
      </c>
      <c r="B8" s="5" t="s">
        <v>46</v>
      </c>
      <c r="C8" s="5">
        <v>100</v>
      </c>
      <c r="D8" s="5">
        <v>23</v>
      </c>
      <c r="E8" s="5">
        <v>56</v>
      </c>
      <c r="F8" s="5">
        <v>56</v>
      </c>
      <c r="G8" s="5">
        <v>34</v>
      </c>
      <c r="H8" s="5">
        <f t="shared" si="0"/>
        <v>269</v>
      </c>
      <c r="I8" s="5">
        <f t="shared" si="1"/>
        <v>53.8</v>
      </c>
      <c r="J8" s="5" t="str">
        <f t="shared" si="2"/>
        <v>C</v>
      </c>
      <c r="K8" s="5" t="str">
        <f t="shared" si="3"/>
        <v>PASS</v>
      </c>
      <c r="L8" s="5">
        <f t="shared" si="4"/>
        <v>23</v>
      </c>
      <c r="M8" s="9" t="s">
        <v>56</v>
      </c>
      <c r="N8" s="9"/>
      <c r="O8" s="7">
        <f>SUM(O6,O7)</f>
        <v>3</v>
      </c>
      <c r="P8" s="7"/>
      <c r="Q8" s="7"/>
    </row>
    <row r="9" spans="1:17" ht="15.75" x14ac:dyDescent="0.25">
      <c r="A9" s="5" t="s">
        <v>11</v>
      </c>
      <c r="B9" s="5" t="s">
        <v>47</v>
      </c>
      <c r="C9" s="5">
        <v>23</v>
      </c>
      <c r="D9" s="5">
        <v>56</v>
      </c>
      <c r="E9" s="5">
        <v>65</v>
      </c>
      <c r="F9" s="5">
        <v>34</v>
      </c>
      <c r="G9" s="5">
        <v>65</v>
      </c>
      <c r="H9" s="5">
        <f t="shared" si="0"/>
        <v>243</v>
      </c>
      <c r="I9" s="5">
        <f t="shared" si="1"/>
        <v>48.6</v>
      </c>
      <c r="J9" s="5" t="str">
        <f t="shared" si="2"/>
        <v>D</v>
      </c>
      <c r="K9" s="5" t="str">
        <f t="shared" si="3"/>
        <v>MODERATE</v>
      </c>
      <c r="L9" s="5">
        <f t="shared" si="4"/>
        <v>28</v>
      </c>
      <c r="M9" s="10"/>
      <c r="N9" s="10"/>
      <c r="O9" s="7"/>
      <c r="P9" s="7"/>
      <c r="Q9" s="7"/>
    </row>
    <row r="10" spans="1:17" ht="15.75" x14ac:dyDescent="0.25">
      <c r="A10" s="5" t="s">
        <v>12</v>
      </c>
      <c r="B10" s="5" t="s">
        <v>46</v>
      </c>
      <c r="C10" s="5">
        <v>34</v>
      </c>
      <c r="D10" s="5">
        <v>65</v>
      </c>
      <c r="E10" s="5">
        <v>65</v>
      </c>
      <c r="F10" s="5">
        <v>45</v>
      </c>
      <c r="G10" s="5">
        <v>65</v>
      </c>
      <c r="H10" s="5">
        <f t="shared" si="0"/>
        <v>274</v>
      </c>
      <c r="I10" s="5">
        <f t="shared" si="1"/>
        <v>54.8</v>
      </c>
      <c r="J10" s="5" t="str">
        <f t="shared" si="2"/>
        <v>C</v>
      </c>
      <c r="K10" s="5" t="str">
        <f t="shared" si="3"/>
        <v>PASS</v>
      </c>
      <c r="L10" s="5">
        <f t="shared" si="4"/>
        <v>21</v>
      </c>
      <c r="M10" s="6" t="s">
        <v>57</v>
      </c>
      <c r="N10" s="6"/>
      <c r="O10" s="7">
        <f>COUNTIFS($K$2:$K$40,"=PASS",$B$2:$B$40,"=FEMALE")</f>
        <v>18</v>
      </c>
      <c r="P10" s="7"/>
      <c r="Q10" s="7"/>
    </row>
    <row r="11" spans="1:17" ht="15.75" x14ac:dyDescent="0.25">
      <c r="A11" s="5" t="s">
        <v>13</v>
      </c>
      <c r="B11" s="5" t="s">
        <v>47</v>
      </c>
      <c r="C11" s="5">
        <v>45</v>
      </c>
      <c r="D11" s="5">
        <v>65</v>
      </c>
      <c r="E11" s="5">
        <v>35</v>
      </c>
      <c r="F11" s="5">
        <v>76</v>
      </c>
      <c r="G11" s="5">
        <v>76</v>
      </c>
      <c r="H11" s="5">
        <f t="shared" si="0"/>
        <v>297</v>
      </c>
      <c r="I11" s="5">
        <f t="shared" si="1"/>
        <v>59.4</v>
      </c>
      <c r="J11" s="5" t="str">
        <f t="shared" si="2"/>
        <v>C</v>
      </c>
      <c r="K11" s="5" t="str">
        <f t="shared" si="3"/>
        <v>PASS</v>
      </c>
      <c r="L11" s="5">
        <f t="shared" si="4"/>
        <v>16</v>
      </c>
      <c r="M11" s="6" t="s">
        <v>58</v>
      </c>
      <c r="N11" s="6"/>
      <c r="O11" s="7">
        <f>COUNTIFS($K$2:$K$40,"=PASS",$B$2:$B$40,"=MALE")</f>
        <v>8</v>
      </c>
      <c r="P11" s="8" t="s">
        <v>68</v>
      </c>
      <c r="Q11" s="8"/>
    </row>
    <row r="12" spans="1:17" ht="15.75" x14ac:dyDescent="0.25">
      <c r="A12" s="5" t="s">
        <v>14</v>
      </c>
      <c r="B12" s="5" t="s">
        <v>47</v>
      </c>
      <c r="C12" s="5">
        <v>46</v>
      </c>
      <c r="D12" s="5">
        <v>7</v>
      </c>
      <c r="E12" s="5">
        <v>76</v>
      </c>
      <c r="F12" s="5">
        <v>45</v>
      </c>
      <c r="G12" s="5">
        <v>45</v>
      </c>
      <c r="H12" s="5">
        <f t="shared" si="0"/>
        <v>219</v>
      </c>
      <c r="I12" s="5">
        <f t="shared" si="1"/>
        <v>43.8</v>
      </c>
      <c r="J12" s="5" t="str">
        <f t="shared" si="2"/>
        <v>D</v>
      </c>
      <c r="K12" s="5" t="str">
        <f t="shared" si="3"/>
        <v>MODERATE</v>
      </c>
      <c r="L12" s="5">
        <f t="shared" si="4"/>
        <v>31</v>
      </c>
      <c r="M12" s="9" t="s">
        <v>56</v>
      </c>
      <c r="N12" s="9"/>
      <c r="O12" s="7">
        <f>SUM(O10,O11)</f>
        <v>26</v>
      </c>
      <c r="P12" s="7"/>
      <c r="Q12" s="7"/>
    </row>
    <row r="13" spans="1:17" ht="15.75" x14ac:dyDescent="0.25">
      <c r="A13" s="5" t="s">
        <v>15</v>
      </c>
      <c r="B13" s="5" t="s">
        <v>46</v>
      </c>
      <c r="C13" s="5">
        <v>45</v>
      </c>
      <c r="D13" s="5">
        <v>65</v>
      </c>
      <c r="E13" s="5">
        <v>6</v>
      </c>
      <c r="F13" s="5">
        <v>45</v>
      </c>
      <c r="G13" s="5">
        <v>45</v>
      </c>
      <c r="H13" s="5">
        <f t="shared" si="0"/>
        <v>206</v>
      </c>
      <c r="I13" s="5">
        <f t="shared" si="1"/>
        <v>41.2</v>
      </c>
      <c r="J13" s="5" t="str">
        <f t="shared" si="2"/>
        <v>D</v>
      </c>
      <c r="K13" s="5" t="str">
        <f t="shared" si="3"/>
        <v>MODERATE</v>
      </c>
      <c r="L13" s="5">
        <f t="shared" si="4"/>
        <v>32</v>
      </c>
      <c r="M13" s="11"/>
      <c r="N13" s="11"/>
      <c r="O13" s="7"/>
      <c r="P13" s="7"/>
      <c r="Q13" s="7"/>
    </row>
    <row r="14" spans="1:17" ht="15.75" x14ac:dyDescent="0.25">
      <c r="A14" s="5" t="s">
        <v>16</v>
      </c>
      <c r="B14" s="5" t="s">
        <v>46</v>
      </c>
      <c r="C14" s="5">
        <v>45</v>
      </c>
      <c r="D14" s="5">
        <v>45</v>
      </c>
      <c r="E14" s="5">
        <v>45</v>
      </c>
      <c r="F14" s="5">
        <v>45</v>
      </c>
      <c r="G14" s="5">
        <v>65</v>
      </c>
      <c r="H14" s="5">
        <f t="shared" si="0"/>
        <v>245</v>
      </c>
      <c r="I14" s="5">
        <f t="shared" si="1"/>
        <v>49</v>
      </c>
      <c r="J14" s="5" t="str">
        <f t="shared" si="2"/>
        <v>D</v>
      </c>
      <c r="K14" s="5" t="str">
        <f t="shared" si="3"/>
        <v>MODERATE</v>
      </c>
      <c r="L14" s="5">
        <f t="shared" si="4"/>
        <v>27</v>
      </c>
      <c r="M14" s="6" t="s">
        <v>62</v>
      </c>
      <c r="N14" s="6"/>
      <c r="O14" s="7">
        <f>COUNTIFS($L$2:$L$40,"&gt;35",$B$2:$B$40,"=FEMALE")</f>
        <v>2</v>
      </c>
      <c r="P14" s="7"/>
      <c r="Q14" s="7"/>
    </row>
    <row r="15" spans="1:17" ht="15.75" x14ac:dyDescent="0.25">
      <c r="A15" s="5" t="s">
        <v>17</v>
      </c>
      <c r="B15" s="5" t="s">
        <v>46</v>
      </c>
      <c r="C15" s="5">
        <v>34</v>
      </c>
      <c r="D15" s="5">
        <v>54</v>
      </c>
      <c r="E15" s="5">
        <v>65</v>
      </c>
      <c r="F15" s="5">
        <v>65</v>
      </c>
      <c r="G15" s="5">
        <v>45</v>
      </c>
      <c r="H15" s="5">
        <f t="shared" si="0"/>
        <v>263</v>
      </c>
      <c r="I15" s="5">
        <f t="shared" si="1"/>
        <v>52.6</v>
      </c>
      <c r="J15" s="5" t="str">
        <f t="shared" si="2"/>
        <v>C</v>
      </c>
      <c r="K15" s="5" t="str">
        <f t="shared" si="3"/>
        <v>PASS</v>
      </c>
      <c r="L15" s="5">
        <f t="shared" si="4"/>
        <v>24</v>
      </c>
      <c r="M15" s="6" t="s">
        <v>63</v>
      </c>
      <c r="N15" s="6"/>
      <c r="O15" s="7">
        <f>COUNTIFS($K$2:$K$40,"=FAIL",$B$2:$B$40,"=MALE")</f>
        <v>1</v>
      </c>
      <c r="P15" s="8" t="s">
        <v>69</v>
      </c>
      <c r="Q15" s="8"/>
    </row>
    <row r="16" spans="1:17" ht="15.75" x14ac:dyDescent="0.25">
      <c r="A16" s="5" t="s">
        <v>18</v>
      </c>
      <c r="B16" s="5" t="s">
        <v>47</v>
      </c>
      <c r="C16" s="5">
        <v>43</v>
      </c>
      <c r="D16" s="5">
        <v>65</v>
      </c>
      <c r="E16" s="5">
        <v>76</v>
      </c>
      <c r="F16" s="5">
        <v>76</v>
      </c>
      <c r="G16" s="5">
        <v>76</v>
      </c>
      <c r="H16" s="5">
        <f t="shared" si="0"/>
        <v>336</v>
      </c>
      <c r="I16" s="5">
        <f t="shared" si="1"/>
        <v>67.2</v>
      </c>
      <c r="J16" s="5" t="str">
        <f t="shared" si="2"/>
        <v>C</v>
      </c>
      <c r="K16" s="5" t="str">
        <f t="shared" si="3"/>
        <v>PASS</v>
      </c>
      <c r="L16" s="5">
        <f t="shared" si="4"/>
        <v>7</v>
      </c>
      <c r="M16" s="9" t="s">
        <v>56</v>
      </c>
      <c r="N16" s="9"/>
      <c r="O16" s="7">
        <f>SUM(O14,O15)</f>
        <v>3</v>
      </c>
      <c r="P16" s="7"/>
      <c r="Q16" s="7"/>
    </row>
    <row r="17" spans="1:17" ht="15.75" x14ac:dyDescent="0.25">
      <c r="A17" s="5" t="s">
        <v>19</v>
      </c>
      <c r="B17" s="5" t="s">
        <v>47</v>
      </c>
      <c r="C17" s="5">
        <v>76</v>
      </c>
      <c r="D17" s="5">
        <v>56</v>
      </c>
      <c r="E17" s="5">
        <v>56</v>
      </c>
      <c r="F17" s="5">
        <v>56</v>
      </c>
      <c r="G17" s="5">
        <v>67</v>
      </c>
      <c r="H17" s="5">
        <f t="shared" si="0"/>
        <v>311</v>
      </c>
      <c r="I17" s="5">
        <f t="shared" si="1"/>
        <v>62.2</v>
      </c>
      <c r="J17" s="5" t="str">
        <f t="shared" si="2"/>
        <v>C</v>
      </c>
      <c r="K17" s="5" t="str">
        <f t="shared" si="3"/>
        <v>PASS</v>
      </c>
      <c r="L17" s="5">
        <f t="shared" si="4"/>
        <v>15</v>
      </c>
      <c r="M17" s="11"/>
      <c r="N17" s="11"/>
      <c r="O17" s="7"/>
      <c r="P17" s="7"/>
      <c r="Q17" s="7"/>
    </row>
    <row r="18" spans="1:17" ht="15.75" x14ac:dyDescent="0.25">
      <c r="A18" s="5" t="s">
        <v>20</v>
      </c>
      <c r="B18" s="5" t="s">
        <v>47</v>
      </c>
      <c r="C18" s="5">
        <v>76</v>
      </c>
      <c r="D18" s="5">
        <v>45</v>
      </c>
      <c r="E18" s="5">
        <v>78</v>
      </c>
      <c r="F18" s="5">
        <v>90</v>
      </c>
      <c r="G18" s="5">
        <v>43</v>
      </c>
      <c r="H18" s="5">
        <f t="shared" si="0"/>
        <v>332</v>
      </c>
      <c r="I18" s="5">
        <f t="shared" si="1"/>
        <v>66.400000000000006</v>
      </c>
      <c r="J18" s="5" t="str">
        <f t="shared" si="2"/>
        <v>C</v>
      </c>
      <c r="K18" s="5" t="str">
        <f t="shared" si="3"/>
        <v>PASS</v>
      </c>
      <c r="L18" s="5">
        <f t="shared" si="4"/>
        <v>8</v>
      </c>
      <c r="M18" s="6" t="s">
        <v>64</v>
      </c>
      <c r="N18" s="6"/>
      <c r="O18" s="7">
        <f>COUNTIFS($L$2:$L$40,"=1",$B$2:$B$40,"=FEMALE")</f>
        <v>1</v>
      </c>
      <c r="P18" s="7"/>
      <c r="Q18" s="7"/>
    </row>
    <row r="19" spans="1:17" ht="15.75" x14ac:dyDescent="0.25">
      <c r="A19" s="5" t="s">
        <v>21</v>
      </c>
      <c r="B19" s="5" t="s">
        <v>46</v>
      </c>
      <c r="C19" s="5">
        <v>32</v>
      </c>
      <c r="D19" s="5">
        <v>67</v>
      </c>
      <c r="E19" s="5">
        <v>9</v>
      </c>
      <c r="F19" s="5">
        <v>34</v>
      </c>
      <c r="G19" s="5">
        <v>23</v>
      </c>
      <c r="H19" s="5">
        <f t="shared" si="0"/>
        <v>165</v>
      </c>
      <c r="I19" s="5">
        <f t="shared" si="1"/>
        <v>33</v>
      </c>
      <c r="J19" s="5" t="str">
        <f t="shared" si="2"/>
        <v>D</v>
      </c>
      <c r="K19" s="5" t="str">
        <f t="shared" si="3"/>
        <v>MODERATE</v>
      </c>
      <c r="L19" s="5">
        <f t="shared" si="4"/>
        <v>36</v>
      </c>
      <c r="M19" s="6" t="s">
        <v>65</v>
      </c>
      <c r="N19" s="6"/>
      <c r="O19" s="7">
        <f>COUNTIFS($K$2:$K$40,"=FAIL",$B$2:$B$40,"=MALE")</f>
        <v>1</v>
      </c>
      <c r="P19" s="8" t="s">
        <v>70</v>
      </c>
      <c r="Q19" s="8"/>
    </row>
    <row r="20" spans="1:17" ht="15.75" x14ac:dyDescent="0.25">
      <c r="A20" s="5" t="s">
        <v>22</v>
      </c>
      <c r="B20" s="5" t="s">
        <v>47</v>
      </c>
      <c r="C20" s="5">
        <v>76</v>
      </c>
      <c r="D20" s="5">
        <v>23</v>
      </c>
      <c r="E20" s="5">
        <v>45</v>
      </c>
      <c r="F20" s="5">
        <v>65</v>
      </c>
      <c r="G20" s="5">
        <v>65</v>
      </c>
      <c r="H20" s="5">
        <f t="shared" si="0"/>
        <v>274</v>
      </c>
      <c r="I20" s="5">
        <f t="shared" si="1"/>
        <v>54.8</v>
      </c>
      <c r="J20" s="5" t="str">
        <f t="shared" si="2"/>
        <v>C</v>
      </c>
      <c r="K20" s="5" t="str">
        <f t="shared" si="3"/>
        <v>PASS</v>
      </c>
      <c r="L20" s="5">
        <f t="shared" si="4"/>
        <v>21</v>
      </c>
      <c r="M20" s="12" t="s">
        <v>56</v>
      </c>
      <c r="N20" s="9"/>
      <c r="O20" s="7">
        <f>SUM(O18,O19)</f>
        <v>2</v>
      </c>
      <c r="P20" s="7"/>
      <c r="Q20" s="7"/>
    </row>
    <row r="21" spans="1:17" ht="15.75" x14ac:dyDescent="0.25">
      <c r="A21" s="5" t="s">
        <v>23</v>
      </c>
      <c r="B21" s="5" t="s">
        <v>47</v>
      </c>
      <c r="C21" s="5">
        <v>23</v>
      </c>
      <c r="D21" s="5">
        <v>4</v>
      </c>
      <c r="E21" s="5">
        <v>4</v>
      </c>
      <c r="F21" s="5">
        <v>5</v>
      </c>
      <c r="G21" s="5">
        <v>65</v>
      </c>
      <c r="H21" s="5">
        <f t="shared" si="0"/>
        <v>101</v>
      </c>
      <c r="I21" s="5">
        <f t="shared" si="1"/>
        <v>20.2</v>
      </c>
      <c r="J21" s="5" t="str">
        <f t="shared" si="2"/>
        <v>F</v>
      </c>
      <c r="K21" s="5" t="str">
        <f t="shared" si="3"/>
        <v>FAIL</v>
      </c>
      <c r="L21" s="5">
        <f t="shared" si="4"/>
        <v>39</v>
      </c>
    </row>
    <row r="22" spans="1:17" ht="15.75" x14ac:dyDescent="0.25">
      <c r="A22" s="5" t="s">
        <v>24</v>
      </c>
      <c r="B22" s="5" t="s">
        <v>46</v>
      </c>
      <c r="C22" s="5">
        <v>45</v>
      </c>
      <c r="D22" s="5">
        <v>65</v>
      </c>
      <c r="E22" s="5">
        <v>56</v>
      </c>
      <c r="F22" s="5">
        <v>54</v>
      </c>
      <c r="G22" s="5">
        <v>65</v>
      </c>
      <c r="H22" s="5">
        <f t="shared" si="0"/>
        <v>285</v>
      </c>
      <c r="I22" s="5">
        <f t="shared" si="1"/>
        <v>57</v>
      </c>
      <c r="J22" s="5" t="str">
        <f t="shared" si="2"/>
        <v>C</v>
      </c>
      <c r="K22" s="5" t="str">
        <f t="shared" si="3"/>
        <v>PASS</v>
      </c>
      <c r="L22" s="5">
        <f t="shared" si="4"/>
        <v>19</v>
      </c>
    </row>
    <row r="23" spans="1:17" ht="15.75" x14ac:dyDescent="0.25">
      <c r="A23" s="5" t="s">
        <v>25</v>
      </c>
      <c r="B23" s="5" t="s">
        <v>47</v>
      </c>
      <c r="C23" s="5">
        <v>43</v>
      </c>
      <c r="D23" s="5">
        <v>56</v>
      </c>
      <c r="E23" s="5">
        <v>54</v>
      </c>
      <c r="F23" s="5">
        <v>45</v>
      </c>
      <c r="G23" s="5">
        <v>45</v>
      </c>
      <c r="H23" s="5">
        <f t="shared" si="0"/>
        <v>243</v>
      </c>
      <c r="I23" s="5">
        <f t="shared" si="1"/>
        <v>48.6</v>
      </c>
      <c r="J23" s="5" t="str">
        <f t="shared" si="2"/>
        <v>D</v>
      </c>
      <c r="K23" s="5" t="str">
        <f t="shared" si="3"/>
        <v>MODERATE</v>
      </c>
      <c r="L23" s="5">
        <f t="shared" si="4"/>
        <v>28</v>
      </c>
    </row>
    <row r="24" spans="1:17" ht="15.75" x14ac:dyDescent="0.25">
      <c r="A24" s="5" t="s">
        <v>26</v>
      </c>
      <c r="B24" s="5" t="s">
        <v>46</v>
      </c>
      <c r="C24" s="5">
        <v>45</v>
      </c>
      <c r="D24" s="5">
        <v>45</v>
      </c>
      <c r="E24" s="5">
        <v>54</v>
      </c>
      <c r="F24" s="5">
        <v>76</v>
      </c>
      <c r="G24" s="5">
        <v>77</v>
      </c>
      <c r="H24" s="5">
        <f t="shared" si="0"/>
        <v>297</v>
      </c>
      <c r="I24" s="5">
        <f t="shared" si="1"/>
        <v>59.4</v>
      </c>
      <c r="J24" s="5" t="str">
        <f t="shared" si="2"/>
        <v>C</v>
      </c>
      <c r="K24" s="5" t="str">
        <f t="shared" si="3"/>
        <v>PASS</v>
      </c>
      <c r="L24" s="5">
        <f t="shared" si="4"/>
        <v>16</v>
      </c>
    </row>
    <row r="25" spans="1:17" ht="15.75" x14ac:dyDescent="0.25">
      <c r="A25" s="5" t="s">
        <v>27</v>
      </c>
      <c r="B25" s="5" t="s">
        <v>46</v>
      </c>
      <c r="C25" s="5">
        <v>45</v>
      </c>
      <c r="D25" s="5">
        <v>34</v>
      </c>
      <c r="E25" s="5">
        <v>67</v>
      </c>
      <c r="F25" s="5">
        <v>44</v>
      </c>
      <c r="G25" s="5">
        <v>87</v>
      </c>
      <c r="H25" s="5">
        <f t="shared" si="0"/>
        <v>277</v>
      </c>
      <c r="I25" s="5">
        <f t="shared" si="1"/>
        <v>55.4</v>
      </c>
      <c r="J25" s="5" t="str">
        <f t="shared" si="2"/>
        <v>C</v>
      </c>
      <c r="K25" s="5" t="str">
        <f t="shared" si="3"/>
        <v>PASS</v>
      </c>
      <c r="L25" s="5">
        <f t="shared" si="4"/>
        <v>20</v>
      </c>
    </row>
    <row r="26" spans="1:17" ht="15.75" x14ac:dyDescent="0.25">
      <c r="A26" s="5" t="s">
        <v>28</v>
      </c>
      <c r="B26" s="5" t="s">
        <v>46</v>
      </c>
      <c r="C26" s="5">
        <v>87</v>
      </c>
      <c r="D26" s="5">
        <v>65</v>
      </c>
      <c r="E26" s="5">
        <v>87</v>
      </c>
      <c r="F26" s="5">
        <v>3</v>
      </c>
      <c r="G26" s="5">
        <v>87</v>
      </c>
      <c r="H26" s="5">
        <f t="shared" si="0"/>
        <v>329</v>
      </c>
      <c r="I26" s="5">
        <f t="shared" si="1"/>
        <v>65.8</v>
      </c>
      <c r="J26" s="5" t="str">
        <f t="shared" si="2"/>
        <v>C</v>
      </c>
      <c r="K26" s="5" t="str">
        <f t="shared" si="3"/>
        <v>PASS</v>
      </c>
      <c r="L26" s="5">
        <f t="shared" si="4"/>
        <v>9</v>
      </c>
    </row>
    <row r="27" spans="1:17" ht="15.75" x14ac:dyDescent="0.25">
      <c r="A27" s="5" t="s">
        <v>29</v>
      </c>
      <c r="B27" s="5" t="s">
        <v>47</v>
      </c>
      <c r="C27" s="5">
        <v>56</v>
      </c>
      <c r="D27" s="5">
        <v>45</v>
      </c>
      <c r="E27" s="5">
        <v>87</v>
      </c>
      <c r="F27" s="5">
        <v>65</v>
      </c>
      <c r="G27" s="5">
        <v>67</v>
      </c>
      <c r="H27" s="5">
        <f t="shared" si="0"/>
        <v>320</v>
      </c>
      <c r="I27" s="5">
        <f t="shared" si="1"/>
        <v>64</v>
      </c>
      <c r="J27" s="5" t="str">
        <f t="shared" si="2"/>
        <v>C</v>
      </c>
      <c r="K27" s="5" t="str">
        <f t="shared" si="3"/>
        <v>PASS</v>
      </c>
      <c r="L27" s="5">
        <f t="shared" si="4"/>
        <v>11</v>
      </c>
    </row>
    <row r="28" spans="1:17" ht="15.75" x14ac:dyDescent="0.25">
      <c r="A28" s="5" t="s">
        <v>30</v>
      </c>
      <c r="B28" s="5" t="s">
        <v>47</v>
      </c>
      <c r="C28" s="5">
        <v>87</v>
      </c>
      <c r="D28" s="5">
        <v>65</v>
      </c>
      <c r="E28" s="5">
        <v>56</v>
      </c>
      <c r="F28" s="5">
        <v>45</v>
      </c>
      <c r="G28" s="5">
        <v>65</v>
      </c>
      <c r="H28" s="5">
        <f t="shared" si="0"/>
        <v>318</v>
      </c>
      <c r="I28" s="5">
        <f t="shared" si="1"/>
        <v>63.6</v>
      </c>
      <c r="J28" s="5" t="str">
        <f t="shared" si="2"/>
        <v>C</v>
      </c>
      <c r="K28" s="5" t="str">
        <f t="shared" si="3"/>
        <v>PASS</v>
      </c>
      <c r="L28" s="5">
        <f t="shared" si="4"/>
        <v>12</v>
      </c>
    </row>
    <row r="29" spans="1:17" ht="15.75" x14ac:dyDescent="0.25">
      <c r="A29" s="5" t="s">
        <v>31</v>
      </c>
      <c r="B29" s="5" t="s">
        <v>47</v>
      </c>
      <c r="C29" s="5">
        <v>6</v>
      </c>
      <c r="D29" s="5">
        <v>76</v>
      </c>
      <c r="E29" s="5">
        <v>89</v>
      </c>
      <c r="F29" s="5">
        <v>77</v>
      </c>
      <c r="G29" s="5">
        <v>45</v>
      </c>
      <c r="H29" s="5">
        <f t="shared" si="0"/>
        <v>293</v>
      </c>
      <c r="I29" s="5">
        <f t="shared" si="1"/>
        <v>58.6</v>
      </c>
      <c r="J29" s="5" t="str">
        <f t="shared" si="2"/>
        <v>C</v>
      </c>
      <c r="K29" s="5" t="str">
        <f t="shared" si="3"/>
        <v>PASS</v>
      </c>
      <c r="L29" s="5">
        <f t="shared" si="4"/>
        <v>18</v>
      </c>
    </row>
    <row r="30" spans="1:17" ht="15.75" x14ac:dyDescent="0.25">
      <c r="A30" s="5" t="s">
        <v>32</v>
      </c>
      <c r="B30" s="5" t="s">
        <v>47</v>
      </c>
      <c r="C30" s="5">
        <v>56</v>
      </c>
      <c r="D30" s="5">
        <v>76</v>
      </c>
      <c r="E30" s="5">
        <v>65</v>
      </c>
      <c r="F30" s="5">
        <v>54</v>
      </c>
      <c r="G30" s="5">
        <v>65</v>
      </c>
      <c r="H30" s="5">
        <f t="shared" si="0"/>
        <v>316</v>
      </c>
      <c r="I30" s="5">
        <f t="shared" si="1"/>
        <v>63.2</v>
      </c>
      <c r="J30" s="5" t="str">
        <f t="shared" si="2"/>
        <v>C</v>
      </c>
      <c r="K30" s="5" t="str">
        <f t="shared" si="3"/>
        <v>PASS</v>
      </c>
      <c r="L30" s="5">
        <f t="shared" si="4"/>
        <v>13</v>
      </c>
    </row>
    <row r="31" spans="1:17" ht="15.75" x14ac:dyDescent="0.25">
      <c r="A31" s="5" t="s">
        <v>33</v>
      </c>
      <c r="B31" s="5" t="s">
        <v>47</v>
      </c>
      <c r="C31" s="5">
        <v>87</v>
      </c>
      <c r="D31" s="5">
        <v>45</v>
      </c>
      <c r="E31" s="5">
        <v>98</v>
      </c>
      <c r="F31" s="5">
        <v>76</v>
      </c>
      <c r="G31" s="5">
        <v>45</v>
      </c>
      <c r="H31" s="5">
        <f t="shared" si="0"/>
        <v>351</v>
      </c>
      <c r="I31" s="5">
        <f t="shared" si="1"/>
        <v>70.2</v>
      </c>
      <c r="J31" s="5" t="str">
        <f t="shared" si="2"/>
        <v>B</v>
      </c>
      <c r="K31" s="5" t="str">
        <f t="shared" si="3"/>
        <v>PASS</v>
      </c>
      <c r="L31" s="5">
        <f t="shared" si="4"/>
        <v>3</v>
      </c>
    </row>
    <row r="32" spans="1:17" ht="15.75" x14ac:dyDescent="0.25">
      <c r="A32" s="5" t="s">
        <v>34</v>
      </c>
      <c r="B32" s="5" t="s">
        <v>47</v>
      </c>
      <c r="C32" s="5">
        <v>67</v>
      </c>
      <c r="D32" s="5">
        <v>87</v>
      </c>
      <c r="E32" s="5">
        <v>56</v>
      </c>
      <c r="F32" s="5">
        <v>46</v>
      </c>
      <c r="G32" s="5">
        <v>65</v>
      </c>
      <c r="H32" s="5">
        <f t="shared" si="0"/>
        <v>321</v>
      </c>
      <c r="I32" s="5">
        <f t="shared" si="1"/>
        <v>64.2</v>
      </c>
      <c r="J32" s="5" t="str">
        <f t="shared" si="2"/>
        <v>C</v>
      </c>
      <c r="K32" s="5" t="str">
        <f t="shared" si="3"/>
        <v>PASS</v>
      </c>
      <c r="L32" s="5">
        <f t="shared" si="4"/>
        <v>10</v>
      </c>
    </row>
    <row r="33" spans="1:12" ht="15.75" x14ac:dyDescent="0.25">
      <c r="A33" s="5" t="s">
        <v>35</v>
      </c>
      <c r="B33" s="5" t="s">
        <v>47</v>
      </c>
      <c r="C33" s="5">
        <v>56</v>
      </c>
      <c r="D33" s="5">
        <v>67</v>
      </c>
      <c r="E33" s="5">
        <v>98</v>
      </c>
      <c r="F33" s="5">
        <v>89</v>
      </c>
      <c r="G33" s="5">
        <v>45</v>
      </c>
      <c r="H33" s="5">
        <f t="shared" si="0"/>
        <v>355</v>
      </c>
      <c r="I33" s="5">
        <f t="shared" si="1"/>
        <v>71</v>
      </c>
      <c r="J33" s="5" t="str">
        <f t="shared" si="2"/>
        <v>B</v>
      </c>
      <c r="K33" s="5" t="str">
        <f t="shared" si="3"/>
        <v>PASS</v>
      </c>
      <c r="L33" s="5">
        <f t="shared" si="4"/>
        <v>2</v>
      </c>
    </row>
    <row r="34" spans="1:12" ht="15.75" x14ac:dyDescent="0.25">
      <c r="A34" s="5" t="s">
        <v>36</v>
      </c>
      <c r="B34" s="5" t="s">
        <v>47</v>
      </c>
      <c r="C34" s="5">
        <v>7</v>
      </c>
      <c r="D34" s="5">
        <v>87</v>
      </c>
      <c r="E34" s="5">
        <v>67</v>
      </c>
      <c r="F34" s="5">
        <v>33</v>
      </c>
      <c r="G34" s="5">
        <v>65</v>
      </c>
      <c r="H34" s="5">
        <f t="shared" si="0"/>
        <v>259</v>
      </c>
      <c r="I34" s="5">
        <f t="shared" si="1"/>
        <v>51.8</v>
      </c>
      <c r="J34" s="5" t="str">
        <f t="shared" si="2"/>
        <v>C</v>
      </c>
      <c r="K34" s="5" t="str">
        <f t="shared" si="3"/>
        <v>PASS</v>
      </c>
      <c r="L34" s="5">
        <f t="shared" si="4"/>
        <v>26</v>
      </c>
    </row>
    <row r="35" spans="1:12" ht="15.75" x14ac:dyDescent="0.25">
      <c r="A35" s="5" t="s">
        <v>37</v>
      </c>
      <c r="B35" s="5" t="s">
        <v>47</v>
      </c>
      <c r="C35" s="5">
        <v>67</v>
      </c>
      <c r="D35" s="5">
        <v>67</v>
      </c>
      <c r="E35" s="5">
        <v>45</v>
      </c>
      <c r="F35" s="5">
        <v>5</v>
      </c>
      <c r="G35" s="5">
        <v>45</v>
      </c>
      <c r="H35" s="5">
        <f t="shared" si="0"/>
        <v>229</v>
      </c>
      <c r="I35" s="5">
        <f t="shared" si="1"/>
        <v>45.8</v>
      </c>
      <c r="J35" s="5" t="str">
        <f t="shared" si="2"/>
        <v>D</v>
      </c>
      <c r="K35" s="5" t="str">
        <f t="shared" si="3"/>
        <v>MODERATE</v>
      </c>
      <c r="L35" s="5">
        <f t="shared" si="4"/>
        <v>30</v>
      </c>
    </row>
    <row r="36" spans="1:12" ht="15.75" x14ac:dyDescent="0.25">
      <c r="A36" s="5" t="s">
        <v>38</v>
      </c>
      <c r="B36" s="5" t="s">
        <v>47</v>
      </c>
      <c r="C36" s="5">
        <v>56</v>
      </c>
      <c r="D36" s="5">
        <v>98</v>
      </c>
      <c r="E36" s="5">
        <v>98</v>
      </c>
      <c r="F36" s="5">
        <v>23</v>
      </c>
      <c r="G36" s="5">
        <v>67</v>
      </c>
      <c r="H36" s="5">
        <f t="shared" si="0"/>
        <v>342</v>
      </c>
      <c r="I36" s="5">
        <f t="shared" si="1"/>
        <v>68.400000000000006</v>
      </c>
      <c r="J36" s="5" t="str">
        <f t="shared" si="2"/>
        <v>C</v>
      </c>
      <c r="K36" s="5" t="str">
        <f t="shared" si="3"/>
        <v>PASS</v>
      </c>
      <c r="L36" s="5">
        <f t="shared" si="4"/>
        <v>4</v>
      </c>
    </row>
    <row r="37" spans="1:12" ht="15.75" x14ac:dyDescent="0.25">
      <c r="A37" s="5" t="s">
        <v>39</v>
      </c>
      <c r="B37" s="5" t="s">
        <v>47</v>
      </c>
      <c r="C37" s="5">
        <v>56</v>
      </c>
      <c r="D37" s="5">
        <v>6</v>
      </c>
      <c r="E37" s="5">
        <v>4</v>
      </c>
      <c r="F37" s="5">
        <v>56</v>
      </c>
      <c r="G37" s="5">
        <v>56</v>
      </c>
      <c r="H37" s="5">
        <f t="shared" si="0"/>
        <v>178</v>
      </c>
      <c r="I37" s="5">
        <f t="shared" si="1"/>
        <v>35.6</v>
      </c>
      <c r="J37" s="5" t="str">
        <f t="shared" si="2"/>
        <v>D</v>
      </c>
      <c r="K37" s="5" t="str">
        <f t="shared" si="3"/>
        <v>MODERATE</v>
      </c>
      <c r="L37" s="5">
        <f t="shared" si="4"/>
        <v>35</v>
      </c>
    </row>
    <row r="38" spans="1:12" ht="15.75" x14ac:dyDescent="0.25">
      <c r="A38" s="5" t="s">
        <v>40</v>
      </c>
      <c r="B38" s="5" t="s">
        <v>47</v>
      </c>
      <c r="C38" s="5">
        <v>54</v>
      </c>
      <c r="D38" s="5">
        <v>76</v>
      </c>
      <c r="E38" s="5">
        <v>3</v>
      </c>
      <c r="F38" s="5">
        <v>76</v>
      </c>
      <c r="G38" s="5"/>
      <c r="H38" s="5">
        <f t="shared" si="0"/>
        <v>209</v>
      </c>
      <c r="I38" s="5">
        <f t="shared" si="1"/>
        <v>52.25</v>
      </c>
      <c r="J38" s="5" t="str">
        <f t="shared" si="2"/>
        <v>C</v>
      </c>
      <c r="K38" s="5" t="str">
        <f t="shared" si="3"/>
        <v>PASS</v>
      </c>
      <c r="L38" s="5">
        <f t="shared" si="4"/>
        <v>25</v>
      </c>
    </row>
    <row r="39" spans="1:12" ht="15.75" x14ac:dyDescent="0.25">
      <c r="A39" s="5" t="s">
        <v>41</v>
      </c>
      <c r="B39" s="5" t="s">
        <v>47</v>
      </c>
      <c r="C39" s="5">
        <v>45</v>
      </c>
      <c r="D39" s="5">
        <v>65</v>
      </c>
      <c r="E39" s="5">
        <v>76</v>
      </c>
      <c r="F39" s="5">
        <v>76</v>
      </c>
      <c r="G39" s="5">
        <v>54</v>
      </c>
      <c r="H39" s="5">
        <f t="shared" si="0"/>
        <v>316</v>
      </c>
      <c r="I39" s="5">
        <f t="shared" si="1"/>
        <v>63.2</v>
      </c>
      <c r="J39" s="5" t="str">
        <f t="shared" si="2"/>
        <v>C</v>
      </c>
      <c r="K39" s="5" t="str">
        <f t="shared" si="3"/>
        <v>PASS</v>
      </c>
      <c r="L39" s="5">
        <f t="shared" si="4"/>
        <v>13</v>
      </c>
    </row>
    <row r="40" spans="1:12" ht="15.75" x14ac:dyDescent="0.25">
      <c r="A40" s="5" t="s">
        <v>42</v>
      </c>
      <c r="B40" s="5" t="s">
        <v>46</v>
      </c>
      <c r="C40" s="5">
        <v>34</v>
      </c>
      <c r="D40" s="5">
        <v>34</v>
      </c>
      <c r="E40" s="5">
        <v>34</v>
      </c>
      <c r="F40" s="5">
        <v>65</v>
      </c>
      <c r="G40" s="5">
        <v>34</v>
      </c>
      <c r="H40" s="5">
        <f t="shared" si="0"/>
        <v>201</v>
      </c>
      <c r="I40" s="5">
        <f t="shared" si="1"/>
        <v>40.200000000000003</v>
      </c>
      <c r="J40" s="5" t="str">
        <f t="shared" si="2"/>
        <v>D</v>
      </c>
      <c r="K40" s="5" t="str">
        <f t="shared" si="3"/>
        <v>MODERATE</v>
      </c>
      <c r="L40" s="5">
        <f t="shared" si="4"/>
        <v>33</v>
      </c>
    </row>
  </sheetData>
  <mergeCells count="22">
    <mergeCell ref="P19:Q19"/>
    <mergeCell ref="M2:N2"/>
    <mergeCell ref="P3:Q3"/>
    <mergeCell ref="P7:Q7"/>
    <mergeCell ref="P11:Q11"/>
    <mergeCell ref="P15:Q15"/>
    <mergeCell ref="M1:Q1"/>
    <mergeCell ref="M18:N18"/>
    <mergeCell ref="M19:N19"/>
    <mergeCell ref="M20:N20"/>
    <mergeCell ref="M11:N11"/>
    <mergeCell ref="M3:N3"/>
    <mergeCell ref="M12:N12"/>
    <mergeCell ref="M14:N14"/>
    <mergeCell ref="M15:N15"/>
    <mergeCell ref="M16:N16"/>
    <mergeCell ref="M7:N7"/>
    <mergeCell ref="M8:N8"/>
    <mergeCell ref="M10:N10"/>
    <mergeCell ref="M6:N6"/>
    <mergeCell ref="M5:N5"/>
    <mergeCell ref="M4:N4"/>
  </mergeCells>
  <conditionalFormatting sqref="J1:J1048576">
    <cfRule type="containsText" dxfId="1" priority="2" operator="containsText" text="F">
      <formula>NOT(ISERROR(SEARCH("F",J1)))</formula>
    </cfRule>
  </conditionalFormatting>
  <conditionalFormatting sqref="L1:L1048576">
    <cfRule type="cellIs" dxfId="0" priority="1" operator="greaterThan">
      <formula>30</formula>
    </cfRule>
  </conditionalFormatting>
  <pageMargins left="0.7" right="0.7" top="0.75" bottom="0.75" header="0.3" footer="0.3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shamir suleman</dc:creator>
  <cp:lastModifiedBy>Samir Suleman</cp:lastModifiedBy>
  <cp:lastPrinted>2021-04-23T21:23:47Z</cp:lastPrinted>
  <dcterms:created xsi:type="dcterms:W3CDTF">2016-12-07T15:18:14Z</dcterms:created>
  <dcterms:modified xsi:type="dcterms:W3CDTF">2023-10-22T14:27:04Z</dcterms:modified>
</cp:coreProperties>
</file>