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denisedavis/Desktop/Desktop/OBU /"/>
    </mc:Choice>
  </mc:AlternateContent>
  <xr:revisionPtr revIDLastSave="0" documentId="8_{53A21F86-77E4-C949-856A-B5D8E2B38E1E}" xr6:coauthVersionLast="47" xr6:coauthVersionMax="47" xr10:uidLastSave="{00000000-0000-0000-0000-000000000000}"/>
  <bookViews>
    <workbookView xWindow="0" yWindow="500" windowWidth="28800" windowHeight="16520" tabRatio="500" xr2:uid="{00000000-000D-0000-FFFF-FFFF00000000}"/>
  </bookViews>
  <sheets>
    <sheet name="3D Data" sheetId="2" r:id="rId1"/>
    <sheet name="Team USA Rapsodo Data" sheetId="4" r:id="rId2"/>
    <sheet name="Team USA Power Testing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22" i="2" l="1"/>
  <c r="DM22" i="2" s="1"/>
  <c r="DL21" i="2"/>
  <c r="DM21" i="2" s="1"/>
  <c r="DL20" i="2"/>
  <c r="DL7" i="2"/>
  <c r="DL6" i="2"/>
  <c r="DL5" i="2"/>
  <c r="DL4" i="2"/>
  <c r="DI22" i="2"/>
  <c r="DJ22" i="2" s="1"/>
  <c r="DI21" i="2"/>
  <c r="DM20" i="2"/>
  <c r="DJ21" i="2"/>
  <c r="DG23" i="2"/>
  <c r="DG22" i="2"/>
  <c r="DG21" i="2"/>
  <c r="DG20" i="2"/>
  <c r="DD23" i="2"/>
  <c r="DD22" i="2"/>
  <c r="DD21" i="2"/>
  <c r="DD20" i="2"/>
  <c r="DA23" i="2"/>
  <c r="DA22" i="2"/>
  <c r="DA21" i="2"/>
  <c r="DA20" i="2"/>
  <c r="CX23" i="2"/>
  <c r="CX22" i="2"/>
  <c r="CX21" i="2"/>
  <c r="CX20" i="2"/>
  <c r="DM7" i="2"/>
  <c r="DM6" i="2"/>
  <c r="DM5" i="2"/>
  <c r="DM4" i="2"/>
  <c r="DJ7" i="2"/>
  <c r="DG7" i="2"/>
  <c r="DD7" i="2"/>
  <c r="DD5" i="2"/>
  <c r="DD4" i="2"/>
  <c r="DA6" i="2"/>
  <c r="DA5" i="2"/>
  <c r="DA4" i="2"/>
  <c r="CX8" i="2"/>
  <c r="CX7" i="2"/>
  <c r="CX6" i="2"/>
  <c r="CX5" i="2"/>
  <c r="CX4" i="2"/>
  <c r="DI7" i="2"/>
  <c r="DF22" i="2"/>
  <c r="DF23" i="2" s="1"/>
  <c r="DF21" i="2"/>
  <c r="DF20" i="2"/>
  <c r="DF7" i="2"/>
  <c r="DF8" i="2"/>
  <c r="DG8" i="2" s="1"/>
  <c r="DI8" i="2"/>
  <c r="DJ8" i="2" s="1"/>
  <c r="DL8" i="2"/>
  <c r="DM8" i="2" s="1"/>
  <c r="BW64" i="2"/>
  <c r="BW7" i="2" s="1"/>
  <c r="BV64" i="2"/>
  <c r="BV7" i="2" s="1"/>
  <c r="BU64" i="2"/>
  <c r="BU7" i="2" s="1"/>
  <c r="BW49" i="2"/>
  <c r="BW5" i="2" s="1"/>
  <c r="BV49" i="2"/>
  <c r="BU49" i="2"/>
  <c r="BW37" i="2"/>
  <c r="BW4" i="2" s="1"/>
  <c r="BV37" i="2"/>
  <c r="BV4" i="2" s="1"/>
  <c r="BU37" i="2"/>
  <c r="BU4" i="2" s="1"/>
  <c r="BV5" i="2"/>
  <c r="BU5" i="2"/>
  <c r="BH6" i="2"/>
  <c r="BG4" i="2"/>
  <c r="BI57" i="2"/>
  <c r="BI6" i="2" s="1"/>
  <c r="BH57" i="2"/>
  <c r="BG57" i="2"/>
  <c r="BG6" i="2" s="1"/>
  <c r="BI49" i="2"/>
  <c r="BI5" i="2" s="1"/>
  <c r="BH49" i="2"/>
  <c r="BH5" i="2" s="1"/>
  <c r="BG49" i="2"/>
  <c r="BG5" i="2" s="1"/>
  <c r="BI37" i="2"/>
  <c r="BI4" i="2" s="1"/>
  <c r="BH37" i="2"/>
  <c r="BH4" i="2" s="1"/>
  <c r="BG37" i="2"/>
  <c r="AU5" i="2"/>
  <c r="AT5" i="2"/>
  <c r="AS5" i="2"/>
  <c r="AU4" i="2"/>
  <c r="AT4" i="2"/>
  <c r="AS4" i="2"/>
  <c r="AU64" i="2"/>
  <c r="AU7" i="2" s="1"/>
  <c r="AT64" i="2"/>
  <c r="AT7" i="2" s="1"/>
  <c r="AS64" i="2"/>
  <c r="AS7" i="2" s="1"/>
  <c r="AU57" i="2"/>
  <c r="AU6" i="2" s="1"/>
  <c r="AT57" i="2"/>
  <c r="AT6" i="2" s="1"/>
  <c r="AS57" i="2"/>
  <c r="AS6" i="2" s="1"/>
  <c r="AU49" i="2"/>
  <c r="AT49" i="2"/>
  <c r="AS49" i="2"/>
  <c r="AU37" i="2"/>
  <c r="AT37" i="2"/>
  <c r="AS37" i="2"/>
  <c r="AG7" i="2"/>
  <c r="AF7" i="2"/>
  <c r="AF8" i="2" s="1"/>
  <c r="AE7" i="2"/>
  <c r="AG64" i="2"/>
  <c r="AF64" i="2"/>
  <c r="AE64" i="2"/>
  <c r="S7" i="2"/>
  <c r="R7" i="2"/>
  <c r="Q7" i="2"/>
  <c r="S64" i="2"/>
  <c r="R64" i="2"/>
  <c r="Q64" i="2"/>
  <c r="CK22" i="2"/>
  <c r="CJ22" i="2"/>
  <c r="CI22" i="2"/>
  <c r="CK21" i="2"/>
  <c r="CJ21" i="2"/>
  <c r="CI21" i="2"/>
  <c r="CK20" i="2"/>
  <c r="CJ20" i="2"/>
  <c r="CI20" i="2"/>
  <c r="BW23" i="2"/>
  <c r="BV23" i="2"/>
  <c r="BU23" i="2"/>
  <c r="BI23" i="2"/>
  <c r="BH23" i="2"/>
  <c r="BG23" i="2"/>
  <c r="AU23" i="2"/>
  <c r="AT23" i="2"/>
  <c r="AS23" i="2"/>
  <c r="AG8" i="2"/>
  <c r="AE8" i="2"/>
  <c r="AG23" i="2"/>
  <c r="AF23" i="2"/>
  <c r="AE23" i="2"/>
  <c r="S23" i="2"/>
  <c r="R23" i="2"/>
  <c r="Q23" i="2"/>
  <c r="S8" i="2"/>
  <c r="R8" i="2"/>
  <c r="Q8" i="2"/>
  <c r="E23" i="2"/>
  <c r="D23" i="2"/>
  <c r="C23" i="2"/>
  <c r="C8" i="2"/>
  <c r="E7" i="2"/>
  <c r="D7" i="2"/>
  <c r="C7" i="2"/>
  <c r="E6" i="2"/>
  <c r="D6" i="2"/>
  <c r="C6" i="2"/>
  <c r="E5" i="2"/>
  <c r="D5" i="2"/>
  <c r="C5" i="2"/>
  <c r="E4" i="2"/>
  <c r="E8" i="2" s="1"/>
  <c r="D4" i="2"/>
  <c r="C4" i="2"/>
  <c r="E64" i="2"/>
  <c r="D64" i="2"/>
  <c r="C64" i="2"/>
  <c r="E57" i="2"/>
  <c r="D57" i="2"/>
  <c r="C57" i="2"/>
  <c r="E49" i="2"/>
  <c r="D49" i="2"/>
  <c r="C49" i="2"/>
  <c r="E37" i="2"/>
  <c r="D37" i="2"/>
  <c r="C37" i="2"/>
  <c r="CJ6" i="2" l="1"/>
  <c r="CI6" i="2"/>
  <c r="BI8" i="2"/>
  <c r="BH8" i="2"/>
  <c r="CI4" i="2"/>
  <c r="BG8" i="2"/>
  <c r="DL23" i="2"/>
  <c r="DM23" i="2" s="1"/>
  <c r="DI23" i="2"/>
  <c r="DJ23" i="2" s="1"/>
  <c r="CK7" i="2"/>
  <c r="CK5" i="2"/>
  <c r="BW8" i="2"/>
  <c r="CK4" i="2"/>
  <c r="BV8" i="2"/>
  <c r="BU8" i="2"/>
  <c r="CJ4" i="2"/>
  <c r="CI7" i="2"/>
  <c r="CI5" i="2"/>
  <c r="AU8" i="2"/>
  <c r="CK6" i="2"/>
  <c r="AT8" i="2"/>
  <c r="AS8" i="2"/>
  <c r="CJ5" i="2"/>
  <c r="CJ7" i="2"/>
  <c r="CJ23" i="2"/>
  <c r="CK23" i="2"/>
  <c r="CI23" i="2"/>
  <c r="D8" i="2"/>
  <c r="AD25" i="3"/>
  <c r="AA25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Q25" i="3"/>
  <c r="C25" i="3"/>
  <c r="N25" i="3"/>
  <c r="CP25" i="2"/>
  <c r="CP26" i="2"/>
  <c r="CP27" i="2"/>
  <c r="CN25" i="2"/>
  <c r="CN26" i="2"/>
  <c r="CN27" i="2"/>
  <c r="CP10" i="2"/>
  <c r="CP11" i="2"/>
  <c r="CP12" i="2"/>
  <c r="CP13" i="2"/>
  <c r="CN10" i="2"/>
  <c r="CN11" i="2"/>
  <c r="CN12" i="2"/>
  <c r="CN13" i="2"/>
  <c r="CN14" i="2" s="1"/>
  <c r="K5" i="3"/>
  <c r="K4" i="3"/>
  <c r="K3" i="3"/>
  <c r="I5" i="3"/>
  <c r="I4" i="3"/>
  <c r="I3" i="3"/>
  <c r="R5" i="3"/>
  <c r="Q5" i="3"/>
  <c r="P5" i="3"/>
  <c r="O5" i="3"/>
  <c r="N5" i="3"/>
  <c r="M5" i="3"/>
  <c r="L5" i="3"/>
  <c r="R4" i="3"/>
  <c r="Q4" i="3"/>
  <c r="P4" i="3"/>
  <c r="O4" i="3"/>
  <c r="N4" i="3"/>
  <c r="M4" i="3"/>
  <c r="L4" i="3"/>
  <c r="R3" i="3"/>
  <c r="Q3" i="3"/>
  <c r="P3" i="3"/>
  <c r="O3" i="3"/>
  <c r="N3" i="3"/>
  <c r="M3" i="3"/>
  <c r="L3" i="3"/>
  <c r="Q171" i="3"/>
  <c r="P171" i="3"/>
  <c r="Q170" i="3"/>
  <c r="P170" i="3"/>
  <c r="Q169" i="3"/>
  <c r="P169" i="3"/>
  <c r="O171" i="3"/>
  <c r="O170" i="3"/>
  <c r="O169" i="3"/>
  <c r="N171" i="3"/>
  <c r="N170" i="3"/>
  <c r="N169" i="3"/>
  <c r="M171" i="3"/>
  <c r="M170" i="3"/>
  <c r="M169" i="3"/>
  <c r="L171" i="3"/>
  <c r="L170" i="3"/>
  <c r="L169" i="3"/>
  <c r="K171" i="3"/>
  <c r="K170" i="3"/>
  <c r="K169" i="3"/>
  <c r="L54" i="4"/>
  <c r="L174" i="4"/>
  <c r="L85" i="4"/>
  <c r="L175" i="4" s="1"/>
  <c r="L178" i="4" s="1"/>
  <c r="L136" i="4"/>
  <c r="L177" i="4" s="1"/>
  <c r="K54" i="4"/>
  <c r="K174" i="4"/>
  <c r="K85" i="4"/>
  <c r="K175" i="4"/>
  <c r="K136" i="4"/>
  <c r="K177" i="4" s="1"/>
  <c r="J54" i="4"/>
  <c r="J174" i="4" s="1"/>
  <c r="J178" i="4" s="1"/>
  <c r="J85" i="4"/>
  <c r="J175" i="4"/>
  <c r="J136" i="4"/>
  <c r="J177" i="4" s="1"/>
  <c r="I54" i="4"/>
  <c r="I174" i="4"/>
  <c r="I178" i="4" s="1"/>
  <c r="I85" i="4"/>
  <c r="I175" i="4"/>
  <c r="I136" i="4"/>
  <c r="I177" i="4"/>
  <c r="H54" i="4"/>
  <c r="H174" i="4"/>
  <c r="H85" i="4"/>
  <c r="H175" i="4" s="1"/>
  <c r="H136" i="4"/>
  <c r="H177" i="4"/>
  <c r="H178" i="4"/>
  <c r="G54" i="4"/>
  <c r="G174" i="4" s="1"/>
  <c r="G178" i="4" s="1"/>
  <c r="G85" i="4"/>
  <c r="G175" i="4"/>
  <c r="G136" i="4"/>
  <c r="G177" i="4"/>
  <c r="F54" i="4"/>
  <c r="F174" i="4" s="1"/>
  <c r="F85" i="4"/>
  <c r="F175" i="4"/>
  <c r="F136" i="4"/>
  <c r="F177" i="4" s="1"/>
  <c r="E54" i="4"/>
  <c r="E174" i="4"/>
  <c r="E85" i="4"/>
  <c r="E175" i="4" s="1"/>
  <c r="E136" i="4"/>
  <c r="E177" i="4"/>
  <c r="D54" i="4"/>
  <c r="D174" i="4"/>
  <c r="D85" i="4"/>
  <c r="D175" i="4" s="1"/>
  <c r="D178" i="4" s="1"/>
  <c r="D136" i="4"/>
  <c r="D177" i="4"/>
  <c r="C54" i="4"/>
  <c r="C174" i="4"/>
  <c r="C85" i="4"/>
  <c r="C175" i="4"/>
  <c r="C136" i="4"/>
  <c r="C177" i="4" s="1"/>
  <c r="B177" i="4"/>
  <c r="B175" i="4"/>
  <c r="B174" i="4"/>
  <c r="L59" i="4"/>
  <c r="L166" i="4"/>
  <c r="L67" i="4"/>
  <c r="L167" i="4" s="1"/>
  <c r="L107" i="4"/>
  <c r="L168" i="4"/>
  <c r="L132" i="4"/>
  <c r="L169" i="4"/>
  <c r="K59" i="4"/>
  <c r="K166" i="4" s="1"/>
  <c r="K67" i="4"/>
  <c r="K167" i="4" s="1"/>
  <c r="K107" i="4"/>
  <c r="K168" i="4" s="1"/>
  <c r="K132" i="4"/>
  <c r="K169" i="4"/>
  <c r="K170" i="4"/>
  <c r="J59" i="4"/>
  <c r="J166" i="4" s="1"/>
  <c r="J170" i="4" s="1"/>
  <c r="J67" i="4"/>
  <c r="J167" i="4"/>
  <c r="J107" i="4"/>
  <c r="J168" i="4" s="1"/>
  <c r="J132" i="4"/>
  <c r="J169" i="4"/>
  <c r="I59" i="4"/>
  <c r="I166" i="4" s="1"/>
  <c r="I67" i="4"/>
  <c r="I167" i="4" s="1"/>
  <c r="I107" i="4"/>
  <c r="I168" i="4"/>
  <c r="I132" i="4"/>
  <c r="I169" i="4" s="1"/>
  <c r="H59" i="4"/>
  <c r="H166" i="4"/>
  <c r="H170" i="4" s="1"/>
  <c r="H167" i="4"/>
  <c r="H107" i="4"/>
  <c r="H168" i="4"/>
  <c r="H132" i="4"/>
  <c r="H169" i="4" s="1"/>
  <c r="G59" i="4"/>
  <c r="G166" i="4"/>
  <c r="G67" i="4"/>
  <c r="G167" i="4"/>
  <c r="G107" i="4"/>
  <c r="G168" i="4"/>
  <c r="G132" i="4"/>
  <c r="G169" i="4" s="1"/>
  <c r="F59" i="4"/>
  <c r="F166" i="4" s="1"/>
  <c r="F67" i="4"/>
  <c r="F167" i="4"/>
  <c r="F107" i="4"/>
  <c r="F168" i="4" s="1"/>
  <c r="F132" i="4"/>
  <c r="F169" i="4"/>
  <c r="F170" i="4"/>
  <c r="E59" i="4"/>
  <c r="E166" i="4"/>
  <c r="E170" i="4" s="1"/>
  <c r="E67" i="4"/>
  <c r="E167" i="4"/>
  <c r="E107" i="4"/>
  <c r="E168" i="4" s="1"/>
  <c r="E132" i="4"/>
  <c r="E169" i="4"/>
  <c r="D59" i="4"/>
  <c r="D166" i="4"/>
  <c r="D170" i="4" s="1"/>
  <c r="D67" i="4"/>
  <c r="D167" i="4" s="1"/>
  <c r="D107" i="4"/>
  <c r="D168" i="4" s="1"/>
  <c r="D132" i="4"/>
  <c r="D169" i="4" s="1"/>
  <c r="C59" i="4"/>
  <c r="C166" i="4"/>
  <c r="C67" i="4"/>
  <c r="C167" i="4" s="1"/>
  <c r="C107" i="4"/>
  <c r="C168" i="4"/>
  <c r="C132" i="4"/>
  <c r="C169" i="4"/>
  <c r="B169" i="4"/>
  <c r="B168" i="4"/>
  <c r="B167" i="4"/>
  <c r="B166" i="4"/>
  <c r="L41" i="4"/>
  <c r="L158" i="4" s="1"/>
  <c r="L162" i="4" s="1"/>
  <c r="L101" i="4"/>
  <c r="L160" i="4"/>
  <c r="L128" i="4"/>
  <c r="L161" i="4" s="1"/>
  <c r="K41" i="4"/>
  <c r="K158" i="4"/>
  <c r="K101" i="4"/>
  <c r="K160" i="4"/>
  <c r="K128" i="4"/>
  <c r="K161" i="4"/>
  <c r="J41" i="4"/>
  <c r="J158" i="4" s="1"/>
  <c r="J101" i="4"/>
  <c r="J160" i="4" s="1"/>
  <c r="J128" i="4"/>
  <c r="J161" i="4"/>
  <c r="J162" i="4"/>
  <c r="I41" i="4"/>
  <c r="I158" i="4" s="1"/>
  <c r="I101" i="4"/>
  <c r="I160" i="4"/>
  <c r="I128" i="4"/>
  <c r="I161" i="4"/>
  <c r="H41" i="4"/>
  <c r="H158" i="4" s="1"/>
  <c r="H101" i="4"/>
  <c r="H160" i="4" s="1"/>
  <c r="H128" i="4"/>
  <c r="H161" i="4" s="1"/>
  <c r="G41" i="4"/>
  <c r="G158" i="4"/>
  <c r="G101" i="4"/>
  <c r="G160" i="4" s="1"/>
  <c r="G128" i="4"/>
  <c r="G161" i="4"/>
  <c r="F41" i="4"/>
  <c r="F158" i="4"/>
  <c r="F101" i="4"/>
  <c r="F160" i="4" s="1"/>
  <c r="F128" i="4"/>
  <c r="F161" i="4"/>
  <c r="F162" i="4"/>
  <c r="E41" i="4"/>
  <c r="E158" i="4"/>
  <c r="E101" i="4"/>
  <c r="E160" i="4"/>
  <c r="E128" i="4"/>
  <c r="E161" i="4" s="1"/>
  <c r="D41" i="4"/>
  <c r="D158" i="4" s="1"/>
  <c r="D101" i="4"/>
  <c r="D160" i="4"/>
  <c r="D128" i="4"/>
  <c r="D161" i="4" s="1"/>
  <c r="C41" i="4"/>
  <c r="C158" i="4"/>
  <c r="C101" i="4"/>
  <c r="C160" i="4"/>
  <c r="C128" i="4"/>
  <c r="C161" i="4"/>
  <c r="B161" i="4"/>
  <c r="B160" i="4"/>
  <c r="B158" i="4"/>
  <c r="L28" i="4"/>
  <c r="L150" i="4"/>
  <c r="L78" i="4"/>
  <c r="L151" i="4"/>
  <c r="L112" i="4"/>
  <c r="L152" i="4" s="1"/>
  <c r="K28" i="4"/>
  <c r="K150" i="4" s="1"/>
  <c r="K154" i="4" s="1"/>
  <c r="K78" i="4"/>
  <c r="K151" i="4"/>
  <c r="K112" i="4"/>
  <c r="K152" i="4" s="1"/>
  <c r="J28" i="4"/>
  <c r="J150" i="4"/>
  <c r="J154" i="4" s="1"/>
  <c r="J78" i="4"/>
  <c r="J151" i="4"/>
  <c r="J112" i="4"/>
  <c r="J152" i="4"/>
  <c r="I28" i="4"/>
  <c r="I150" i="4"/>
  <c r="I78" i="4"/>
  <c r="I151" i="4" s="1"/>
  <c r="I112" i="4"/>
  <c r="I152" i="4"/>
  <c r="I154" i="4"/>
  <c r="H28" i="4"/>
  <c r="H150" i="4"/>
  <c r="H78" i="4"/>
  <c r="H151" i="4"/>
  <c r="H154" i="4" s="1"/>
  <c r="H112" i="4"/>
  <c r="H152" i="4"/>
  <c r="G28" i="4"/>
  <c r="G150" i="4" s="1"/>
  <c r="G78" i="4"/>
  <c r="G151" i="4"/>
  <c r="G112" i="4"/>
  <c r="G152" i="4" s="1"/>
  <c r="F28" i="4"/>
  <c r="F150" i="4"/>
  <c r="F78" i="4"/>
  <c r="F151" i="4"/>
  <c r="F112" i="4"/>
  <c r="F152" i="4"/>
  <c r="E28" i="4"/>
  <c r="E150" i="4"/>
  <c r="E78" i="4"/>
  <c r="E151" i="4" s="1"/>
  <c r="E112" i="4"/>
  <c r="E152" i="4"/>
  <c r="E154" i="4"/>
  <c r="D28" i="4"/>
  <c r="D150" i="4"/>
  <c r="D154" i="4" s="1"/>
  <c r="D78" i="4"/>
  <c r="D151" i="4"/>
  <c r="D112" i="4"/>
  <c r="D152" i="4"/>
  <c r="C28" i="4"/>
  <c r="C150" i="4" s="1"/>
  <c r="C78" i="4"/>
  <c r="C151" i="4"/>
  <c r="C112" i="4"/>
  <c r="C152" i="4" s="1"/>
  <c r="B152" i="4"/>
  <c r="B151" i="4"/>
  <c r="B150" i="4"/>
  <c r="L13" i="4"/>
  <c r="L142" i="4"/>
  <c r="L93" i="4"/>
  <c r="L144" i="4" s="1"/>
  <c r="L122" i="4"/>
  <c r="L145" i="4"/>
  <c r="L146" i="4"/>
  <c r="K13" i="4"/>
  <c r="K142" i="4"/>
  <c r="K146" i="4" s="1"/>
  <c r="K93" i="4"/>
  <c r="K144" i="4"/>
  <c r="K122" i="4"/>
  <c r="K145" i="4"/>
  <c r="J13" i="4"/>
  <c r="J142" i="4" s="1"/>
  <c r="J146" i="4" s="1"/>
  <c r="J93" i="4"/>
  <c r="J144" i="4"/>
  <c r="J122" i="4"/>
  <c r="J145" i="4" s="1"/>
  <c r="I13" i="4"/>
  <c r="I142" i="4"/>
  <c r="I93" i="4"/>
  <c r="I144" i="4"/>
  <c r="I122" i="4"/>
  <c r="I145" i="4"/>
  <c r="H142" i="4"/>
  <c r="H93" i="4"/>
  <c r="H144" i="4"/>
  <c r="H146" i="4" s="1"/>
  <c r="H122" i="4"/>
  <c r="H145" i="4"/>
  <c r="G13" i="4"/>
  <c r="G142" i="4" s="1"/>
  <c r="G93" i="4"/>
  <c r="G144" i="4"/>
  <c r="G122" i="4"/>
  <c r="G145" i="4" s="1"/>
  <c r="F13" i="4"/>
  <c r="F142" i="4"/>
  <c r="F93" i="4"/>
  <c r="F144" i="4"/>
  <c r="F122" i="4"/>
  <c r="F145" i="4"/>
  <c r="E13" i="4"/>
  <c r="E142" i="4"/>
  <c r="E93" i="4"/>
  <c r="E144" i="4" s="1"/>
  <c r="E122" i="4"/>
  <c r="E145" i="4"/>
  <c r="E146" i="4"/>
  <c r="D13" i="4"/>
  <c r="D142" i="4"/>
  <c r="D146" i="4" s="1"/>
  <c r="D93" i="4"/>
  <c r="D144" i="4"/>
  <c r="D122" i="4"/>
  <c r="D145" i="4"/>
  <c r="C13" i="4"/>
  <c r="C142" i="4" s="1"/>
  <c r="C93" i="4"/>
  <c r="C144" i="4"/>
  <c r="C122" i="4"/>
  <c r="C145" i="4" s="1"/>
  <c r="B145" i="4"/>
  <c r="B144" i="4"/>
  <c r="B142" i="4"/>
  <c r="S147" i="3"/>
  <c r="S158" i="3"/>
  <c r="S149" i="3"/>
  <c r="S146" i="3"/>
  <c r="S156" i="3"/>
  <c r="S157" i="3"/>
  <c r="S151" i="3"/>
  <c r="S150" i="3"/>
  <c r="S153" i="3"/>
  <c r="S155" i="3"/>
  <c r="S159" i="3"/>
  <c r="S160" i="3"/>
  <c r="S148" i="3"/>
  <c r="S152" i="3"/>
  <c r="S161" i="3"/>
  <c r="S154" i="3"/>
  <c r="AK9" i="3"/>
  <c r="AL9" i="3"/>
  <c r="AK10" i="3"/>
  <c r="AL10" i="3" s="1"/>
  <c r="AK12" i="3"/>
  <c r="AL12" i="3" s="1"/>
  <c r="AK13" i="3"/>
  <c r="AL13" i="3" s="1"/>
  <c r="AK14" i="3"/>
  <c r="AK15" i="3"/>
  <c r="AL15" i="3" s="1"/>
  <c r="AK16" i="3"/>
  <c r="AL16" i="3" s="1"/>
  <c r="AK17" i="3"/>
  <c r="AL17" i="3" s="1"/>
  <c r="AK18" i="3"/>
  <c r="AK19" i="3"/>
  <c r="AL19" i="3" s="1"/>
  <c r="AK20" i="3"/>
  <c r="AL20" i="3" s="1"/>
  <c r="AK21" i="3"/>
  <c r="AL21" i="3" s="1"/>
  <c r="AK22" i="3"/>
  <c r="AK23" i="3"/>
  <c r="AL23" i="3" s="1"/>
  <c r="AK24" i="3"/>
  <c r="AL24" i="3" s="1"/>
  <c r="S92" i="3"/>
  <c r="S126" i="3"/>
  <c r="S132" i="3"/>
  <c r="S125" i="3"/>
  <c r="S123" i="3"/>
  <c r="S130" i="3"/>
  <c r="S131" i="3"/>
  <c r="S129" i="3"/>
  <c r="S128" i="3"/>
  <c r="S127" i="3"/>
  <c r="S134" i="3"/>
  <c r="S135" i="3"/>
  <c r="S138" i="3"/>
  <c r="S124" i="3"/>
  <c r="S133" i="3"/>
  <c r="S136" i="3"/>
  <c r="S137" i="3"/>
  <c r="AJ9" i="3"/>
  <c r="AJ10" i="3"/>
  <c r="AJ12" i="3"/>
  <c r="AJ13" i="3"/>
  <c r="AJ15" i="3"/>
  <c r="AJ16" i="3"/>
  <c r="AJ17" i="3"/>
  <c r="AJ21" i="3"/>
  <c r="AJ24" i="3"/>
  <c r="AJ19" i="3"/>
  <c r="AJ20" i="3"/>
  <c r="AJ23" i="3"/>
  <c r="AI25" i="3"/>
  <c r="AF9" i="3"/>
  <c r="AF10" i="3"/>
  <c r="AF12" i="3"/>
  <c r="AF13" i="3"/>
  <c r="AF14" i="3"/>
  <c r="AF15" i="3"/>
  <c r="AF16" i="3"/>
  <c r="AF17" i="3"/>
  <c r="AF18" i="3"/>
  <c r="AF21" i="3"/>
  <c r="AF22" i="3"/>
  <c r="AF24" i="3"/>
  <c r="AF19" i="3"/>
  <c r="AF20" i="3"/>
  <c r="AF23" i="3"/>
  <c r="AC9" i="3"/>
  <c r="AC10" i="3"/>
  <c r="AC12" i="3"/>
  <c r="AC13" i="3"/>
  <c r="AC14" i="3"/>
  <c r="AC15" i="3"/>
  <c r="AC16" i="3"/>
  <c r="AC17" i="3"/>
  <c r="AC18" i="3"/>
  <c r="AC21" i="3"/>
  <c r="AC22" i="3"/>
  <c r="AC24" i="3"/>
  <c r="AC19" i="3"/>
  <c r="AC20" i="3"/>
  <c r="AC23" i="3"/>
  <c r="AE9" i="3"/>
  <c r="AE12" i="3"/>
  <c r="AE13" i="3"/>
  <c r="AE14" i="3"/>
  <c r="AE15" i="3"/>
  <c r="AE16" i="3"/>
  <c r="AE17" i="3"/>
  <c r="AE18" i="3"/>
  <c r="AE21" i="3"/>
  <c r="AE24" i="3"/>
  <c r="AE19" i="3"/>
  <c r="AE20" i="3"/>
  <c r="AE23" i="3"/>
  <c r="AG25" i="3"/>
  <c r="AH24" i="3"/>
  <c r="AH21" i="3"/>
  <c r="AH18" i="3"/>
  <c r="AH17" i="3"/>
  <c r="AH16" i="3"/>
  <c r="AH15" i="3"/>
  <c r="AH14" i="3"/>
  <c r="AH13" i="3"/>
  <c r="AH12" i="3"/>
  <c r="AH9" i="3"/>
  <c r="AH23" i="3"/>
  <c r="AH20" i="3"/>
  <c r="AH19" i="3"/>
  <c r="S100" i="3"/>
  <c r="S101" i="3"/>
  <c r="S104" i="3"/>
  <c r="S103" i="3"/>
  <c r="S102" i="3"/>
  <c r="S107" i="3"/>
  <c r="S106" i="3"/>
  <c r="S108" i="3"/>
  <c r="S109" i="3"/>
  <c r="S110" i="3"/>
  <c r="S114" i="3"/>
  <c r="S115" i="3"/>
  <c r="S105" i="3"/>
  <c r="S112" i="3"/>
  <c r="S111" i="3"/>
  <c r="S113" i="3"/>
  <c r="S77" i="3"/>
  <c r="S78" i="3"/>
  <c r="S79" i="3"/>
  <c r="S80" i="3"/>
  <c r="S82" i="3"/>
  <c r="S81" i="3"/>
  <c r="S84" i="3"/>
  <c r="S85" i="3"/>
  <c r="S87" i="3"/>
  <c r="S88" i="3"/>
  <c r="S89" i="3"/>
  <c r="S91" i="3"/>
  <c r="S83" i="3"/>
  <c r="S86" i="3"/>
  <c r="S90" i="3"/>
  <c r="S54" i="3"/>
  <c r="S55" i="3"/>
  <c r="S56" i="3"/>
  <c r="S57" i="3"/>
  <c r="S59" i="3"/>
  <c r="S62" i="3"/>
  <c r="S64" i="3"/>
  <c r="S63" i="3"/>
  <c r="S65" i="3"/>
  <c r="S66" i="3"/>
  <c r="S67" i="3"/>
  <c r="S69" i="3"/>
  <c r="S58" i="3"/>
  <c r="S60" i="3"/>
  <c r="S61" i="3"/>
  <c r="S68" i="3"/>
  <c r="S31" i="3"/>
  <c r="S32" i="3"/>
  <c r="S33" i="3"/>
  <c r="S34" i="3"/>
  <c r="S35" i="3"/>
  <c r="S37" i="3"/>
  <c r="S38" i="3"/>
  <c r="S39" i="3"/>
  <c r="S41" i="3"/>
  <c r="S42" i="3"/>
  <c r="S43" i="3"/>
  <c r="S44" i="3"/>
  <c r="S36" i="3"/>
  <c r="S40" i="3"/>
  <c r="S45" i="3"/>
  <c r="S46" i="3"/>
  <c r="AB23" i="3"/>
  <c r="AB20" i="3"/>
  <c r="AB19" i="3"/>
  <c r="AB24" i="3"/>
  <c r="AB22" i="3"/>
  <c r="AB21" i="3"/>
  <c r="AB17" i="3"/>
  <c r="AB16" i="3"/>
  <c r="AB15" i="3"/>
  <c r="AB13" i="3"/>
  <c r="AB12" i="3"/>
  <c r="AB9" i="3"/>
  <c r="Y23" i="3"/>
  <c r="Y20" i="3"/>
  <c r="Y19" i="3"/>
  <c r="Y24" i="3"/>
  <c r="Y22" i="3"/>
  <c r="Y21" i="3"/>
  <c r="Y18" i="3"/>
  <c r="Y17" i="3"/>
  <c r="Y16" i="3"/>
  <c r="Y15" i="3"/>
  <c r="Y14" i="3"/>
  <c r="Y13" i="3"/>
  <c r="Y12" i="3"/>
  <c r="Y10" i="3"/>
  <c r="Y9" i="3"/>
  <c r="W23" i="3"/>
  <c r="W20" i="3"/>
  <c r="W19" i="3"/>
  <c r="W11" i="3"/>
  <c r="W24" i="3"/>
  <c r="W22" i="3"/>
  <c r="W21" i="3"/>
  <c r="W18" i="3"/>
  <c r="W17" i="3"/>
  <c r="W16" i="3"/>
  <c r="W15" i="3"/>
  <c r="W14" i="3"/>
  <c r="W13" i="3"/>
  <c r="W25" i="3" s="1"/>
  <c r="W12" i="3"/>
  <c r="W10" i="3"/>
  <c r="W9" i="3"/>
  <c r="U23" i="3"/>
  <c r="U20" i="3"/>
  <c r="U19" i="3"/>
  <c r="U24" i="3"/>
  <c r="U22" i="3"/>
  <c r="U21" i="3"/>
  <c r="U18" i="3"/>
  <c r="U17" i="3"/>
  <c r="U16" i="3"/>
  <c r="U15" i="3"/>
  <c r="U14" i="3"/>
  <c r="U13" i="3"/>
  <c r="U25" i="3" s="1"/>
  <c r="U12" i="3"/>
  <c r="U10" i="3"/>
  <c r="U9" i="3"/>
  <c r="P25" i="3"/>
  <c r="M25" i="3"/>
  <c r="K25" i="3"/>
  <c r="I25" i="3"/>
  <c r="G25" i="3"/>
  <c r="F25" i="3"/>
  <c r="E25" i="3"/>
  <c r="R9" i="3"/>
  <c r="O9" i="3"/>
  <c r="L9" i="3"/>
  <c r="H9" i="3"/>
  <c r="D9" i="3"/>
  <c r="R10" i="3"/>
  <c r="O10" i="3"/>
  <c r="L10" i="3"/>
  <c r="H10" i="3"/>
  <c r="D10" i="3"/>
  <c r="R12" i="3"/>
  <c r="O12" i="3"/>
  <c r="L12" i="3"/>
  <c r="H12" i="3"/>
  <c r="D12" i="3"/>
  <c r="R13" i="3"/>
  <c r="O13" i="3"/>
  <c r="L13" i="3"/>
  <c r="H13" i="3"/>
  <c r="D13" i="3"/>
  <c r="R14" i="3"/>
  <c r="O14" i="3"/>
  <c r="L14" i="3"/>
  <c r="H14" i="3"/>
  <c r="D14" i="3"/>
  <c r="R15" i="3"/>
  <c r="O15" i="3"/>
  <c r="L15" i="3"/>
  <c r="H15" i="3"/>
  <c r="D15" i="3"/>
  <c r="R16" i="3"/>
  <c r="O16" i="3"/>
  <c r="L16" i="3"/>
  <c r="H16" i="3"/>
  <c r="D16" i="3"/>
  <c r="R17" i="3"/>
  <c r="O17" i="3"/>
  <c r="L17" i="3"/>
  <c r="H17" i="3"/>
  <c r="D17" i="3"/>
  <c r="R18" i="3"/>
  <c r="O18" i="3"/>
  <c r="L18" i="3"/>
  <c r="H18" i="3"/>
  <c r="D18" i="3"/>
  <c r="R21" i="3"/>
  <c r="O21" i="3"/>
  <c r="L21" i="3"/>
  <c r="H21" i="3"/>
  <c r="D21" i="3"/>
  <c r="R22" i="3"/>
  <c r="O22" i="3"/>
  <c r="L22" i="3"/>
  <c r="H22" i="3"/>
  <c r="D22" i="3"/>
  <c r="R24" i="3"/>
  <c r="O24" i="3"/>
  <c r="L24" i="3"/>
  <c r="H24" i="3"/>
  <c r="D24" i="3"/>
  <c r="O11" i="3"/>
  <c r="L11" i="3"/>
  <c r="H11" i="3"/>
  <c r="D11" i="3"/>
  <c r="R19" i="3"/>
  <c r="O19" i="3"/>
  <c r="L19" i="3"/>
  <c r="H19" i="3"/>
  <c r="D19" i="3"/>
  <c r="R20" i="3"/>
  <c r="O20" i="3"/>
  <c r="L20" i="3"/>
  <c r="J20" i="3"/>
  <c r="H20" i="3"/>
  <c r="D20" i="3"/>
  <c r="R23" i="3"/>
  <c r="O23" i="3"/>
  <c r="L23" i="3"/>
  <c r="H23" i="3"/>
  <c r="D23" i="3"/>
  <c r="AZ14" i="2"/>
  <c r="AX14" i="2"/>
  <c r="J23" i="2"/>
  <c r="H23" i="2"/>
  <c r="CP20" i="2"/>
  <c r="CP21" i="2"/>
  <c r="CP22" i="2"/>
  <c r="CN20" i="2"/>
  <c r="CN21" i="2"/>
  <c r="CN22" i="2"/>
  <c r="J37" i="2"/>
  <c r="J4" i="2" s="1"/>
  <c r="BN37" i="2"/>
  <c r="BN4" i="2" s="1"/>
  <c r="CB37" i="2"/>
  <c r="CB4" i="2" s="1"/>
  <c r="AZ37" i="2"/>
  <c r="AZ4" i="2"/>
  <c r="J49" i="2"/>
  <c r="J5" i="2" s="1"/>
  <c r="BN49" i="2"/>
  <c r="BN5" i="2" s="1"/>
  <c r="CB49" i="2"/>
  <c r="CB5" i="2" s="1"/>
  <c r="AZ49" i="2"/>
  <c r="AZ5" i="2" s="1"/>
  <c r="J57" i="2"/>
  <c r="J6" i="2" s="1"/>
  <c r="BN57" i="2"/>
  <c r="BN6" i="2" s="1"/>
  <c r="AZ57" i="2"/>
  <c r="AZ6" i="2" s="1"/>
  <c r="J64" i="2"/>
  <c r="J7" i="2" s="1"/>
  <c r="CB64" i="2"/>
  <c r="CB7" i="2" s="1"/>
  <c r="X64" i="2"/>
  <c r="X7" i="2" s="1"/>
  <c r="X8" i="2" s="1"/>
  <c r="AL64" i="2"/>
  <c r="AL7" i="2" s="1"/>
  <c r="AL8" i="2" s="1"/>
  <c r="AZ64" i="2"/>
  <c r="AZ7" i="2" s="1"/>
  <c r="H37" i="2"/>
  <c r="H4" i="2" s="1"/>
  <c r="BL37" i="2"/>
  <c r="BL4" i="2" s="1"/>
  <c r="BZ37" i="2"/>
  <c r="BZ4" i="2" s="1"/>
  <c r="BZ49" i="2"/>
  <c r="BZ5" i="2" s="1"/>
  <c r="BZ64" i="2"/>
  <c r="BZ7" i="2" s="1"/>
  <c r="AX37" i="2"/>
  <c r="AX4" i="2" s="1"/>
  <c r="H49" i="2"/>
  <c r="H5" i="2" s="1"/>
  <c r="BL49" i="2"/>
  <c r="BL5" i="2" s="1"/>
  <c r="AX49" i="2"/>
  <c r="AX5" i="2" s="1"/>
  <c r="H57" i="2"/>
  <c r="H6" i="2"/>
  <c r="BL57" i="2"/>
  <c r="BL6" i="2" s="1"/>
  <c r="AX57" i="2"/>
  <c r="AX6" i="2" s="1"/>
  <c r="H64" i="2"/>
  <c r="H7" i="2" s="1"/>
  <c r="CA64" i="2"/>
  <c r="CA7" i="2" s="1"/>
  <c r="V64" i="2"/>
  <c r="V7" i="2"/>
  <c r="V8" i="2" s="1"/>
  <c r="AJ64" i="2"/>
  <c r="AJ7" i="2" s="1"/>
  <c r="AJ8" i="2" s="1"/>
  <c r="AX64" i="2"/>
  <c r="AX7" i="2" s="1"/>
  <c r="CF64" i="2"/>
  <c r="CF7" i="2"/>
  <c r="CE64" i="2"/>
  <c r="CE7" i="2" s="1"/>
  <c r="CD64" i="2"/>
  <c r="CD7" i="2" s="1"/>
  <c r="CC64" i="2"/>
  <c r="CC7" i="2" s="1"/>
  <c r="BY64" i="2"/>
  <c r="BY7" i="2" s="1"/>
  <c r="CF49" i="2"/>
  <c r="CF5" i="2" s="1"/>
  <c r="CE49" i="2"/>
  <c r="CE5" i="2"/>
  <c r="CD49" i="2"/>
  <c r="CD5" i="2" s="1"/>
  <c r="CC49" i="2"/>
  <c r="CC5" i="2" s="1"/>
  <c r="CA49" i="2"/>
  <c r="CA5" i="2" s="1"/>
  <c r="BY49" i="2"/>
  <c r="BY5" i="2"/>
  <c r="CF37" i="2"/>
  <c r="CF4" i="2" s="1"/>
  <c r="CE37" i="2"/>
  <c r="CE4" i="2"/>
  <c r="CD37" i="2"/>
  <c r="CD4" i="2" s="1"/>
  <c r="CC37" i="2"/>
  <c r="CC4" i="2" s="1"/>
  <c r="CA37" i="2"/>
  <c r="CA4" i="2" s="1"/>
  <c r="BY37" i="2"/>
  <c r="BY4" i="2"/>
  <c r="BX64" i="2"/>
  <c r="BX7" i="2" s="1"/>
  <c r="CB28" i="2"/>
  <c r="BZ28" i="2"/>
  <c r="CB23" i="2"/>
  <c r="BZ23" i="2"/>
  <c r="CB14" i="2"/>
  <c r="BZ14" i="2"/>
  <c r="BN28" i="2"/>
  <c r="BL28" i="2"/>
  <c r="BN23" i="2"/>
  <c r="BL23" i="2"/>
  <c r="BN14" i="2"/>
  <c r="BL14" i="2"/>
  <c r="BR57" i="2"/>
  <c r="BQ57" i="2"/>
  <c r="BQ6" i="2" s="1"/>
  <c r="BP57" i="2"/>
  <c r="BP6" i="2"/>
  <c r="BO57" i="2"/>
  <c r="BO6" i="2" s="1"/>
  <c r="BM57" i="2"/>
  <c r="BM6" i="2" s="1"/>
  <c r="BK57" i="2"/>
  <c r="BK6" i="2" s="1"/>
  <c r="BJ57" i="2"/>
  <c r="BJ6" i="2" s="1"/>
  <c r="CL6" i="2" s="1"/>
  <c r="BR6" i="2"/>
  <c r="BD57" i="2"/>
  <c r="BD6" i="2"/>
  <c r="BC57" i="2"/>
  <c r="BC6" i="2" s="1"/>
  <c r="BB57" i="2"/>
  <c r="BB6" i="2" s="1"/>
  <c r="BA57" i="2"/>
  <c r="BA6" i="2" s="1"/>
  <c r="AY57" i="2"/>
  <c r="AY6" i="2" s="1"/>
  <c r="AW57" i="2"/>
  <c r="AW6" i="2" s="1"/>
  <c r="AV57" i="2"/>
  <c r="AV6" i="2" s="1"/>
  <c r="AY64" i="2"/>
  <c r="AY7" i="2" s="1"/>
  <c r="AY49" i="2"/>
  <c r="AY5" i="2" s="1"/>
  <c r="AY37" i="2"/>
  <c r="AY4" i="2" s="1"/>
  <c r="AZ28" i="2"/>
  <c r="AX28" i="2"/>
  <c r="AZ23" i="2"/>
  <c r="AX23" i="2"/>
  <c r="AJ28" i="2"/>
  <c r="AL23" i="2"/>
  <c r="AJ23" i="2"/>
  <c r="AL14" i="2"/>
  <c r="AJ14" i="2"/>
  <c r="X14" i="2"/>
  <c r="X23" i="2"/>
  <c r="X28" i="2"/>
  <c r="V28" i="2"/>
  <c r="V14" i="2"/>
  <c r="V23" i="2"/>
  <c r="I64" i="2"/>
  <c r="I7" i="2" s="1"/>
  <c r="I57" i="2"/>
  <c r="I6" i="2" s="1"/>
  <c r="I49" i="2"/>
  <c r="I5" i="2" s="1"/>
  <c r="I37" i="2"/>
  <c r="I4" i="2" s="1"/>
  <c r="BD64" i="2"/>
  <c r="BD7" i="2" s="1"/>
  <c r="AB64" i="2"/>
  <c r="AB7" i="2" s="1"/>
  <c r="BC64" i="2"/>
  <c r="BC7" i="2" s="1"/>
  <c r="BB64" i="2"/>
  <c r="BB7" i="2" s="1"/>
  <c r="BA64" i="2"/>
  <c r="BA7" i="2" s="1"/>
  <c r="AW64" i="2"/>
  <c r="AW7" i="2" s="1"/>
  <c r="AV64" i="2"/>
  <c r="AV7" i="2" s="1"/>
  <c r="AP64" i="2"/>
  <c r="AP7" i="2" s="1"/>
  <c r="AP8" i="2" s="1"/>
  <c r="AO64" i="2"/>
  <c r="AO7" i="2" s="1"/>
  <c r="AO8" i="2" s="1"/>
  <c r="AN64" i="2"/>
  <c r="AN7" i="2"/>
  <c r="AN8" i="2" s="1"/>
  <c r="AM64" i="2"/>
  <c r="AM7" i="2" s="1"/>
  <c r="AM8" i="2" s="1"/>
  <c r="AK64" i="2"/>
  <c r="AK7" i="2" s="1"/>
  <c r="AI64" i="2"/>
  <c r="AI7" i="2" s="1"/>
  <c r="AI8" i="2" s="1"/>
  <c r="AH64" i="2"/>
  <c r="AH7" i="2"/>
  <c r="AA64" i="2"/>
  <c r="AA7" i="2" s="1"/>
  <c r="AA8" i="2" s="1"/>
  <c r="Z64" i="2"/>
  <c r="Z7" i="2" s="1"/>
  <c r="Z8" i="2" s="1"/>
  <c r="Y64" i="2"/>
  <c r="Y7" i="2" s="1"/>
  <c r="Y8" i="2" s="1"/>
  <c r="W64" i="2"/>
  <c r="W7" i="2" s="1"/>
  <c r="W8" i="2" s="1"/>
  <c r="U64" i="2"/>
  <c r="U7" i="2" s="1"/>
  <c r="U8" i="2" s="1"/>
  <c r="T64" i="2"/>
  <c r="T7" i="2" s="1"/>
  <c r="T8" i="2" s="1"/>
  <c r="N64" i="2"/>
  <c r="N7" i="2" s="1"/>
  <c r="M64" i="2"/>
  <c r="M7" i="2"/>
  <c r="L64" i="2"/>
  <c r="L7" i="2" s="1"/>
  <c r="K64" i="2"/>
  <c r="K7" i="2" s="1"/>
  <c r="G64" i="2"/>
  <c r="G7" i="2" s="1"/>
  <c r="F64" i="2"/>
  <c r="F7" i="2" s="1"/>
  <c r="N57" i="2"/>
  <c r="N6" i="2"/>
  <c r="M57" i="2"/>
  <c r="M6" i="2" s="1"/>
  <c r="L57" i="2"/>
  <c r="L6" i="2" s="1"/>
  <c r="K57" i="2"/>
  <c r="K6" i="2" s="1"/>
  <c r="G57" i="2"/>
  <c r="G6" i="2" s="1"/>
  <c r="F57" i="2"/>
  <c r="F6" i="2" s="1"/>
  <c r="BX49" i="2"/>
  <c r="BX5" i="2"/>
  <c r="BR49" i="2"/>
  <c r="BR5" i="2" s="1"/>
  <c r="BQ49" i="2"/>
  <c r="BQ5" i="2" s="1"/>
  <c r="BP49" i="2"/>
  <c r="BP5" i="2" s="1"/>
  <c r="BO49" i="2"/>
  <c r="BO5" i="2"/>
  <c r="BM49" i="2"/>
  <c r="BM5" i="2" s="1"/>
  <c r="BK49" i="2"/>
  <c r="BK5" i="2" s="1"/>
  <c r="BJ49" i="2"/>
  <c r="BJ5" i="2" s="1"/>
  <c r="BD49" i="2"/>
  <c r="BD5" i="2"/>
  <c r="BC49" i="2"/>
  <c r="BC5" i="2" s="1"/>
  <c r="BB49" i="2"/>
  <c r="BB5" i="2"/>
  <c r="BA49" i="2"/>
  <c r="BA5" i="2" s="1"/>
  <c r="AW49" i="2"/>
  <c r="AW5" i="2" s="1"/>
  <c r="AV49" i="2"/>
  <c r="AV5" i="2" s="1"/>
  <c r="N49" i="2"/>
  <c r="N5" i="2"/>
  <c r="M49" i="2"/>
  <c r="M5" i="2" s="1"/>
  <c r="L49" i="2"/>
  <c r="L5" i="2" s="1"/>
  <c r="K49" i="2"/>
  <c r="K5" i="2" s="1"/>
  <c r="G49" i="2"/>
  <c r="G5" i="2" s="1"/>
  <c r="F49" i="2"/>
  <c r="F5" i="2" s="1"/>
  <c r="BD37" i="2"/>
  <c r="BD4" i="2"/>
  <c r="BC37" i="2"/>
  <c r="BC4" i="2" s="1"/>
  <c r="BB37" i="2"/>
  <c r="BB4" i="2" s="1"/>
  <c r="BA37" i="2"/>
  <c r="BA4" i="2" s="1"/>
  <c r="AW37" i="2"/>
  <c r="AW4" i="2" s="1"/>
  <c r="BX37" i="2"/>
  <c r="BX4" i="2" s="1"/>
  <c r="AV37" i="2"/>
  <c r="AV4" i="2"/>
  <c r="AV8" i="2" s="1"/>
  <c r="BR37" i="2"/>
  <c r="BR4" i="2" s="1"/>
  <c r="BQ37" i="2"/>
  <c r="BQ4" i="2" s="1"/>
  <c r="BP37" i="2"/>
  <c r="BP4" i="2" s="1"/>
  <c r="BO37" i="2"/>
  <c r="BO4" i="2"/>
  <c r="BM37" i="2"/>
  <c r="BM4" i="2"/>
  <c r="BK37" i="2"/>
  <c r="BK4" i="2" s="1"/>
  <c r="BJ37" i="2"/>
  <c r="BJ4" i="2" s="1"/>
  <c r="N37" i="2"/>
  <c r="N4" i="2" s="1"/>
  <c r="M37" i="2"/>
  <c r="M4" i="2" s="1"/>
  <c r="L37" i="2"/>
  <c r="L4" i="2" s="1"/>
  <c r="K37" i="2"/>
  <c r="K4" i="2" s="1"/>
  <c r="G37" i="2"/>
  <c r="G4" i="2" s="1"/>
  <c r="F37" i="2"/>
  <c r="F4" i="2" s="1"/>
  <c r="CL25" i="2"/>
  <c r="CM25" i="2"/>
  <c r="CO25" i="2"/>
  <c r="CQ25" i="2"/>
  <c r="CL26" i="2"/>
  <c r="CM26" i="2"/>
  <c r="CO26" i="2"/>
  <c r="CO27" i="2"/>
  <c r="CQ26" i="2"/>
  <c r="CQ27" i="2"/>
  <c r="CT27" i="2"/>
  <c r="CS27" i="2"/>
  <c r="CR27" i="2"/>
  <c r="CM27" i="2"/>
  <c r="CL27" i="2"/>
  <c r="CT26" i="2"/>
  <c r="CS26" i="2"/>
  <c r="CS25" i="2"/>
  <c r="CR26" i="2"/>
  <c r="CT25" i="2"/>
  <c r="CR25" i="2"/>
  <c r="CT13" i="2"/>
  <c r="CS13" i="2"/>
  <c r="CR13" i="2"/>
  <c r="CQ13" i="2"/>
  <c r="CO13" i="2"/>
  <c r="CM13" i="2"/>
  <c r="CL13" i="2"/>
  <c r="CT12" i="2"/>
  <c r="CS12" i="2"/>
  <c r="CR12" i="2"/>
  <c r="CQ12" i="2"/>
  <c r="CO12" i="2"/>
  <c r="CM12" i="2"/>
  <c r="CL12" i="2"/>
  <c r="CT11" i="2"/>
  <c r="CS11" i="2"/>
  <c r="CR11" i="2"/>
  <c r="CQ11" i="2"/>
  <c r="CO11" i="2"/>
  <c r="CM11" i="2"/>
  <c r="CL11" i="2"/>
  <c r="CT10" i="2"/>
  <c r="CS10" i="2"/>
  <c r="CR10" i="2"/>
  <c r="CQ10" i="2"/>
  <c r="CO10" i="2"/>
  <c r="CO14" i="2" s="1"/>
  <c r="CM10" i="2"/>
  <c r="CL10" i="2"/>
  <c r="CL14" i="2" s="1"/>
  <c r="CT22" i="2"/>
  <c r="CS22" i="2"/>
  <c r="CR22" i="2"/>
  <c r="CQ22" i="2"/>
  <c r="CO22" i="2"/>
  <c r="CM22" i="2"/>
  <c r="CL22" i="2"/>
  <c r="CT21" i="2"/>
  <c r="CS21" i="2"/>
  <c r="CR21" i="2"/>
  <c r="CQ21" i="2"/>
  <c r="CO21" i="2"/>
  <c r="CM21" i="2"/>
  <c r="CM20" i="2"/>
  <c r="CM23" i="2" s="1"/>
  <c r="CL21" i="2"/>
  <c r="CL23" i="2" s="1"/>
  <c r="CT20" i="2"/>
  <c r="CS20" i="2"/>
  <c r="CR20" i="2"/>
  <c r="CQ20" i="2"/>
  <c r="CO20" i="2"/>
  <c r="CL20" i="2"/>
  <c r="BD28" i="2"/>
  <c r="BC28" i="2"/>
  <c r="BB28" i="2"/>
  <c r="BA28" i="2"/>
  <c r="AY28" i="2"/>
  <c r="AW28" i="2"/>
  <c r="AV28" i="2"/>
  <c r="BD23" i="2"/>
  <c r="BC23" i="2"/>
  <c r="BB23" i="2"/>
  <c r="BA23" i="2"/>
  <c r="AY23" i="2"/>
  <c r="AW23" i="2"/>
  <c r="AV23" i="2"/>
  <c r="BD14" i="2"/>
  <c r="BC14" i="2"/>
  <c r="BB14" i="2"/>
  <c r="BA14" i="2"/>
  <c r="AY14" i="2"/>
  <c r="AW14" i="2"/>
  <c r="AV14" i="2"/>
  <c r="AB28" i="2"/>
  <c r="AA28" i="2"/>
  <c r="Z28" i="2"/>
  <c r="Y28" i="2"/>
  <c r="W28" i="2"/>
  <c r="U28" i="2"/>
  <c r="T28" i="2"/>
  <c r="AB23" i="2"/>
  <c r="AA23" i="2"/>
  <c r="Z23" i="2"/>
  <c r="Y23" i="2"/>
  <c r="W23" i="2"/>
  <c r="U23" i="2"/>
  <c r="T23" i="2"/>
  <c r="AB14" i="2"/>
  <c r="AA14" i="2"/>
  <c r="Z14" i="2"/>
  <c r="Y14" i="2"/>
  <c r="W14" i="2"/>
  <c r="U14" i="2"/>
  <c r="T14" i="2"/>
  <c r="AP28" i="2"/>
  <c r="AO28" i="2"/>
  <c r="AN28" i="2"/>
  <c r="AM28" i="2"/>
  <c r="AK28" i="2"/>
  <c r="AI28" i="2"/>
  <c r="AH28" i="2"/>
  <c r="AP23" i="2"/>
  <c r="AO23" i="2"/>
  <c r="AN23" i="2"/>
  <c r="AM23" i="2"/>
  <c r="AK23" i="2"/>
  <c r="AI23" i="2"/>
  <c r="AH23" i="2"/>
  <c r="AP14" i="2"/>
  <c r="AO14" i="2"/>
  <c r="AN14" i="2"/>
  <c r="AM14" i="2"/>
  <c r="AK14" i="2"/>
  <c r="AI14" i="2"/>
  <c r="AH14" i="2"/>
  <c r="DC20" i="2"/>
  <c r="DC21" i="2"/>
  <c r="DC22" i="2"/>
  <c r="CZ20" i="2"/>
  <c r="CZ21" i="2"/>
  <c r="CZ22" i="2"/>
  <c r="CW20" i="2"/>
  <c r="CW21" i="2"/>
  <c r="CW22" i="2"/>
  <c r="N23" i="2"/>
  <c r="BR23" i="2"/>
  <c r="M23" i="2"/>
  <c r="BQ23" i="2"/>
  <c r="L23" i="2"/>
  <c r="BP23" i="2"/>
  <c r="K23" i="2"/>
  <c r="BO23" i="2"/>
  <c r="I23" i="2"/>
  <c r="BM23" i="2"/>
  <c r="G23" i="2"/>
  <c r="BK23" i="2"/>
  <c r="F23" i="2"/>
  <c r="BJ23" i="2"/>
  <c r="CE14" i="2"/>
  <c r="CC14" i="2"/>
  <c r="CA14" i="2"/>
  <c r="BX14" i="2"/>
  <c r="CF28" i="2"/>
  <c r="CE28" i="2"/>
  <c r="CD28" i="2"/>
  <c r="CC28" i="2"/>
  <c r="CA28" i="2"/>
  <c r="BY28" i="2"/>
  <c r="BX28" i="2"/>
  <c r="BR28" i="2"/>
  <c r="BQ28" i="2"/>
  <c r="BP28" i="2"/>
  <c r="BO28" i="2"/>
  <c r="BM28" i="2"/>
  <c r="BK28" i="2"/>
  <c r="BJ28" i="2"/>
  <c r="N28" i="2"/>
  <c r="M28" i="2"/>
  <c r="L28" i="2"/>
  <c r="K28" i="2"/>
  <c r="I28" i="2"/>
  <c r="G28" i="2"/>
  <c r="F28" i="2"/>
  <c r="CF23" i="2"/>
  <c r="CE23" i="2"/>
  <c r="CD23" i="2"/>
  <c r="CC23" i="2"/>
  <c r="CA23" i="2"/>
  <c r="BY23" i="2"/>
  <c r="BX23" i="2"/>
  <c r="CF14" i="2"/>
  <c r="CD14" i="2"/>
  <c r="BY14" i="2"/>
  <c r="BR14" i="2"/>
  <c r="BQ14" i="2"/>
  <c r="BP14" i="2"/>
  <c r="BO14" i="2"/>
  <c r="BM14" i="2"/>
  <c r="BK14" i="2"/>
  <c r="BJ14" i="2"/>
  <c r="N14" i="2"/>
  <c r="M14" i="2"/>
  <c r="L14" i="2"/>
  <c r="K14" i="2"/>
  <c r="I14" i="2"/>
  <c r="G14" i="2"/>
  <c r="F14" i="2"/>
  <c r="CS14" i="2"/>
  <c r="CP23" i="2"/>
  <c r="AB8" i="2"/>
  <c r="CR23" i="2"/>
  <c r="AH8" i="2"/>
  <c r="AK8" i="2"/>
  <c r="CP4" i="2"/>
  <c r="CI8" i="2" l="1"/>
  <c r="CK8" i="2"/>
  <c r="CJ8" i="2"/>
  <c r="CE8" i="2"/>
  <c r="CM28" i="2"/>
  <c r="CD8" i="2"/>
  <c r="BJ8" i="2"/>
  <c r="BD8" i="2"/>
  <c r="CT5" i="2"/>
  <c r="BC8" i="2"/>
  <c r="AX8" i="2"/>
  <c r="CP28" i="2"/>
  <c r="CT7" i="2"/>
  <c r="CF8" i="2"/>
  <c r="CN23" i="2"/>
  <c r="BK8" i="2"/>
  <c r="J8" i="2"/>
  <c r="CO4" i="2"/>
  <c r="CL28" i="2"/>
  <c r="CQ28" i="2"/>
  <c r="CA8" i="2"/>
  <c r="CT28" i="2"/>
  <c r="CO28" i="2"/>
  <c r="CR6" i="2"/>
  <c r="DC5" i="2"/>
  <c r="AZ8" i="2"/>
  <c r="CZ4" i="2"/>
  <c r="CS4" i="2"/>
  <c r="BQ8" i="2"/>
  <c r="CZ5" i="2"/>
  <c r="CN6" i="2"/>
  <c r="BL8" i="2"/>
  <c r="CC8" i="2"/>
  <c r="CP7" i="2"/>
  <c r="CS23" i="2"/>
  <c r="CM14" i="2"/>
  <c r="H8" i="2"/>
  <c r="BM8" i="2"/>
  <c r="CQ7" i="2"/>
  <c r="BA8" i="2"/>
  <c r="CM6" i="2"/>
  <c r="CQ6" i="2"/>
  <c r="CZ23" i="2"/>
  <c r="CS6" i="2"/>
  <c r="CR7" i="2"/>
  <c r="CO6" i="2"/>
  <c r="CL7" i="2"/>
  <c r="CP14" i="2"/>
  <c r="CT6" i="2"/>
  <c r="CO7" i="2"/>
  <c r="BY8" i="2"/>
  <c r="CW23" i="2"/>
  <c r="CQ14" i="2"/>
  <c r="BZ8" i="2"/>
  <c r="CP6" i="2"/>
  <c r="CN28" i="2"/>
  <c r="DC23" i="2"/>
  <c r="CR28" i="2"/>
  <c r="V19" i="3"/>
  <c r="V14" i="3"/>
  <c r="V20" i="3"/>
  <c r="V23" i="3"/>
  <c r="V12" i="3"/>
  <c r="V16" i="3"/>
  <c r="V22" i="3"/>
  <c r="V17" i="3"/>
  <c r="V13" i="3"/>
  <c r="V10" i="3"/>
  <c r="V15" i="3"/>
  <c r="V21" i="3"/>
  <c r="V24" i="3"/>
  <c r="X14" i="3"/>
  <c r="X20" i="3"/>
  <c r="X10" i="3"/>
  <c r="X15" i="3"/>
  <c r="X21" i="3"/>
  <c r="X12" i="3"/>
  <c r="X16" i="3"/>
  <c r="X22" i="3"/>
  <c r="X23" i="3"/>
  <c r="X19" i="3"/>
  <c r="X11" i="3"/>
  <c r="G162" i="4"/>
  <c r="CM7" i="2"/>
  <c r="CO23" i="2"/>
  <c r="CR14" i="2"/>
  <c r="CT14" i="2"/>
  <c r="BO8" i="2"/>
  <c r="BX8" i="2"/>
  <c r="AY8" i="2"/>
  <c r="CS7" i="2"/>
  <c r="CP5" i="2"/>
  <c r="X17" i="3"/>
  <c r="G146" i="4"/>
  <c r="G154" i="4"/>
  <c r="D162" i="4"/>
  <c r="I162" i="4"/>
  <c r="T18" i="3"/>
  <c r="AB18" i="3"/>
  <c r="AL18" i="3"/>
  <c r="AJ18" i="3"/>
  <c r="AE10" i="3"/>
  <c r="S25" i="3"/>
  <c r="AH10" i="3"/>
  <c r="AB10" i="3"/>
  <c r="T10" i="3"/>
  <c r="CO5" i="2"/>
  <c r="CQ23" i="2"/>
  <c r="AW8" i="2"/>
  <c r="CL5" i="2"/>
  <c r="F8" i="2"/>
  <c r="CZ6" i="2"/>
  <c r="V9" i="3"/>
  <c r="V18" i="3"/>
  <c r="X9" i="3"/>
  <c r="X18" i="3"/>
  <c r="C170" i="4"/>
  <c r="L170" i="4"/>
  <c r="C178" i="4"/>
  <c r="F178" i="4"/>
  <c r="CR4" i="2"/>
  <c r="L8" i="2"/>
  <c r="M8" i="2"/>
  <c r="CS5" i="2"/>
  <c r="DC7" i="2"/>
  <c r="CW6" i="2"/>
  <c r="CW4" i="2"/>
  <c r="DC4" i="2"/>
  <c r="CT4" i="2"/>
  <c r="N8" i="2"/>
  <c r="BP8" i="2"/>
  <c r="CM5" i="2"/>
  <c r="C146" i="4"/>
  <c r="I146" i="4"/>
  <c r="C154" i="4"/>
  <c r="L154" i="4"/>
  <c r="K162" i="4"/>
  <c r="K178" i="4"/>
  <c r="AE25" i="3"/>
  <c r="I170" i="4"/>
  <c r="CN4" i="2"/>
  <c r="I8" i="2"/>
  <c r="CN7" i="2"/>
  <c r="CB8" i="2"/>
  <c r="Y25" i="3"/>
  <c r="AK25" i="3"/>
  <c r="F146" i="4"/>
  <c r="F154" i="4"/>
  <c r="C162" i="4"/>
  <c r="H162" i="4"/>
  <c r="G170" i="4"/>
  <c r="CL4" i="2"/>
  <c r="CT23" i="2"/>
  <c r="G8" i="2"/>
  <c r="CM4" i="2"/>
  <c r="BB8" i="2"/>
  <c r="CQ5" i="2"/>
  <c r="BN8" i="2"/>
  <c r="J10" i="3"/>
  <c r="J15" i="3"/>
  <c r="J21" i="3"/>
  <c r="J23" i="3"/>
  <c r="J12" i="3"/>
  <c r="J16" i="3"/>
  <c r="J22" i="3"/>
  <c r="J13" i="3"/>
  <c r="J17" i="3"/>
  <c r="J24" i="3"/>
  <c r="J19" i="3"/>
  <c r="J9" i="3"/>
  <c r="J14" i="3"/>
  <c r="J18" i="3"/>
  <c r="X13" i="3"/>
  <c r="X24" i="3"/>
  <c r="AC25" i="3"/>
  <c r="AF25" i="3"/>
  <c r="E162" i="4"/>
  <c r="E178" i="4"/>
  <c r="AJ22" i="3"/>
  <c r="AE22" i="3"/>
  <c r="AH22" i="3"/>
  <c r="AH25" i="3" s="1"/>
  <c r="AL22" i="3"/>
  <c r="T22" i="3"/>
  <c r="AB14" i="3"/>
  <c r="AJ14" i="3"/>
  <c r="AJ25" i="3" s="1"/>
  <c r="T14" i="3"/>
  <c r="AL14" i="3"/>
  <c r="AL25" i="3" s="1"/>
  <c r="CW7" i="2"/>
  <c r="CW5" i="2"/>
  <c r="CS28" i="2"/>
  <c r="CQ4" i="2"/>
  <c r="K8" i="2"/>
  <c r="BR8" i="2"/>
  <c r="CR5" i="2"/>
  <c r="CN5" i="2"/>
  <c r="J11" i="3"/>
  <c r="CS8" i="2" l="1"/>
  <c r="CO8" i="2"/>
  <c r="CL8" i="2"/>
  <c r="CT8" i="2"/>
  <c r="CP8" i="2"/>
  <c r="CZ8" i="2"/>
  <c r="DA8" i="2" s="1"/>
  <c r="Z20" i="3"/>
  <c r="Z10" i="3"/>
  <c r="Z15" i="3"/>
  <c r="Z21" i="3"/>
  <c r="Z13" i="3"/>
  <c r="Z24" i="3"/>
  <c r="Z19" i="3"/>
  <c r="Z12" i="3"/>
  <c r="Z22" i="3"/>
  <c r="Z9" i="3"/>
  <c r="Z14" i="3"/>
  <c r="Z18" i="3"/>
  <c r="AB25" i="3"/>
  <c r="CQ8" i="2"/>
  <c r="CM8" i="2"/>
  <c r="T13" i="3"/>
  <c r="T17" i="3"/>
  <c r="T24" i="3"/>
  <c r="T11" i="3"/>
  <c r="T19" i="3"/>
  <c r="T9" i="3"/>
  <c r="T15" i="3"/>
  <c r="T21" i="3"/>
  <c r="T23" i="3"/>
  <c r="T12" i="3"/>
  <c r="T16" i="3"/>
  <c r="T20" i="3"/>
  <c r="Z16" i="3"/>
  <c r="DC8" i="2"/>
  <c r="DD8" i="2" s="1"/>
  <c r="CN8" i="2"/>
  <c r="CW8" i="2"/>
  <c r="CR8" i="2"/>
  <c r="Z23" i="3"/>
  <c r="Z17" i="3"/>
</calcChain>
</file>

<file path=xl/sharedStrings.xml><?xml version="1.0" encoding="utf-8"?>
<sst xmlns="http://schemas.openxmlformats.org/spreadsheetml/2006/main" count="1395" uniqueCount="247">
  <si>
    <t>Average</t>
  </si>
  <si>
    <t>Average of All Sequences</t>
  </si>
  <si>
    <t>Rise Ball</t>
  </si>
  <si>
    <t>Drop Ball</t>
  </si>
  <si>
    <t>Curveball</t>
  </si>
  <si>
    <t>Sequence Order</t>
  </si>
  <si>
    <t>Rise</t>
  </si>
  <si>
    <t>Drop</t>
  </si>
  <si>
    <t>Curve</t>
  </si>
  <si>
    <t>Average of All Pitches</t>
  </si>
  <si>
    <t xml:space="preserve">Names </t>
  </si>
  <si>
    <t>Holly Azeuedo</t>
  </si>
  <si>
    <t>Lexi Sosa</t>
  </si>
  <si>
    <t>Megan Feraimo</t>
  </si>
  <si>
    <t>Holly</t>
  </si>
  <si>
    <t>Lexi</t>
  </si>
  <si>
    <t>Megan</t>
  </si>
  <si>
    <t>UCLA</t>
  </si>
  <si>
    <t>Ally Carda</t>
  </si>
  <si>
    <t>Keilani Ricketts</t>
  </si>
  <si>
    <t>Monica Abbott</t>
  </si>
  <si>
    <t>Total and Average Wrist Speed                                               (All Three Planes Combined)</t>
  </si>
  <si>
    <t>Cat Osterman</t>
  </si>
  <si>
    <t>Ally</t>
  </si>
  <si>
    <t>Keilani</t>
  </si>
  <si>
    <t>Monica</t>
  </si>
  <si>
    <t>Cat</t>
  </si>
  <si>
    <t>Names</t>
  </si>
  <si>
    <r>
      <t xml:space="preserve">TEAM </t>
    </r>
    <r>
      <rPr>
        <b/>
        <u/>
        <sz val="10"/>
        <color rgb="FF002060"/>
        <rFont val="Arial"/>
        <family val="2"/>
      </rPr>
      <t>USA</t>
    </r>
  </si>
  <si>
    <t>Fastball</t>
  </si>
  <si>
    <t>Screwball</t>
  </si>
  <si>
    <t>Avg</t>
  </si>
  <si>
    <t>Change-Up</t>
  </si>
  <si>
    <t>dropreallygood</t>
  </si>
  <si>
    <t>drop2ndbest</t>
  </si>
  <si>
    <t>droptiedforsecond</t>
  </si>
  <si>
    <t>dropok</t>
  </si>
  <si>
    <t>average drop</t>
  </si>
  <si>
    <t>curvebest</t>
  </si>
  <si>
    <t>curvereallygood</t>
  </si>
  <si>
    <t>curveyanked</t>
  </si>
  <si>
    <t>curveterrible</t>
  </si>
  <si>
    <t>risegood</t>
  </si>
  <si>
    <t>risereallygood</t>
  </si>
  <si>
    <t>risegood2</t>
  </si>
  <si>
    <t>risefairgoodspin</t>
  </si>
  <si>
    <t>AVERAGE</t>
  </si>
  <si>
    <t>Alley</t>
  </si>
  <si>
    <t>curvegoodnice_1</t>
  </si>
  <si>
    <t>curvegoodeh</t>
  </si>
  <si>
    <t>curvepractice</t>
  </si>
  <si>
    <t>goodfirststrike</t>
  </si>
  <si>
    <t>good</t>
  </si>
  <si>
    <t>changegreat</t>
  </si>
  <si>
    <t>changegood</t>
  </si>
  <si>
    <t>changeeh</t>
  </si>
  <si>
    <t>change</t>
  </si>
  <si>
    <t>dropoutgood2</t>
  </si>
  <si>
    <t>dropoutgood</t>
  </si>
  <si>
    <t>dropoutbest</t>
  </si>
  <si>
    <t>droptest</t>
  </si>
  <si>
    <t>dropin100</t>
  </si>
  <si>
    <t>riseoutgood</t>
  </si>
  <si>
    <t>riseoutok</t>
  </si>
  <si>
    <t>riseinthatstheone</t>
  </si>
  <si>
    <t>riseinprettygood</t>
  </si>
  <si>
    <t>riseingoodeh</t>
  </si>
  <si>
    <t>riseinok</t>
  </si>
  <si>
    <t>ccurvegood</t>
  </si>
  <si>
    <t>curvegood</t>
  </si>
  <si>
    <t>curveok</t>
  </si>
  <si>
    <t>curvebad2</t>
  </si>
  <si>
    <t>curvebad</t>
  </si>
  <si>
    <t>curvepretty</t>
  </si>
  <si>
    <t>curvenotbad</t>
  </si>
  <si>
    <t>curveno</t>
  </si>
  <si>
    <t>fastreallygood</t>
  </si>
  <si>
    <t>screwbest</t>
  </si>
  <si>
    <t>screwgood</t>
  </si>
  <si>
    <t>screwno</t>
  </si>
  <si>
    <t>screwnotgood</t>
  </si>
  <si>
    <t>changegood2</t>
  </si>
  <si>
    <t>changeok</t>
  </si>
  <si>
    <t>chageeh</t>
  </si>
  <si>
    <t xml:space="preserve">fast </t>
  </si>
  <si>
    <t>practice</t>
  </si>
  <si>
    <t>offspeedcurve</t>
  </si>
  <si>
    <t>offspeedcurveavg</t>
  </si>
  <si>
    <t>offspeedcurvebest</t>
  </si>
  <si>
    <t>changenice</t>
  </si>
  <si>
    <t>changeok2</t>
  </si>
  <si>
    <t>droprealgood</t>
  </si>
  <si>
    <t>dropingood3</t>
  </si>
  <si>
    <t>dropingood2</t>
  </si>
  <si>
    <t xml:space="preserve">dropingood </t>
  </si>
  <si>
    <t>dropinok</t>
  </si>
  <si>
    <t>risereallygood2</t>
  </si>
  <si>
    <t>riseavg</t>
  </si>
  <si>
    <t>Ball Release</t>
  </si>
  <si>
    <t>PERSONAL</t>
  </si>
  <si>
    <t>Vertical Jump</t>
  </si>
  <si>
    <t>Compared to Avg</t>
  </si>
  <si>
    <t>Vertical Jump Left</t>
  </si>
  <si>
    <t>Vertical Jump Right</t>
  </si>
  <si>
    <t>Broad Jump</t>
  </si>
  <si>
    <t>Single Leg Broad Right</t>
  </si>
  <si>
    <t>Single Leg Broad Left</t>
  </si>
  <si>
    <t>Sit Up &amp; Throw Global</t>
  </si>
  <si>
    <t>Sit Up &amp; Throw Local</t>
  </si>
  <si>
    <t>Seated Chest Pass Global</t>
  </si>
  <si>
    <t>Seated Chest Pass Local</t>
  </si>
  <si>
    <t>Average Power</t>
  </si>
  <si>
    <t>SU/Chest Ratio</t>
  </si>
  <si>
    <t>SU/VJ</t>
  </si>
  <si>
    <t>CP/VJ</t>
  </si>
  <si>
    <t>Shot Put Right Global</t>
  </si>
  <si>
    <t>Shot Put Right Local</t>
  </si>
  <si>
    <t>Shot Put Left Hand Global</t>
  </si>
  <si>
    <t>Shot Put Left Hand Local</t>
  </si>
  <si>
    <t>Global Ball Weight</t>
  </si>
  <si>
    <t>Local Ball Weight</t>
  </si>
  <si>
    <t>Physical Screen</t>
  </si>
  <si>
    <t>Physical Screen Key</t>
  </si>
  <si>
    <t>HITS/THROWS</t>
  </si>
  <si>
    <t>Toe Tap</t>
  </si>
  <si>
    <t>Pitcher</t>
  </si>
  <si>
    <t>4kg</t>
  </si>
  <si>
    <t>10lb</t>
  </si>
  <si>
    <t>PT s&amp;b, TT L, H45 R&lt;45, STR L equal and turnhead R, SSW &lt;, PO &gt;6, AR lim ev L&amp;R holding limit e L and improves on R, HKN R unstable, LE L extension, AR L.</t>
  </si>
  <si>
    <t>Hip45</t>
  </si>
  <si>
    <t>Seated Trunk Rotation w/CS</t>
  </si>
  <si>
    <t>SSW &lt;, PO &lt;5, HL limitedL, HKN L unstable, LE can start pos, AR in limited, S90 equal, F80 palm toward &lt; L&amp;R. TT short, STR &lt;45 L&amp;R turning head L limited, PT S&amp;B, PR limited L&amp;R no improve more lat, S46 L equal, ST below hand in el, HH L, WS limited, AR limited Ever L&amp;R improves.</t>
  </si>
  <si>
    <t>Pelvic Tilt</t>
  </si>
  <si>
    <t>8lb</t>
  </si>
  <si>
    <t xml:space="preserve">PT Spos posterior tilt s&amp;b, TT L&amp;R no, AR L eversion improves. SSW &lt;, PO &lt;, AReversion L&amp;R, S90 =, WW R&lt;90 (at side R), F80 palm towards &lt; L&amp;R, </t>
  </si>
  <si>
    <t xml:space="preserve">Pelvic Rotation </t>
  </si>
  <si>
    <t>Taylor Edwards</t>
  </si>
  <si>
    <t>Hitter</t>
  </si>
  <si>
    <t>12lb</t>
  </si>
  <si>
    <t>TT L&amp;R, STR L&amp;R= turning head limited both, PT posterior tilt, PR L&amp;R doesn't improve more lateral, S46 L &lt;, SEP Relbowup L overelbow handsslide, AR eversion L&amp;R.</t>
  </si>
  <si>
    <t>Separation Test</t>
  </si>
  <si>
    <t>Aubree Munro</t>
  </si>
  <si>
    <t>TT L no, STR = L&amp;R, S46 L &lt;2nd, WS limited unstable, AR limited both sides both directions.</t>
  </si>
  <si>
    <t>Holding Angle</t>
  </si>
  <si>
    <t>Valerie Arioto</t>
  </si>
  <si>
    <t>S46 L =, SEP L Hand slide over, HH Palms down R, WS limited.</t>
  </si>
  <si>
    <t xml:space="preserve">Hitch Hiker </t>
  </si>
  <si>
    <t>Kelsey Stewart</t>
  </si>
  <si>
    <t>TT R&amp;L No, PT S &amp; both &amp; shake, S46 &lt;, SEP handinelbow, HH Pro, LS R unstable, AR limited L&amp;R no improvement.</t>
  </si>
  <si>
    <t xml:space="preserve">Lateral Step </t>
  </si>
  <si>
    <t>Ali Aguilar</t>
  </si>
  <si>
    <t>TT short L&amp;R improves, STR L&amp;R =, PT no post or ant and s&amp;b, PR limited L&amp;R lateral, LS L bad balance, AR all bad but improved.</t>
  </si>
  <si>
    <t>Wide Squat</t>
  </si>
  <si>
    <t>Hannah Flippen</t>
  </si>
  <si>
    <t>TT L&amp;R no change, STR L&amp;R equal turning head L, PT posterior s&amp;b, PR L&amp;R no, SEP hands over L, WS limited.</t>
  </si>
  <si>
    <t xml:space="preserve">Ankle Rocking </t>
  </si>
  <si>
    <t>Dejah Mulipola</t>
  </si>
  <si>
    <t xml:space="preserve">TT L&amp;R no, H45 Lequal Rless turning head R, PT s&amp;b, PR R improves, LS L unstable R loose balance, </t>
  </si>
  <si>
    <t>Side Step Walkout</t>
  </si>
  <si>
    <t>Amanda Chidester</t>
  </si>
  <si>
    <t xml:space="preserve">STR head limited L&amp;R, PT Spos posterior tilt and S&amp;b, SEP L&amp;R hand slide Lover Rinside, WS limited, AR L&amp;R all but improved. </t>
  </si>
  <si>
    <t>Push-Off Test</t>
  </si>
  <si>
    <t>Janie Reed</t>
  </si>
  <si>
    <t xml:space="preserve">TT L no change, STR &lt;45 L&amp;R turning head limited L&amp;R, PT s&amp;b, S46 L&amp;R, WS arms down. </t>
  </si>
  <si>
    <t>Heel Lift</t>
  </si>
  <si>
    <t>Michelle Moultrie</t>
  </si>
  <si>
    <t>TT L&amp;R no, H45 R=, ST L= (turning head L), PT spos limited arch both and s&amp;b, S46 L&lt; R=, SEP hands inside, HH L&amp;R palms down, LS L&amp;R, WS limited, AR L&amp;R both but improves both.</t>
  </si>
  <si>
    <t>Half-Kneeling Narrow</t>
  </si>
  <si>
    <t>Bubba Nickles</t>
  </si>
  <si>
    <t>TT R no, PT posterior s&amp;b, PR L&amp;R no lat, S46 =, SEP R below, HH L, LS L, AR L&amp;R both limited including seated.</t>
  </si>
  <si>
    <t xml:space="preserve">Lunge w Extension </t>
  </si>
  <si>
    <t>Haylie McCleney</t>
  </si>
  <si>
    <t>TT R limited but improved, PT nonposterior and s&amp;b, PR limited L&amp;R more lateral, S46 L&lt;45, SEP L, AR limited all and no improvement.</t>
  </si>
  <si>
    <t xml:space="preserve">Ankle Rolling </t>
  </si>
  <si>
    <t>Average Power Rank</t>
  </si>
  <si>
    <t xml:space="preserve">Windshield wiper </t>
  </si>
  <si>
    <t>Forearm 80/80</t>
  </si>
  <si>
    <t>Vertical Jump Rank</t>
  </si>
  <si>
    <t>Sit Up Rank</t>
  </si>
  <si>
    <t>Chest Pass Rank</t>
  </si>
  <si>
    <t>Broadjump Rank</t>
  </si>
  <si>
    <t>Compared to Vert</t>
  </si>
  <si>
    <t>Avg Shot Put Local</t>
  </si>
  <si>
    <t>Comp to Avg Power</t>
  </si>
  <si>
    <t>Single Leg Bjump Rt</t>
  </si>
  <si>
    <t>Single Leg Bjump Lt</t>
  </si>
  <si>
    <t>playername</t>
  </si>
  <si>
    <t>Pitch Type</t>
  </si>
  <si>
    <t>Speed</t>
  </si>
  <si>
    <t>Spin</t>
  </si>
  <si>
    <t>True Spin (release)</t>
  </si>
  <si>
    <t>Spin Efficiency (release)</t>
  </si>
  <si>
    <t>Spin Axis</t>
  </si>
  <si>
    <t>Spin Confidence</t>
  </si>
  <si>
    <t>HB (trajectory)</t>
  </si>
  <si>
    <t>VB (trajectory)</t>
  </si>
  <si>
    <t>Strike Zone Side</t>
  </si>
  <si>
    <t>Strike Zone Height</t>
  </si>
  <si>
    <t>FB</t>
  </si>
  <si>
    <t>FB AVG</t>
  </si>
  <si>
    <t>DB</t>
  </si>
  <si>
    <t>DB AVG</t>
  </si>
  <si>
    <t>RS</t>
  </si>
  <si>
    <t>RS AVG</t>
  </si>
  <si>
    <t>CH</t>
  </si>
  <si>
    <t>CH AVG</t>
  </si>
  <si>
    <t>CB</t>
  </si>
  <si>
    <t>CB AVG</t>
  </si>
  <si>
    <t xml:space="preserve">Ally Carda </t>
  </si>
  <si>
    <t>Change</t>
  </si>
  <si>
    <t>Humerus Length</t>
  </si>
  <si>
    <t>Full Arm Length</t>
  </si>
  <si>
    <t>Full Leg Length</t>
  </si>
  <si>
    <t>Femur Length</t>
  </si>
  <si>
    <t>Weight</t>
  </si>
  <si>
    <t>Fibula Length</t>
  </si>
  <si>
    <t>Radius Length</t>
  </si>
  <si>
    <t>Height (cm)</t>
  </si>
  <si>
    <t>Leg Length / Height</t>
  </si>
  <si>
    <t>Arm Length to Height</t>
  </si>
  <si>
    <t>Arm+Leg / Height</t>
  </si>
  <si>
    <t>Femur / Leg</t>
  </si>
  <si>
    <t>Fibula / Leg</t>
  </si>
  <si>
    <t>Humerus / Arm</t>
  </si>
  <si>
    <t>Radius / Arm</t>
  </si>
  <si>
    <t>BMI</t>
  </si>
  <si>
    <t>Anthropometric Data</t>
  </si>
  <si>
    <t>Radius Length (cm)</t>
  </si>
  <si>
    <t>Full Arm Length (cm)</t>
  </si>
  <si>
    <t>Humerus Length (cm)</t>
  </si>
  <si>
    <t>Full Leg Length (cm)</t>
  </si>
  <si>
    <t>Fibula Length (cm)</t>
  </si>
  <si>
    <t>Femur Length (cm)</t>
  </si>
  <si>
    <t>Weight (lbs)</t>
  </si>
  <si>
    <t>Weight (kg)</t>
  </si>
  <si>
    <t>Initial Pelvic Linear (mph)</t>
  </si>
  <si>
    <t>Maximum Pelvic Linear (mph)</t>
  </si>
  <si>
    <t>Trunk Linear (mph)</t>
  </si>
  <si>
    <t>Pelvic Rot.Velocity (deglar /sec)</t>
  </si>
  <si>
    <t>Thorax Rot.Velocity (deg/sec)</t>
  </si>
  <si>
    <t>Upper Arm Ang.Velocity (deg/sec)</t>
  </si>
  <si>
    <t>Elbow Extension Velocity (deg/sec)</t>
  </si>
  <si>
    <t>Forearm Ang.Velocity (deg/sec)</t>
  </si>
  <si>
    <t>Arm Axial Velocity (deg/sec)</t>
  </si>
  <si>
    <t>Wrist Ulnar Velocity</t>
  </si>
  <si>
    <t>Wrist Pronation Velocity</t>
  </si>
  <si>
    <t>Wrist Flexion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</si>
</sst>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h:mm;@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0"/>
      <color rgb="FF0070C0"/>
      <name val="Arial"/>
      <family val="2"/>
    </font>
    <font>
      <b/>
      <sz val="12"/>
      <color rgb="FF0070C0"/>
      <name val="Calibri"/>
      <family val="2"/>
    </font>
    <font>
      <b/>
      <u/>
      <sz val="12"/>
      <color theme="1"/>
      <name val="Calibri"/>
      <family val="2"/>
    </font>
    <font>
      <sz val="10"/>
      <color theme="0"/>
      <name val="Arial"/>
      <family val="2"/>
    </font>
    <font>
      <b/>
      <u/>
      <sz val="12"/>
      <color rgb="FFFFFF00"/>
      <name val="Calibri"/>
      <family val="2"/>
    </font>
    <font>
      <b/>
      <sz val="10"/>
      <color rgb="FF7030A0"/>
      <name val="Arial"/>
      <family val="2"/>
    </font>
    <font>
      <sz val="10"/>
      <color theme="4" tint="-0.499984740745262"/>
      <name val="Arial"/>
      <family val="2"/>
    </font>
    <font>
      <b/>
      <u/>
      <sz val="10"/>
      <color theme="2"/>
      <name val="Arial"/>
      <family val="2"/>
    </font>
    <font>
      <b/>
      <u/>
      <sz val="10"/>
      <color rgb="FF002060"/>
      <name val="Arial"/>
      <family val="2"/>
    </font>
    <font>
      <sz val="12"/>
      <color rgb="FF00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4"/>
      <color rgb="FF000000"/>
      <name val="Calibri"/>
      <family val="2"/>
    </font>
    <font>
      <strike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</font>
    <font>
      <b/>
      <strike/>
      <sz val="12"/>
      <color theme="5" tint="-0.249977111117893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C7F1"/>
        <bgColor indexed="64"/>
      </patternFill>
    </fill>
    <fill>
      <patternFill patternType="solid">
        <fgColor rgb="FFF1F9E7"/>
        <bgColor indexed="64"/>
      </patternFill>
    </fill>
    <fill>
      <patternFill patternType="solid">
        <fgColor rgb="FF8EA9DB"/>
        <bgColor rgb="FF8EA9DB"/>
      </patternFill>
    </fill>
    <fill>
      <patternFill patternType="solid">
        <fgColor theme="7" tint="0.79998168889431442"/>
        <bgColor rgb="FF8EA9DB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39997558519241921"/>
        <bgColor rgb="FF8EA9D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rgb="FFFFFFFF"/>
      </patternFill>
    </fill>
  </fills>
  <borders count="6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46" applyNumberFormat="0" applyFill="0" applyAlignment="0" applyProtection="0"/>
    <xf numFmtId="0" fontId="1" fillId="0" borderId="0"/>
  </cellStyleXfs>
  <cellXfs count="568">
    <xf numFmtId="0" fontId="0" fillId="0" borderId="0" xfId="0"/>
    <xf numFmtId="0" fontId="0" fillId="0" borderId="0" xfId="0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13" borderId="2" xfId="0" applyFill="1" applyBorder="1"/>
    <xf numFmtId="2" fontId="2" fillId="13" borderId="2" xfId="0" applyNumberFormat="1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0" fillId="13" borderId="3" xfId="0" applyFill="1" applyBorder="1"/>
    <xf numFmtId="0" fontId="0" fillId="13" borderId="0" xfId="0" applyFill="1" applyAlignment="1">
      <alignment horizontal="center" vertical="center"/>
    </xf>
    <xf numFmtId="2" fontId="9" fillId="13" borderId="12" xfId="0" applyNumberFormat="1" applyFont="1" applyFill="1" applyBorder="1" applyAlignment="1">
      <alignment horizontal="center" vertical="center"/>
    </xf>
    <xf numFmtId="2" fontId="9" fillId="5" borderId="6" xfId="0" applyNumberFormat="1" applyFont="1" applyFill="1" applyBorder="1" applyAlignment="1">
      <alignment horizontal="center" vertical="center"/>
    </xf>
    <xf numFmtId="2" fontId="9" fillId="5" borderId="7" xfId="0" applyNumberFormat="1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2" fontId="2" fillId="13" borderId="12" xfId="0" applyNumberFormat="1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2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13" borderId="16" xfId="0" applyFill="1" applyBorder="1"/>
    <xf numFmtId="0" fontId="0" fillId="13" borderId="16" xfId="0" applyFill="1" applyBorder="1" applyAlignment="1">
      <alignment horizontal="center" vertical="center"/>
    </xf>
    <xf numFmtId="0" fontId="0" fillId="13" borderId="14" xfId="0" applyFill="1" applyBorder="1"/>
    <xf numFmtId="0" fontId="0" fillId="11" borderId="0" xfId="0" applyFill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2" fontId="2" fillId="15" borderId="2" xfId="0" applyNumberFormat="1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2" fontId="0" fillId="15" borderId="2" xfId="0" applyNumberForma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2" fontId="0" fillId="15" borderId="12" xfId="0" applyNumberForma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0" xfId="0" applyFill="1" applyBorder="1"/>
    <xf numFmtId="0" fontId="0" fillId="15" borderId="16" xfId="0" applyFill="1" applyBorder="1"/>
    <xf numFmtId="0" fontId="8" fillId="17" borderId="9" xfId="0" applyFont="1" applyFill="1" applyBorder="1" applyAlignment="1">
      <alignment horizontal="center"/>
    </xf>
    <xf numFmtId="0" fontId="0" fillId="15" borderId="14" xfId="0" applyFill="1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5" fillId="16" borderId="16" xfId="0" applyFont="1" applyFill="1" applyBorder="1" applyAlignment="1">
      <alignment horizontal="right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5" fillId="0" borderId="16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15" fillId="16" borderId="43" xfId="0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5" fillId="16" borderId="44" xfId="0" applyFont="1" applyFill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2" fontId="2" fillId="13" borderId="4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0" fillId="15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2" fontId="9" fillId="5" borderId="11" xfId="0" applyNumberFormat="1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9" fillId="22" borderId="47" xfId="0" applyFont="1" applyFill="1" applyBorder="1" applyAlignment="1">
      <alignment horizontal="center" vertical="center"/>
    </xf>
    <xf numFmtId="0" fontId="19" fillId="22" borderId="47" xfId="0" applyFont="1" applyFill="1" applyBorder="1" applyAlignment="1">
      <alignment horizontal="center"/>
    </xf>
    <xf numFmtId="0" fontId="19" fillId="23" borderId="47" xfId="0" applyFont="1" applyFill="1" applyBorder="1" applyAlignment="1">
      <alignment horizontal="center"/>
    </xf>
    <xf numFmtId="0" fontId="4" fillId="0" borderId="47" xfId="0" applyFont="1" applyBorder="1"/>
    <xf numFmtId="0" fontId="19" fillId="22" borderId="47" xfId="0" applyFont="1" applyFill="1" applyBorder="1" applyAlignment="1">
      <alignment horizontal="center" wrapText="1"/>
    </xf>
    <xf numFmtId="0" fontId="20" fillId="0" borderId="48" xfId="0" applyFont="1" applyBorder="1" applyAlignment="1">
      <alignment wrapText="1"/>
    </xf>
    <xf numFmtId="0" fontId="15" fillId="0" borderId="47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/>
    </xf>
    <xf numFmtId="0" fontId="15" fillId="0" borderId="47" xfId="0" applyFont="1" applyBorder="1" applyAlignment="1">
      <alignment horizontal="center" wrapText="1"/>
    </xf>
    <xf numFmtId="0" fontId="4" fillId="0" borderId="49" xfId="0" applyFont="1" applyBorder="1" applyAlignment="1">
      <alignment wrapText="1"/>
    </xf>
    <xf numFmtId="0" fontId="5" fillId="16" borderId="47" xfId="0" applyFont="1" applyFill="1" applyBorder="1" applyAlignment="1">
      <alignment horizontal="center" vertical="center"/>
    </xf>
    <xf numFmtId="10" fontId="15" fillId="0" borderId="47" xfId="2" applyNumberFormat="1" applyFont="1" applyBorder="1" applyAlignment="1">
      <alignment horizontal="center"/>
    </xf>
    <xf numFmtId="2" fontId="15" fillId="0" borderId="47" xfId="0" applyNumberFormat="1" applyFont="1" applyBorder="1" applyAlignment="1">
      <alignment horizontal="center"/>
    </xf>
    <xf numFmtId="10" fontId="15" fillId="0" borderId="47" xfId="0" applyNumberFormat="1" applyFont="1" applyBorder="1" applyAlignment="1">
      <alignment horizontal="center"/>
    </xf>
    <xf numFmtId="9" fontId="15" fillId="0" borderId="47" xfId="2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4" fillId="0" borderId="47" xfId="0" applyFont="1" applyBorder="1" applyAlignment="1">
      <alignment wrapText="1"/>
    </xf>
    <xf numFmtId="2" fontId="15" fillId="24" borderId="47" xfId="0" applyNumberFormat="1" applyFont="1" applyFill="1" applyBorder="1" applyAlignment="1">
      <alignment horizontal="center"/>
    </xf>
    <xf numFmtId="0" fontId="15" fillId="16" borderId="47" xfId="0" applyFont="1" applyFill="1" applyBorder="1" applyAlignment="1">
      <alignment horizontal="center"/>
    </xf>
    <xf numFmtId="0" fontId="4" fillId="0" borderId="50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25" borderId="47" xfId="0" applyFont="1" applyFill="1" applyBorder="1" applyAlignment="1">
      <alignment horizontal="center" vertical="center"/>
    </xf>
    <xf numFmtId="2" fontId="15" fillId="0" borderId="47" xfId="2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12" borderId="0" xfId="0" applyFont="1" applyFill="1" applyAlignment="1">
      <alignment vertical="center"/>
    </xf>
    <xf numFmtId="0" fontId="4" fillId="12" borderId="0" xfId="0" applyFont="1" applyFill="1" applyAlignment="1">
      <alignment wrapText="1"/>
    </xf>
    <xf numFmtId="0" fontId="21" fillId="0" borderId="47" xfId="0" applyFont="1" applyBorder="1" applyAlignment="1">
      <alignment horizontal="center"/>
    </xf>
    <xf numFmtId="0" fontId="15" fillId="8" borderId="47" xfId="0" applyFont="1" applyFill="1" applyBorder="1" applyAlignment="1">
      <alignment horizontal="center"/>
    </xf>
    <xf numFmtId="0" fontId="19" fillId="26" borderId="47" xfId="0" applyFont="1" applyFill="1" applyBorder="1" applyAlignment="1">
      <alignment horizontal="center"/>
    </xf>
    <xf numFmtId="2" fontId="15" fillId="8" borderId="47" xfId="0" applyNumberFormat="1" applyFont="1" applyFill="1" applyBorder="1" applyAlignment="1">
      <alignment horizontal="center"/>
    </xf>
    <xf numFmtId="2" fontId="15" fillId="8" borderId="47" xfId="2" applyNumberFormat="1" applyFont="1" applyFill="1" applyBorder="1" applyAlignment="1">
      <alignment horizontal="center"/>
    </xf>
    <xf numFmtId="0" fontId="1" fillId="0" borderId="0" xfId="4"/>
    <xf numFmtId="20" fontId="1" fillId="0" borderId="0" xfId="4" applyNumberFormat="1"/>
    <xf numFmtId="0" fontId="18" fillId="8" borderId="46" xfId="3" applyFill="1"/>
    <xf numFmtId="2" fontId="18" fillId="8" borderId="46" xfId="3" applyNumberFormat="1" applyFill="1"/>
    <xf numFmtId="165" fontId="18" fillId="8" borderId="46" xfId="3" applyNumberFormat="1" applyFill="1"/>
    <xf numFmtId="0" fontId="1" fillId="12" borderId="0" xfId="4" applyFill="1"/>
    <xf numFmtId="0" fontId="18" fillId="9" borderId="14" xfId="4" applyFont="1" applyFill="1" applyBorder="1"/>
    <xf numFmtId="0" fontId="1" fillId="9" borderId="16" xfId="4" applyFill="1" applyBorder="1" applyAlignment="1">
      <alignment horizontal="center" vertical="center"/>
    </xf>
    <xf numFmtId="165" fontId="1" fillId="9" borderId="16" xfId="4" applyNumberFormat="1" applyFill="1" applyBorder="1" applyAlignment="1">
      <alignment horizontal="center" vertical="center"/>
    </xf>
    <xf numFmtId="0" fontId="1" fillId="9" borderId="15" xfId="4" applyFill="1" applyBorder="1" applyAlignment="1">
      <alignment horizontal="center" vertical="center"/>
    </xf>
    <xf numFmtId="0" fontId="1" fillId="9" borderId="10" xfId="4" applyFill="1" applyBorder="1"/>
    <xf numFmtId="0" fontId="1" fillId="9" borderId="36" xfId="4" applyFill="1" applyBorder="1" applyAlignment="1">
      <alignment horizontal="center" vertical="center"/>
    </xf>
    <xf numFmtId="165" fontId="1" fillId="9" borderId="36" xfId="4" applyNumberFormat="1" applyFill="1" applyBorder="1" applyAlignment="1">
      <alignment horizontal="center" vertical="center"/>
    </xf>
    <xf numFmtId="0" fontId="1" fillId="9" borderId="21" xfId="4" applyFill="1" applyBorder="1" applyAlignment="1">
      <alignment horizontal="center" vertical="center"/>
    </xf>
    <xf numFmtId="0" fontId="1" fillId="9" borderId="22" xfId="4" applyFill="1" applyBorder="1"/>
    <xf numFmtId="2" fontId="1" fillId="9" borderId="36" xfId="4" applyNumberFormat="1" applyFill="1" applyBorder="1" applyAlignment="1">
      <alignment horizontal="center" vertical="center"/>
    </xf>
    <xf numFmtId="2" fontId="1" fillId="9" borderId="21" xfId="4" applyNumberFormat="1" applyFill="1" applyBorder="1" applyAlignment="1">
      <alignment horizontal="center" vertical="center"/>
    </xf>
    <xf numFmtId="0" fontId="22" fillId="9" borderId="22" xfId="4" applyFont="1" applyFill="1" applyBorder="1"/>
    <xf numFmtId="0" fontId="1" fillId="9" borderId="51" xfId="4" applyFill="1" applyBorder="1"/>
    <xf numFmtId="0" fontId="1" fillId="9" borderId="52" xfId="4" applyFill="1" applyBorder="1" applyAlignment="1">
      <alignment horizontal="center" vertical="center"/>
    </xf>
    <xf numFmtId="2" fontId="1" fillId="9" borderId="52" xfId="4" applyNumberFormat="1" applyFill="1" applyBorder="1" applyAlignment="1">
      <alignment horizontal="center" vertical="center"/>
    </xf>
    <xf numFmtId="165" fontId="1" fillId="9" borderId="52" xfId="4" applyNumberFormat="1" applyFill="1" applyBorder="1" applyAlignment="1">
      <alignment horizontal="center" vertical="center"/>
    </xf>
    <xf numFmtId="2" fontId="1" fillId="9" borderId="53" xfId="4" applyNumberFormat="1" applyFill="1" applyBorder="1" applyAlignment="1">
      <alignment horizontal="center" vertical="center"/>
    </xf>
    <xf numFmtId="0" fontId="18" fillId="27" borderId="5" xfId="3" applyFill="1" applyBorder="1"/>
    <xf numFmtId="0" fontId="18" fillId="27" borderId="54" xfId="3" applyFill="1" applyBorder="1" applyAlignment="1">
      <alignment horizontal="center" vertical="center"/>
    </xf>
    <xf numFmtId="2" fontId="18" fillId="27" borderId="54" xfId="3" applyNumberFormat="1" applyFill="1" applyBorder="1" applyAlignment="1">
      <alignment horizontal="center" vertical="center"/>
    </xf>
    <xf numFmtId="165" fontId="18" fillId="27" borderId="54" xfId="3" applyNumberFormat="1" applyFill="1" applyBorder="1" applyAlignment="1">
      <alignment horizontal="center" vertical="center"/>
    </xf>
    <xf numFmtId="2" fontId="18" fillId="27" borderId="55" xfId="3" applyNumberFormat="1" applyFill="1" applyBorder="1" applyAlignment="1">
      <alignment horizontal="center" vertical="center"/>
    </xf>
    <xf numFmtId="0" fontId="1" fillId="0" borderId="0" xfId="4" applyAlignment="1">
      <alignment horizontal="center" vertical="center"/>
    </xf>
    <xf numFmtId="165" fontId="1" fillId="0" borderId="0" xfId="4" applyNumberFormat="1" applyAlignment="1">
      <alignment horizontal="center" vertical="center"/>
    </xf>
    <xf numFmtId="0" fontId="18" fillId="10" borderId="14" xfId="4" applyFont="1" applyFill="1" applyBorder="1"/>
    <xf numFmtId="0" fontId="1" fillId="10" borderId="16" xfId="4" applyFill="1" applyBorder="1" applyAlignment="1">
      <alignment horizontal="center" vertical="center"/>
    </xf>
    <xf numFmtId="165" fontId="1" fillId="10" borderId="16" xfId="4" applyNumberFormat="1" applyFill="1" applyBorder="1" applyAlignment="1">
      <alignment horizontal="center" vertical="center"/>
    </xf>
    <xf numFmtId="0" fontId="1" fillId="10" borderId="15" xfId="4" applyFill="1" applyBorder="1" applyAlignment="1">
      <alignment horizontal="center" vertical="center"/>
    </xf>
    <xf numFmtId="0" fontId="1" fillId="10" borderId="10" xfId="4" applyFill="1" applyBorder="1"/>
    <xf numFmtId="0" fontId="1" fillId="10" borderId="36" xfId="4" applyFill="1" applyBorder="1" applyAlignment="1">
      <alignment horizontal="center" vertical="center"/>
    </xf>
    <xf numFmtId="165" fontId="1" fillId="10" borderId="36" xfId="4" applyNumberFormat="1" applyFill="1" applyBorder="1" applyAlignment="1">
      <alignment horizontal="center" vertical="center"/>
    </xf>
    <xf numFmtId="0" fontId="1" fillId="10" borderId="21" xfId="4" applyFill="1" applyBorder="1" applyAlignment="1">
      <alignment horizontal="center" vertical="center"/>
    </xf>
    <xf numFmtId="0" fontId="1" fillId="10" borderId="22" xfId="4" applyFill="1" applyBorder="1"/>
    <xf numFmtId="2" fontId="1" fillId="10" borderId="36" xfId="4" applyNumberFormat="1" applyFill="1" applyBorder="1" applyAlignment="1">
      <alignment horizontal="center" vertical="center"/>
    </xf>
    <xf numFmtId="2" fontId="1" fillId="10" borderId="21" xfId="4" applyNumberFormat="1" applyFill="1" applyBorder="1" applyAlignment="1">
      <alignment horizontal="center" vertical="center"/>
    </xf>
    <xf numFmtId="0" fontId="22" fillId="10" borderId="51" xfId="4" applyFont="1" applyFill="1" applyBorder="1"/>
    <xf numFmtId="0" fontId="1" fillId="10" borderId="52" xfId="4" applyFill="1" applyBorder="1" applyAlignment="1">
      <alignment horizontal="center" vertical="center"/>
    </xf>
    <xf numFmtId="2" fontId="1" fillId="10" borderId="52" xfId="4" applyNumberFormat="1" applyFill="1" applyBorder="1" applyAlignment="1">
      <alignment horizontal="center" vertical="center"/>
    </xf>
    <xf numFmtId="165" fontId="1" fillId="10" borderId="52" xfId="4" applyNumberFormat="1" applyFill="1" applyBorder="1" applyAlignment="1">
      <alignment horizontal="center" vertical="center"/>
    </xf>
    <xf numFmtId="2" fontId="1" fillId="10" borderId="53" xfId="4" applyNumberFormat="1" applyFill="1" applyBorder="1" applyAlignment="1">
      <alignment horizontal="center" vertical="center"/>
    </xf>
    <xf numFmtId="0" fontId="18" fillId="28" borderId="5" xfId="3" applyFill="1" applyBorder="1"/>
    <xf numFmtId="0" fontId="18" fillId="28" borderId="54" xfId="3" applyFill="1" applyBorder="1" applyAlignment="1">
      <alignment horizontal="center" vertical="center"/>
    </xf>
    <xf numFmtId="2" fontId="18" fillId="28" borderId="54" xfId="3" applyNumberFormat="1" applyFill="1" applyBorder="1" applyAlignment="1">
      <alignment horizontal="center" vertical="center"/>
    </xf>
    <xf numFmtId="165" fontId="18" fillId="28" borderId="54" xfId="3" applyNumberFormat="1" applyFill="1" applyBorder="1" applyAlignment="1">
      <alignment horizontal="center" vertical="center"/>
    </xf>
    <xf numFmtId="2" fontId="18" fillId="28" borderId="55" xfId="3" applyNumberFormat="1" applyFill="1" applyBorder="1" applyAlignment="1">
      <alignment horizontal="center" vertical="center"/>
    </xf>
    <xf numFmtId="0" fontId="18" fillId="8" borderId="14" xfId="4" applyFont="1" applyFill="1" applyBorder="1"/>
    <xf numFmtId="0" fontId="1" fillId="8" borderId="16" xfId="4" applyFill="1" applyBorder="1" applyAlignment="1">
      <alignment horizontal="center" vertical="center"/>
    </xf>
    <xf numFmtId="165" fontId="1" fillId="8" borderId="16" xfId="4" applyNumberFormat="1" applyFill="1" applyBorder="1" applyAlignment="1">
      <alignment horizontal="center" vertical="center"/>
    </xf>
    <xf numFmtId="0" fontId="1" fillId="8" borderId="15" xfId="4" applyFill="1" applyBorder="1" applyAlignment="1">
      <alignment horizontal="center" vertical="center"/>
    </xf>
    <xf numFmtId="0" fontId="1" fillId="8" borderId="10" xfId="4" applyFill="1" applyBorder="1"/>
    <xf numFmtId="0" fontId="1" fillId="8" borderId="36" xfId="4" applyFill="1" applyBorder="1" applyAlignment="1">
      <alignment horizontal="center" vertical="center"/>
    </xf>
    <xf numFmtId="165" fontId="1" fillId="8" borderId="36" xfId="4" applyNumberFormat="1" applyFill="1" applyBorder="1" applyAlignment="1">
      <alignment horizontal="center" vertical="center"/>
    </xf>
    <xf numFmtId="0" fontId="1" fillId="8" borderId="21" xfId="4" applyFill="1" applyBorder="1" applyAlignment="1">
      <alignment horizontal="center" vertical="center"/>
    </xf>
    <xf numFmtId="0" fontId="1" fillId="8" borderId="22" xfId="4" applyFill="1" applyBorder="1"/>
    <xf numFmtId="2" fontId="1" fillId="8" borderId="36" xfId="4" applyNumberFormat="1" applyFill="1" applyBorder="1" applyAlignment="1">
      <alignment horizontal="center" vertical="center"/>
    </xf>
    <xf numFmtId="2" fontId="1" fillId="8" borderId="21" xfId="4" applyNumberFormat="1" applyFill="1" applyBorder="1" applyAlignment="1">
      <alignment horizontal="center" vertical="center"/>
    </xf>
    <xf numFmtId="0" fontId="22" fillId="8" borderId="22" xfId="4" applyFont="1" applyFill="1" applyBorder="1"/>
    <xf numFmtId="0" fontId="1" fillId="8" borderId="51" xfId="4" applyFill="1" applyBorder="1"/>
    <xf numFmtId="0" fontId="1" fillId="8" borderId="52" xfId="4" applyFill="1" applyBorder="1" applyAlignment="1">
      <alignment horizontal="center" vertical="center"/>
    </xf>
    <xf numFmtId="2" fontId="1" fillId="8" borderId="52" xfId="4" applyNumberFormat="1" applyFill="1" applyBorder="1" applyAlignment="1">
      <alignment horizontal="center" vertical="center"/>
    </xf>
    <xf numFmtId="165" fontId="1" fillId="8" borderId="52" xfId="4" applyNumberFormat="1" applyFill="1" applyBorder="1" applyAlignment="1">
      <alignment horizontal="center" vertical="center"/>
    </xf>
    <xf numFmtId="2" fontId="1" fillId="8" borderId="53" xfId="4" applyNumberFormat="1" applyFill="1" applyBorder="1" applyAlignment="1">
      <alignment horizontal="center" vertical="center"/>
    </xf>
    <xf numFmtId="0" fontId="18" fillId="29" borderId="5" xfId="3" applyFill="1" applyBorder="1"/>
    <xf numFmtId="0" fontId="18" fillId="29" borderId="54" xfId="3" applyFill="1" applyBorder="1" applyAlignment="1">
      <alignment horizontal="center" vertical="center"/>
    </xf>
    <xf numFmtId="2" fontId="18" fillId="29" borderId="54" xfId="3" applyNumberFormat="1" applyFill="1" applyBorder="1" applyAlignment="1">
      <alignment horizontal="center" vertical="center"/>
    </xf>
    <xf numFmtId="165" fontId="18" fillId="29" borderId="54" xfId="3" applyNumberFormat="1" applyFill="1" applyBorder="1" applyAlignment="1">
      <alignment horizontal="center" vertical="center"/>
    </xf>
    <xf numFmtId="2" fontId="18" fillId="29" borderId="55" xfId="3" applyNumberFormat="1" applyFill="1" applyBorder="1" applyAlignment="1">
      <alignment horizontal="center" vertical="center"/>
    </xf>
    <xf numFmtId="0" fontId="18" fillId="18" borderId="14" xfId="4" applyFont="1" applyFill="1" applyBorder="1"/>
    <xf numFmtId="0" fontId="1" fillId="18" borderId="16" xfId="4" applyFill="1" applyBorder="1" applyAlignment="1">
      <alignment horizontal="center" vertical="center"/>
    </xf>
    <xf numFmtId="165" fontId="1" fillId="18" borderId="16" xfId="4" applyNumberFormat="1" applyFill="1" applyBorder="1" applyAlignment="1">
      <alignment horizontal="center" vertical="center"/>
    </xf>
    <xf numFmtId="0" fontId="1" fillId="18" borderId="15" xfId="4" applyFill="1" applyBorder="1" applyAlignment="1">
      <alignment horizontal="center" vertical="center"/>
    </xf>
    <xf numFmtId="0" fontId="1" fillId="18" borderId="10" xfId="4" applyFill="1" applyBorder="1"/>
    <xf numFmtId="0" fontId="1" fillId="18" borderId="36" xfId="4" applyFill="1" applyBorder="1" applyAlignment="1">
      <alignment horizontal="center" vertical="center"/>
    </xf>
    <xf numFmtId="165" fontId="1" fillId="18" borderId="36" xfId="4" applyNumberFormat="1" applyFill="1" applyBorder="1" applyAlignment="1">
      <alignment horizontal="center" vertical="center"/>
    </xf>
    <xf numFmtId="0" fontId="1" fillId="18" borderId="21" xfId="4" applyFill="1" applyBorder="1" applyAlignment="1">
      <alignment horizontal="center" vertical="center"/>
    </xf>
    <xf numFmtId="0" fontId="1" fillId="18" borderId="22" xfId="4" applyFill="1" applyBorder="1"/>
    <xf numFmtId="2" fontId="1" fillId="18" borderId="36" xfId="4" applyNumberFormat="1" applyFill="1" applyBorder="1" applyAlignment="1">
      <alignment horizontal="center" vertical="center"/>
    </xf>
    <xf numFmtId="0" fontId="1" fillId="18" borderId="51" xfId="4" applyFill="1" applyBorder="1"/>
    <xf numFmtId="0" fontId="1" fillId="18" borderId="52" xfId="4" applyFill="1" applyBorder="1" applyAlignment="1">
      <alignment horizontal="center" vertical="center"/>
    </xf>
    <xf numFmtId="2" fontId="1" fillId="18" borderId="52" xfId="4" applyNumberFormat="1" applyFill="1" applyBorder="1" applyAlignment="1">
      <alignment horizontal="center" vertical="center"/>
    </xf>
    <xf numFmtId="165" fontId="1" fillId="18" borderId="52" xfId="4" applyNumberFormat="1" applyFill="1" applyBorder="1" applyAlignment="1">
      <alignment horizontal="center" vertical="center"/>
    </xf>
    <xf numFmtId="0" fontId="18" fillId="30" borderId="5" xfId="3" applyFill="1" applyBorder="1"/>
    <xf numFmtId="0" fontId="18" fillId="30" borderId="54" xfId="3" applyFill="1" applyBorder="1" applyAlignment="1">
      <alignment horizontal="center" vertical="center"/>
    </xf>
    <xf numFmtId="2" fontId="18" fillId="30" borderId="54" xfId="3" applyNumberFormat="1" applyFill="1" applyBorder="1" applyAlignment="1">
      <alignment horizontal="center" vertical="center"/>
    </xf>
    <xf numFmtId="165" fontId="18" fillId="30" borderId="54" xfId="3" applyNumberFormat="1" applyFill="1" applyBorder="1" applyAlignment="1">
      <alignment horizontal="center" vertical="center"/>
    </xf>
    <xf numFmtId="2" fontId="18" fillId="30" borderId="55" xfId="3" applyNumberFormat="1" applyFill="1" applyBorder="1" applyAlignment="1">
      <alignment horizontal="center" vertical="center"/>
    </xf>
    <xf numFmtId="0" fontId="18" fillId="24" borderId="14" xfId="4" applyFont="1" applyFill="1" applyBorder="1"/>
    <xf numFmtId="0" fontId="1" fillId="24" borderId="16" xfId="4" applyFill="1" applyBorder="1" applyAlignment="1">
      <alignment horizontal="center" vertical="center"/>
    </xf>
    <xf numFmtId="165" fontId="1" fillId="24" borderId="16" xfId="4" applyNumberFormat="1" applyFill="1" applyBorder="1" applyAlignment="1">
      <alignment horizontal="center" vertical="center"/>
    </xf>
    <xf numFmtId="0" fontId="1" fillId="24" borderId="15" xfId="4" applyFill="1" applyBorder="1" applyAlignment="1">
      <alignment horizontal="center" vertical="center"/>
    </xf>
    <xf numFmtId="0" fontId="1" fillId="24" borderId="10" xfId="4" applyFill="1" applyBorder="1"/>
    <xf numFmtId="0" fontId="1" fillId="24" borderId="36" xfId="4" applyFill="1" applyBorder="1" applyAlignment="1">
      <alignment horizontal="center" vertical="center"/>
    </xf>
    <xf numFmtId="165" fontId="1" fillId="24" borderId="36" xfId="4" applyNumberFormat="1" applyFill="1" applyBorder="1" applyAlignment="1">
      <alignment horizontal="center" vertical="center"/>
    </xf>
    <xf numFmtId="0" fontId="1" fillId="24" borderId="21" xfId="4" applyFill="1" applyBorder="1" applyAlignment="1">
      <alignment horizontal="center" vertical="center"/>
    </xf>
    <xf numFmtId="0" fontId="1" fillId="24" borderId="22" xfId="4" applyFill="1" applyBorder="1"/>
    <xf numFmtId="2" fontId="1" fillId="24" borderId="36" xfId="4" applyNumberFormat="1" applyFill="1" applyBorder="1" applyAlignment="1">
      <alignment horizontal="center" vertical="center"/>
    </xf>
    <xf numFmtId="0" fontId="22" fillId="24" borderId="22" xfId="4" applyFont="1" applyFill="1" applyBorder="1"/>
    <xf numFmtId="0" fontId="1" fillId="24" borderId="51" xfId="4" applyFill="1" applyBorder="1"/>
    <xf numFmtId="0" fontId="1" fillId="24" borderId="52" xfId="4" applyFill="1" applyBorder="1" applyAlignment="1">
      <alignment horizontal="center" vertical="center"/>
    </xf>
    <xf numFmtId="2" fontId="1" fillId="24" borderId="52" xfId="4" applyNumberFormat="1" applyFill="1" applyBorder="1" applyAlignment="1">
      <alignment horizontal="center" vertical="center"/>
    </xf>
    <xf numFmtId="165" fontId="1" fillId="24" borderId="52" xfId="4" applyNumberFormat="1" applyFill="1" applyBorder="1" applyAlignment="1">
      <alignment horizontal="center" vertical="center"/>
    </xf>
    <xf numFmtId="0" fontId="18" fillId="2" borderId="5" xfId="3" applyFill="1" applyBorder="1"/>
    <xf numFmtId="0" fontId="18" fillId="2" borderId="54" xfId="3" applyFill="1" applyBorder="1" applyAlignment="1">
      <alignment horizontal="center" vertical="center"/>
    </xf>
    <xf numFmtId="2" fontId="18" fillId="2" borderId="54" xfId="3" applyNumberFormat="1" applyFill="1" applyBorder="1" applyAlignment="1">
      <alignment horizontal="center" vertical="center"/>
    </xf>
    <xf numFmtId="165" fontId="18" fillId="2" borderId="54" xfId="3" applyNumberFormat="1" applyFill="1" applyBorder="1" applyAlignment="1">
      <alignment horizontal="center" vertical="center"/>
    </xf>
    <xf numFmtId="2" fontId="18" fillId="2" borderId="55" xfId="3" applyNumberFormat="1" applyFill="1" applyBorder="1" applyAlignment="1">
      <alignment horizontal="center" vertical="center"/>
    </xf>
    <xf numFmtId="165" fontId="1" fillId="0" borderId="0" xfId="4" applyNumberFormat="1"/>
    <xf numFmtId="0" fontId="0" fillId="0" borderId="18" xfId="0" applyBorder="1" applyAlignment="1">
      <alignment horizontal="center" vertical="center"/>
    </xf>
    <xf numFmtId="0" fontId="0" fillId="31" borderId="32" xfId="0" applyFill="1" applyBorder="1" applyAlignment="1">
      <alignment horizontal="center" vertical="center"/>
    </xf>
    <xf numFmtId="0" fontId="0" fillId="31" borderId="33" xfId="0" applyFill="1" applyBorder="1" applyAlignment="1">
      <alignment horizontal="center" vertical="center"/>
    </xf>
    <xf numFmtId="0" fontId="0" fillId="31" borderId="34" xfId="0" applyFill="1" applyBorder="1" applyAlignment="1">
      <alignment horizontal="center" vertical="center"/>
    </xf>
    <xf numFmtId="0" fontId="0" fillId="31" borderId="35" xfId="0" applyFill="1" applyBorder="1" applyAlignment="1">
      <alignment horizontal="center" vertical="center"/>
    </xf>
    <xf numFmtId="0" fontId="0" fillId="31" borderId="31" xfId="0" applyFill="1" applyBorder="1" applyAlignment="1">
      <alignment horizontal="center" vertical="center"/>
    </xf>
    <xf numFmtId="0" fontId="0" fillId="31" borderId="38" xfId="0" applyFill="1" applyBorder="1" applyAlignment="1">
      <alignment horizontal="center" vertical="center"/>
    </xf>
    <xf numFmtId="0" fontId="0" fillId="31" borderId="30" xfId="0" applyFill="1" applyBorder="1" applyAlignment="1">
      <alignment horizontal="center" vertical="center"/>
    </xf>
    <xf numFmtId="0" fontId="0" fillId="31" borderId="45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23" fillId="16" borderId="47" xfId="0" applyFont="1" applyFill="1" applyBorder="1" applyAlignment="1">
      <alignment horizontal="center" vertical="center"/>
    </xf>
    <xf numFmtId="0" fontId="24" fillId="16" borderId="47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10" fontId="0" fillId="0" borderId="0" xfId="2" applyNumberFormat="1" applyFont="1" applyBorder="1" applyAlignment="1">
      <alignment horizontal="center" vertical="center"/>
    </xf>
    <xf numFmtId="10" fontId="0" fillId="0" borderId="36" xfId="2" applyNumberFormat="1" applyFont="1" applyBorder="1" applyAlignment="1">
      <alignment horizontal="center" vertical="center"/>
    </xf>
    <xf numFmtId="0" fontId="20" fillId="0" borderId="14" xfId="0" applyFont="1" applyBorder="1" applyAlignment="1">
      <alignment vertical="center"/>
    </xf>
    <xf numFmtId="0" fontId="0" fillId="0" borderId="16" xfId="0" applyBorder="1"/>
    <xf numFmtId="0" fontId="4" fillId="0" borderId="22" xfId="0" applyFont="1" applyBorder="1" applyAlignment="1">
      <alignment vertical="center"/>
    </xf>
    <xf numFmtId="10" fontId="0" fillId="0" borderId="21" xfId="2" applyNumberFormat="1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10" fontId="0" fillId="0" borderId="37" xfId="2" applyNumberFormat="1" applyFont="1" applyBorder="1" applyAlignment="1">
      <alignment horizontal="center" vertical="center"/>
    </xf>
    <xf numFmtId="10" fontId="0" fillId="0" borderId="17" xfId="2" applyNumberFormat="1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15" borderId="0" xfId="0" applyNumberFormat="1" applyFill="1" applyAlignment="1">
      <alignment horizontal="center" vertical="center"/>
    </xf>
    <xf numFmtId="3" fontId="0" fillId="31" borderId="10" xfId="0" applyNumberFormat="1" applyFill="1" applyBorder="1" applyAlignment="1">
      <alignment horizontal="center" vertical="center"/>
    </xf>
    <xf numFmtId="3" fontId="0" fillId="31" borderId="0" xfId="0" applyNumberFormat="1" applyFill="1" applyAlignment="1">
      <alignment horizontal="center" vertical="center"/>
    </xf>
    <xf numFmtId="3" fontId="0" fillId="31" borderId="4" xfId="0" applyNumberFormat="1" applyFill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3" fontId="2" fillId="6" borderId="2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horizontal="center" vertical="center"/>
    </xf>
    <xf numFmtId="3" fontId="2" fillId="15" borderId="4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3" fontId="2" fillId="5" borderId="4" xfId="0" applyNumberFormat="1" applyFont="1" applyFill="1" applyBorder="1" applyAlignment="1">
      <alignment horizontal="center" vertical="center"/>
    </xf>
    <xf numFmtId="3" fontId="0" fillId="13" borderId="10" xfId="0" applyNumberFormat="1" applyFill="1" applyBorder="1"/>
    <xf numFmtId="3" fontId="5" fillId="0" borderId="29" xfId="0" applyNumberFormat="1" applyFont="1" applyBorder="1" applyAlignment="1">
      <alignment horizontal="center" vertical="center"/>
    </xf>
    <xf numFmtId="3" fontId="0" fillId="13" borderId="4" xfId="0" applyNumberFormat="1" applyFill="1" applyBorder="1" applyAlignment="1">
      <alignment horizontal="center" vertical="center"/>
    </xf>
    <xf numFmtId="3" fontId="0" fillId="13" borderId="12" xfId="0" applyNumberFormat="1" applyFill="1" applyBorder="1" applyAlignment="1">
      <alignment horizontal="center" vertical="center"/>
    </xf>
    <xf numFmtId="3" fontId="0" fillId="0" borderId="0" xfId="0" applyNumberFormat="1"/>
    <xf numFmtId="3" fontId="5" fillId="0" borderId="24" xfId="0" applyNumberFormat="1" applyFont="1" applyBorder="1" applyAlignment="1">
      <alignment horizontal="center" vertical="center"/>
    </xf>
    <xf numFmtId="3" fontId="3" fillId="7" borderId="9" xfId="0" applyNumberFormat="1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 vertical="center"/>
    </xf>
    <xf numFmtId="3" fontId="2" fillId="6" borderId="7" xfId="0" applyNumberFormat="1" applyFont="1" applyFill="1" applyBorder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/>
    </xf>
    <xf numFmtId="3" fontId="2" fillId="13" borderId="0" xfId="0" applyNumberFormat="1" applyFont="1" applyFill="1" applyAlignment="1">
      <alignment horizontal="center" vertical="center"/>
    </xf>
    <xf numFmtId="3" fontId="9" fillId="5" borderId="14" xfId="0" applyNumberFormat="1" applyFont="1" applyFill="1" applyBorder="1" applyAlignment="1">
      <alignment horizontal="center" vertical="center"/>
    </xf>
    <xf numFmtId="3" fontId="9" fillId="5" borderId="16" xfId="0" applyNumberFormat="1" applyFont="1" applyFill="1" applyBorder="1" applyAlignment="1">
      <alignment horizontal="center" vertical="center"/>
    </xf>
    <xf numFmtId="3" fontId="9" fillId="5" borderId="15" xfId="0" applyNumberFormat="1" applyFont="1" applyFill="1" applyBorder="1" applyAlignment="1">
      <alignment horizontal="center" vertical="center"/>
    </xf>
    <xf numFmtId="3" fontId="9" fillId="5" borderId="12" xfId="0" applyNumberFormat="1" applyFont="1" applyFill="1" applyBorder="1" applyAlignment="1">
      <alignment horizontal="center" vertical="center"/>
    </xf>
    <xf numFmtId="3" fontId="9" fillId="13" borderId="12" xfId="0" applyNumberFormat="1" applyFont="1" applyFill="1" applyBorder="1" applyAlignment="1">
      <alignment horizontal="center" vertical="center"/>
    </xf>
    <xf numFmtId="3" fontId="9" fillId="4" borderId="12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2" fillId="6" borderId="7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2" fillId="6" borderId="3" xfId="0" applyNumberFormat="1" applyFont="1" applyFill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0" fontId="0" fillId="31" borderId="26" xfId="0" applyFill="1" applyBorder="1" applyAlignment="1">
      <alignment horizontal="center" vertical="center"/>
    </xf>
    <xf numFmtId="0" fontId="0" fillId="31" borderId="22" xfId="0" applyFill="1" applyBorder="1" applyAlignment="1">
      <alignment horizontal="center" vertical="center"/>
    </xf>
    <xf numFmtId="0" fontId="0" fillId="31" borderId="36" xfId="0" applyFill="1" applyBorder="1" applyAlignment="1">
      <alignment horizontal="center" vertical="center"/>
    </xf>
    <xf numFmtId="0" fontId="5" fillId="31" borderId="31" xfId="0" applyFont="1" applyFill="1" applyBorder="1" applyAlignment="1">
      <alignment horizontal="center" vertical="center"/>
    </xf>
    <xf numFmtId="0" fontId="5" fillId="33" borderId="10" xfId="0" applyFont="1" applyFill="1" applyBorder="1" applyAlignment="1">
      <alignment horizontal="center" vertical="center"/>
    </xf>
    <xf numFmtId="0" fontId="5" fillId="31" borderId="56" xfId="0" applyFont="1" applyFill="1" applyBorder="1" applyAlignment="1">
      <alignment horizontal="center" vertical="center"/>
    </xf>
    <xf numFmtId="0" fontId="5" fillId="31" borderId="57" xfId="0" applyFont="1" applyFill="1" applyBorder="1" applyAlignment="1">
      <alignment horizontal="center" vertical="center"/>
    </xf>
    <xf numFmtId="2" fontId="0" fillId="0" borderId="0" xfId="0" applyNumberFormat="1"/>
    <xf numFmtId="4" fontId="2" fillId="5" borderId="10" xfId="0" applyNumberFormat="1" applyFont="1" applyFill="1" applyBorder="1" applyAlignment="1">
      <alignment horizontal="center" vertical="center"/>
    </xf>
    <xf numFmtId="4" fontId="2" fillId="5" borderId="0" xfId="0" applyNumberFormat="1" applyFont="1" applyFill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4" fontId="9" fillId="5" borderId="14" xfId="0" applyNumberFormat="1" applyFont="1" applyFill="1" applyBorder="1" applyAlignment="1">
      <alignment horizontal="center" vertical="center"/>
    </xf>
    <xf numFmtId="4" fontId="9" fillId="5" borderId="16" xfId="0" applyNumberFormat="1" applyFont="1" applyFill="1" applyBorder="1" applyAlignment="1">
      <alignment horizontal="center" vertical="center"/>
    </xf>
    <xf numFmtId="0" fontId="25" fillId="31" borderId="31" xfId="0" applyFont="1" applyFill="1" applyBorder="1" applyAlignment="1">
      <alignment horizontal="center" vertical="center"/>
    </xf>
    <xf numFmtId="0" fontId="25" fillId="31" borderId="56" xfId="0" applyFont="1" applyFill="1" applyBorder="1" applyAlignment="1">
      <alignment horizontal="center" vertical="center"/>
    </xf>
    <xf numFmtId="0" fontId="25" fillId="31" borderId="57" xfId="0" applyFont="1" applyFill="1" applyBorder="1" applyAlignment="1">
      <alignment horizontal="center" vertical="center"/>
    </xf>
    <xf numFmtId="0" fontId="17" fillId="15" borderId="16" xfId="0" applyFont="1" applyFill="1" applyBorder="1"/>
    <xf numFmtId="0" fontId="17" fillId="15" borderId="0" xfId="0" applyFont="1" applyFill="1"/>
    <xf numFmtId="0" fontId="17" fillId="15" borderId="15" xfId="0" applyFont="1" applyFill="1" applyBorder="1"/>
    <xf numFmtId="0" fontId="17" fillId="0" borderId="0" xfId="0" applyFont="1"/>
    <xf numFmtId="0" fontId="17" fillId="15" borderId="4" xfId="0" applyFont="1" applyFill="1" applyBorder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/>
    </xf>
    <xf numFmtId="0" fontId="17" fillId="15" borderId="4" xfId="0" applyFont="1" applyFill="1" applyBorder="1"/>
    <xf numFmtId="0" fontId="17" fillId="20" borderId="12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3" fontId="17" fillId="0" borderId="14" xfId="0" applyNumberFormat="1" applyFont="1" applyBorder="1" applyAlignment="1">
      <alignment horizontal="center" vertical="center"/>
    </xf>
    <xf numFmtId="3" fontId="17" fillId="0" borderId="16" xfId="0" applyNumberFormat="1" applyFont="1" applyBorder="1" applyAlignment="1">
      <alignment horizontal="center" vertical="center"/>
    </xf>
    <xf numFmtId="3" fontId="17" fillId="0" borderId="15" xfId="0" applyNumberFormat="1" applyFont="1" applyBorder="1" applyAlignment="1">
      <alignment horizontal="center" vertical="center"/>
    </xf>
    <xf numFmtId="3" fontId="17" fillId="0" borderId="12" xfId="0" applyNumberFormat="1" applyFont="1" applyBorder="1" applyAlignment="1">
      <alignment horizontal="center" vertical="center"/>
    </xf>
    <xf numFmtId="3" fontId="17" fillId="15" borderId="0" xfId="0" applyNumberFormat="1" applyFont="1" applyFill="1" applyAlignment="1">
      <alignment horizontal="center" vertical="center"/>
    </xf>
    <xf numFmtId="3" fontId="17" fillId="0" borderId="10" xfId="0" applyNumberFormat="1" applyFont="1" applyBorder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4" xfId="0" applyNumberFormat="1" applyFont="1" applyBorder="1" applyAlignment="1">
      <alignment horizontal="center" vertical="center"/>
    </xf>
    <xf numFmtId="39" fontId="17" fillId="0" borderId="27" xfId="1" applyNumberFormat="1" applyFont="1" applyBorder="1" applyAlignment="1">
      <alignment horizontal="center" vertical="center"/>
    </xf>
    <xf numFmtId="39" fontId="17" fillId="0" borderId="25" xfId="1" applyNumberFormat="1" applyFont="1" applyBorder="1" applyAlignment="1">
      <alignment horizontal="center" vertical="center"/>
    </xf>
    <xf numFmtId="39" fontId="17" fillId="15" borderId="0" xfId="1" applyNumberFormat="1" applyFont="1" applyFill="1" applyBorder="1" applyAlignment="1">
      <alignment horizontal="center" vertical="center"/>
    </xf>
    <xf numFmtId="39" fontId="17" fillId="0" borderId="26" xfId="1" applyNumberFormat="1" applyFont="1" applyBorder="1" applyAlignment="1">
      <alignment horizontal="center" vertical="center"/>
    </xf>
    <xf numFmtId="39" fontId="17" fillId="0" borderId="23" xfId="1" applyNumberFormat="1" applyFont="1" applyBorder="1" applyAlignment="1">
      <alignment horizontal="center" vertical="center"/>
    </xf>
    <xf numFmtId="39" fontId="17" fillId="0" borderId="22" xfId="1" applyNumberFormat="1" applyFont="1" applyBorder="1" applyAlignment="1">
      <alignment horizontal="center" vertical="center"/>
    </xf>
    <xf numFmtId="0" fontId="17" fillId="31" borderId="22" xfId="0" applyFont="1" applyFill="1" applyBorder="1" applyAlignment="1">
      <alignment horizontal="center" vertical="center"/>
    </xf>
    <xf numFmtId="0" fontId="17" fillId="31" borderId="36" xfId="0" applyFont="1" applyFill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3" fontId="17" fillId="0" borderId="2" xfId="0" applyNumberFormat="1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3" fontId="17" fillId="31" borderId="3" xfId="0" applyNumberFormat="1" applyFont="1" applyFill="1" applyBorder="1" applyAlignment="1">
      <alignment horizontal="center" vertical="center"/>
    </xf>
    <xf numFmtId="3" fontId="17" fillId="31" borderId="2" xfId="0" applyNumberFormat="1" applyFont="1" applyFill="1" applyBorder="1" applyAlignment="1">
      <alignment horizontal="center" vertical="center"/>
    </xf>
    <xf numFmtId="3" fontId="17" fillId="31" borderId="1" xfId="0" applyNumberFormat="1" applyFont="1" applyFill="1" applyBorder="1" applyAlignment="1">
      <alignment horizontal="center" vertical="center"/>
    </xf>
    <xf numFmtId="39" fontId="17" fillId="0" borderId="19" xfId="1" applyNumberFormat="1" applyFont="1" applyBorder="1" applyAlignment="1">
      <alignment horizontal="center" vertical="center"/>
    </xf>
    <xf numFmtId="39" fontId="17" fillId="0" borderId="18" xfId="1" applyNumberFormat="1" applyFont="1" applyBorder="1" applyAlignment="1">
      <alignment horizontal="center" vertical="center"/>
    </xf>
    <xf numFmtId="39" fontId="17" fillId="0" borderId="39" xfId="1" applyNumberFormat="1" applyFont="1" applyBorder="1" applyAlignment="1">
      <alignment horizontal="center" vertical="center"/>
    </xf>
    <xf numFmtId="39" fontId="17" fillId="0" borderId="5" xfId="1" applyNumberFormat="1" applyFont="1" applyBorder="1" applyAlignment="1">
      <alignment horizontal="center" vertical="center"/>
    </xf>
    <xf numFmtId="43" fontId="17" fillId="15" borderId="0" xfId="1" applyFont="1" applyFill="1" applyBorder="1" applyAlignment="1">
      <alignment horizontal="center" vertical="center"/>
    </xf>
    <xf numFmtId="0" fontId="17" fillId="31" borderId="26" xfId="0" applyFont="1" applyFill="1" applyBorder="1" applyAlignment="1">
      <alignment horizontal="center" vertical="center"/>
    </xf>
    <xf numFmtId="0" fontId="17" fillId="31" borderId="33" xfId="0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1" borderId="32" xfId="0" applyFont="1" applyFill="1" applyBorder="1" applyAlignment="1">
      <alignment horizontal="center" vertical="center"/>
    </xf>
    <xf numFmtId="0" fontId="17" fillId="31" borderId="34" xfId="0" applyFont="1" applyFill="1" applyBorder="1" applyAlignment="1">
      <alignment horizontal="center" vertical="center"/>
    </xf>
    <xf numFmtId="0" fontId="17" fillId="31" borderId="35" xfId="0" applyFont="1" applyFill="1" applyBorder="1" applyAlignment="1">
      <alignment horizontal="center" vertical="center"/>
    </xf>
    <xf numFmtId="0" fontId="17" fillId="32" borderId="12" xfId="0" applyFont="1" applyFill="1" applyBorder="1" applyAlignment="1">
      <alignment horizontal="center" vertical="center"/>
    </xf>
    <xf numFmtId="2" fontId="17" fillId="15" borderId="4" xfId="0" applyNumberFormat="1" applyFont="1" applyFill="1" applyBorder="1" applyAlignment="1">
      <alignment horizontal="center" vertical="center"/>
    </xf>
    <xf numFmtId="2" fontId="17" fillId="15" borderId="0" xfId="0" applyNumberFormat="1" applyFont="1" applyFill="1" applyAlignment="1">
      <alignment horizontal="center" vertical="center"/>
    </xf>
    <xf numFmtId="2" fontId="17" fillId="15" borderId="2" xfId="0" applyNumberFormat="1" applyFont="1" applyFill="1" applyBorder="1" applyAlignment="1">
      <alignment horizontal="center" vertical="center"/>
    </xf>
    <xf numFmtId="0" fontId="17" fillId="15" borderId="2" xfId="0" applyFont="1" applyFill="1" applyBorder="1" applyAlignment="1">
      <alignment horizontal="center" vertical="center"/>
    </xf>
    <xf numFmtId="43" fontId="17" fillId="15" borderId="2" xfId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17" fillId="11" borderId="0" xfId="0" applyFont="1" applyFill="1"/>
    <xf numFmtId="0" fontId="17" fillId="13" borderId="16" xfId="0" applyFont="1" applyFill="1" applyBorder="1" applyAlignment="1">
      <alignment horizontal="center" vertical="center"/>
    </xf>
    <xf numFmtId="0" fontId="17" fillId="13" borderId="16" xfId="0" applyFont="1" applyFill="1" applyBorder="1"/>
    <xf numFmtId="43" fontId="17" fillId="13" borderId="16" xfId="1" applyFont="1" applyFill="1" applyBorder="1" applyAlignment="1">
      <alignment horizontal="center" vertical="center"/>
    </xf>
    <xf numFmtId="0" fontId="17" fillId="13" borderId="15" xfId="0" applyFont="1" applyFill="1" applyBorder="1"/>
    <xf numFmtId="0" fontId="17" fillId="13" borderId="4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3" borderId="0" xfId="0" applyFont="1" applyFill="1"/>
    <xf numFmtId="43" fontId="17" fillId="13" borderId="0" xfId="1" applyFont="1" applyFill="1" applyBorder="1" applyAlignment="1">
      <alignment horizontal="center" vertical="center"/>
    </xf>
    <xf numFmtId="0" fontId="17" fillId="13" borderId="4" xfId="0" applyFont="1" applyFill="1" applyBorder="1"/>
    <xf numFmtId="0" fontId="17" fillId="13" borderId="0" xfId="0" applyFont="1" applyFill="1" applyAlignment="1">
      <alignment horizontal="center" vertical="center"/>
    </xf>
    <xf numFmtId="3" fontId="17" fillId="13" borderId="4" xfId="0" applyNumberFormat="1" applyFont="1" applyFill="1" applyBorder="1" applyAlignment="1">
      <alignment horizontal="center" vertical="center"/>
    </xf>
    <xf numFmtId="3" fontId="17" fillId="13" borderId="12" xfId="0" applyNumberFormat="1" applyFont="1" applyFill="1" applyBorder="1" applyAlignment="1">
      <alignment horizontal="center" vertical="center"/>
    </xf>
    <xf numFmtId="3" fontId="17" fillId="13" borderId="4" xfId="0" applyNumberFormat="1" applyFont="1" applyFill="1" applyBorder="1"/>
    <xf numFmtId="4" fontId="17" fillId="0" borderId="27" xfId="1" applyNumberFormat="1" applyFont="1" applyBorder="1" applyAlignment="1">
      <alignment horizontal="center" vertical="center"/>
    </xf>
    <xf numFmtId="4" fontId="17" fillId="0" borderId="25" xfId="1" applyNumberFormat="1" applyFont="1" applyBorder="1" applyAlignment="1">
      <alignment horizontal="center" vertical="center"/>
    </xf>
    <xf numFmtId="4" fontId="17" fillId="13" borderId="0" xfId="1" applyNumberFormat="1" applyFont="1" applyFill="1" applyBorder="1" applyAlignment="1">
      <alignment horizontal="center" vertical="center"/>
    </xf>
    <xf numFmtId="4" fontId="17" fillId="0" borderId="26" xfId="1" applyNumberFormat="1" applyFont="1" applyBorder="1" applyAlignment="1">
      <alignment horizontal="center" vertical="center"/>
    </xf>
    <xf numFmtId="3" fontId="17" fillId="0" borderId="0" xfId="0" applyNumberFormat="1" applyFont="1"/>
    <xf numFmtId="4" fontId="17" fillId="0" borderId="23" xfId="1" applyNumberFormat="1" applyFont="1" applyBorder="1" applyAlignment="1">
      <alignment horizontal="center" vertical="center"/>
    </xf>
    <xf numFmtId="4" fontId="17" fillId="0" borderId="22" xfId="1" applyNumberFormat="1" applyFont="1" applyBorder="1" applyAlignment="1">
      <alignment horizontal="center" vertical="center"/>
    </xf>
    <xf numFmtId="4" fontId="17" fillId="0" borderId="19" xfId="1" applyNumberFormat="1" applyFont="1" applyBorder="1" applyAlignment="1">
      <alignment horizontal="center" vertical="center"/>
    </xf>
    <xf numFmtId="4" fontId="17" fillId="0" borderId="18" xfId="1" applyNumberFormat="1" applyFont="1" applyBorder="1" applyAlignment="1">
      <alignment horizontal="center" vertical="center"/>
    </xf>
    <xf numFmtId="4" fontId="17" fillId="0" borderId="39" xfId="1" applyNumberFormat="1" applyFont="1" applyBorder="1" applyAlignment="1">
      <alignment horizontal="center" vertical="center"/>
    </xf>
    <xf numFmtId="4" fontId="17" fillId="0" borderId="5" xfId="1" applyNumberFormat="1" applyFont="1" applyBorder="1" applyAlignment="1">
      <alignment horizontal="center" vertical="center"/>
    </xf>
    <xf numFmtId="1" fontId="17" fillId="13" borderId="0" xfId="0" applyNumberFormat="1" applyFont="1" applyFill="1" applyAlignment="1">
      <alignment horizontal="center" vertical="center"/>
    </xf>
    <xf numFmtId="0" fontId="17" fillId="13" borderId="2" xfId="0" applyFont="1" applyFill="1" applyBorder="1"/>
    <xf numFmtId="0" fontId="17" fillId="13" borderId="1" xfId="0" applyFont="1" applyFill="1" applyBorder="1"/>
    <xf numFmtId="0" fontId="17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9" borderId="4" xfId="0" applyFont="1" applyFill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right"/>
    </xf>
    <xf numFmtId="1" fontId="17" fillId="0" borderId="0" xfId="0" applyNumberFormat="1" applyFont="1" applyAlignment="1">
      <alignment horizontal="center"/>
    </xf>
    <xf numFmtId="0" fontId="17" fillId="0" borderId="28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center" vertical="center"/>
    </xf>
    <xf numFmtId="4" fontId="9" fillId="5" borderId="2" xfId="0" applyNumberFormat="1" applyFont="1" applyFill="1" applyBorder="1" applyAlignment="1">
      <alignment horizontal="center" vertical="center"/>
    </xf>
    <xf numFmtId="3" fontId="9" fillId="5" borderId="3" xfId="0" applyNumberFormat="1" applyFont="1" applyFill="1" applyBorder="1" applyAlignment="1">
      <alignment horizontal="center" vertical="center"/>
    </xf>
    <xf numFmtId="3" fontId="9" fillId="5" borderId="2" xfId="0" applyNumberFormat="1" applyFont="1" applyFill="1" applyBorder="1" applyAlignment="1">
      <alignment horizontal="center" vertical="center"/>
    </xf>
    <xf numFmtId="3" fontId="9" fillId="5" borderId="1" xfId="0" applyNumberFormat="1" applyFont="1" applyFill="1" applyBorder="1" applyAlignment="1">
      <alignment horizontal="center" vertical="center"/>
    </xf>
    <xf numFmtId="3" fontId="9" fillId="15" borderId="4" xfId="0" applyNumberFormat="1" applyFont="1" applyFill="1" applyBorder="1" applyAlignment="1">
      <alignment horizontal="center" vertical="center"/>
    </xf>
    <xf numFmtId="3" fontId="9" fillId="5" borderId="10" xfId="0" applyNumberFormat="1" applyFont="1" applyFill="1" applyBorder="1" applyAlignment="1">
      <alignment horizontal="center" vertical="center"/>
    </xf>
    <xf numFmtId="3" fontId="9" fillId="5" borderId="0" xfId="0" applyNumberFormat="1" applyFont="1" applyFill="1" applyAlignment="1">
      <alignment horizontal="center" vertical="center"/>
    </xf>
    <xf numFmtId="3" fontId="9" fillId="5" borderId="4" xfId="0" applyNumberFormat="1" applyFont="1" applyFill="1" applyBorder="1" applyAlignment="1">
      <alignment horizontal="center" vertical="center"/>
    </xf>
    <xf numFmtId="3" fontId="9" fillId="4" borderId="10" xfId="0" applyNumberFormat="1" applyFont="1" applyFill="1" applyBorder="1" applyAlignment="1">
      <alignment horizontal="center" vertical="center"/>
    </xf>
    <xf numFmtId="3" fontId="9" fillId="4" borderId="0" xfId="0" applyNumberFormat="1" applyFont="1" applyFill="1" applyAlignment="1">
      <alignment horizontal="center" vertical="center"/>
    </xf>
    <xf numFmtId="3" fontId="9" fillId="4" borderId="4" xfId="0" applyNumberFormat="1" applyFont="1" applyFill="1" applyBorder="1" applyAlignment="1">
      <alignment horizontal="center" vertical="center"/>
    </xf>
    <xf numFmtId="4" fontId="9" fillId="3" borderId="13" xfId="0" applyNumberFormat="1" applyFont="1" applyFill="1" applyBorder="1" applyAlignment="1">
      <alignment horizontal="center" vertical="center"/>
    </xf>
    <xf numFmtId="3" fontId="9" fillId="3" borderId="1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2" fontId="9" fillId="15" borderId="0" xfId="0" applyNumberFormat="1" applyFont="1" applyFill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9" fillId="4" borderId="7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9" fillId="3" borderId="1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2" fontId="9" fillId="15" borderId="2" xfId="0" applyNumberFormat="1" applyFont="1" applyFill="1" applyBorder="1" applyAlignment="1">
      <alignment horizontal="center" vertical="center"/>
    </xf>
    <xf numFmtId="164" fontId="9" fillId="15" borderId="2" xfId="0" applyNumberFormat="1" applyFont="1" applyFill="1" applyBorder="1" applyAlignment="1">
      <alignment horizontal="center" vertical="center"/>
    </xf>
    <xf numFmtId="3" fontId="17" fillId="0" borderId="28" xfId="0" applyNumberFormat="1" applyFont="1" applyBorder="1" applyAlignment="1">
      <alignment horizontal="center" vertic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0" xfId="0" applyNumberFormat="1" applyFont="1" applyBorder="1" applyAlignment="1">
      <alignment horizontal="center" vertical="center"/>
    </xf>
    <xf numFmtId="3" fontId="9" fillId="13" borderId="0" xfId="0" applyNumberFormat="1" applyFont="1" applyFill="1" applyAlignment="1">
      <alignment horizontal="center" vertical="center"/>
    </xf>
    <xf numFmtId="3" fontId="9" fillId="4" borderId="14" xfId="0" applyNumberFormat="1" applyFont="1" applyFill="1" applyBorder="1" applyAlignment="1">
      <alignment horizontal="center" vertical="center"/>
    </xf>
    <xf numFmtId="3" fontId="9" fillId="4" borderId="16" xfId="0" applyNumberFormat="1" applyFont="1" applyFill="1" applyBorder="1" applyAlignment="1">
      <alignment horizontal="center" vertical="center"/>
    </xf>
    <xf numFmtId="3" fontId="9" fillId="4" borderId="15" xfId="0" applyNumberFormat="1" applyFont="1" applyFill="1" applyBorder="1" applyAlignment="1">
      <alignment horizontal="center" vertical="center"/>
    </xf>
    <xf numFmtId="4" fontId="9" fillId="3" borderId="14" xfId="0" applyNumberFormat="1" applyFont="1" applyFill="1" applyBorder="1" applyAlignment="1">
      <alignment horizontal="center" vertical="center"/>
    </xf>
    <xf numFmtId="4" fontId="9" fillId="3" borderId="16" xfId="0" applyNumberFormat="1" applyFont="1" applyFill="1" applyBorder="1" applyAlignment="1">
      <alignment horizontal="center" vertical="center"/>
    </xf>
    <xf numFmtId="3" fontId="9" fillId="3" borderId="14" xfId="0" applyNumberFormat="1" applyFont="1" applyFill="1" applyBorder="1" applyAlignment="1">
      <alignment horizontal="center" vertical="center"/>
    </xf>
    <xf numFmtId="3" fontId="9" fillId="3" borderId="16" xfId="0" applyNumberFormat="1" applyFont="1" applyFill="1" applyBorder="1" applyAlignment="1">
      <alignment horizontal="center" vertical="center"/>
    </xf>
    <xf numFmtId="3" fontId="9" fillId="3" borderId="15" xfId="0" applyNumberFormat="1" applyFont="1" applyFill="1" applyBorder="1" applyAlignment="1">
      <alignment horizontal="center" vertical="center"/>
    </xf>
    <xf numFmtId="3" fontId="17" fillId="0" borderId="9" xfId="0" applyNumberFormat="1" applyFont="1" applyBorder="1" applyAlignment="1">
      <alignment horizontal="center" vertical="center"/>
    </xf>
    <xf numFmtId="0" fontId="17" fillId="31" borderId="31" xfId="0" applyFont="1" applyFill="1" applyBorder="1" applyAlignment="1">
      <alignment horizontal="center" vertical="center"/>
    </xf>
    <xf numFmtId="0" fontId="17" fillId="31" borderId="56" xfId="0" applyFont="1" applyFill="1" applyBorder="1" applyAlignment="1">
      <alignment horizontal="center" vertical="center"/>
    </xf>
    <xf numFmtId="0" fontId="17" fillId="31" borderId="57" xfId="0" applyFont="1" applyFill="1" applyBorder="1" applyAlignment="1">
      <alignment horizontal="center" vertical="center"/>
    </xf>
    <xf numFmtId="2" fontId="9" fillId="13" borderId="4" xfId="0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9" fillId="3" borderId="9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/>
    </xf>
    <xf numFmtId="4" fontId="17" fillId="0" borderId="14" xfId="0" applyNumberFormat="1" applyFont="1" applyBorder="1" applyAlignment="1">
      <alignment horizontal="center" vertical="center"/>
    </xf>
    <xf numFmtId="4" fontId="17" fillId="0" borderId="16" xfId="0" applyNumberFormat="1" applyFont="1" applyBorder="1" applyAlignment="1">
      <alignment horizontal="center" vertical="center"/>
    </xf>
    <xf numFmtId="4" fontId="17" fillId="0" borderId="10" xfId="0" applyNumberFormat="1" applyFont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4" fontId="17" fillId="0" borderId="2" xfId="0" applyNumberFormat="1" applyFont="1" applyBorder="1" applyAlignment="1">
      <alignment horizontal="center" vertical="center"/>
    </xf>
    <xf numFmtId="0" fontId="17" fillId="15" borderId="16" xfId="0" applyFont="1" applyFill="1" applyBorder="1" applyAlignment="1">
      <alignment horizontal="center"/>
    </xf>
    <xf numFmtId="0" fontId="17" fillId="11" borderId="0" xfId="0" applyFont="1" applyFill="1" applyAlignment="1">
      <alignment horizontal="center"/>
    </xf>
    <xf numFmtId="0" fontId="17" fillId="13" borderId="16" xfId="0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0" fontId="17" fillId="15" borderId="16" xfId="0" applyFont="1" applyFill="1" applyBorder="1" applyAlignment="1">
      <alignment horizontal="center" vertical="center"/>
    </xf>
    <xf numFmtId="0" fontId="17" fillId="13" borderId="2" xfId="0" applyFont="1" applyFill="1" applyBorder="1" applyAlignment="1">
      <alignment horizontal="center" vertical="center"/>
    </xf>
    <xf numFmtId="4" fontId="9" fillId="5" borderId="10" xfId="0" applyNumberFormat="1" applyFont="1" applyFill="1" applyBorder="1" applyAlignment="1">
      <alignment horizontal="center" vertical="center"/>
    </xf>
    <xf numFmtId="4" fontId="9" fillId="5" borderId="0" xfId="0" applyNumberFormat="1" applyFont="1" applyFill="1" applyAlignment="1">
      <alignment horizontal="center" vertical="center"/>
    </xf>
    <xf numFmtId="0" fontId="17" fillId="15" borderId="4" xfId="0" applyFont="1" applyFill="1" applyBorder="1" applyAlignment="1">
      <alignment horizontal="center"/>
    </xf>
    <xf numFmtId="3" fontId="17" fillId="31" borderId="10" xfId="0" applyNumberFormat="1" applyFont="1" applyFill="1" applyBorder="1" applyAlignment="1">
      <alignment horizontal="center"/>
    </xf>
    <xf numFmtId="3" fontId="17" fillId="15" borderId="0" xfId="0" applyNumberFormat="1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3" borderId="4" xfId="0" applyFont="1" applyFill="1" applyBorder="1" applyAlignment="1">
      <alignment horizontal="center"/>
    </xf>
    <xf numFmtId="3" fontId="17" fillId="13" borderId="0" xfId="0" applyNumberFormat="1" applyFont="1" applyFill="1" applyAlignment="1">
      <alignment horizontal="center"/>
    </xf>
    <xf numFmtId="3" fontId="17" fillId="13" borderId="4" xfId="0" applyNumberFormat="1" applyFont="1" applyFill="1" applyBorder="1" applyAlignment="1">
      <alignment horizontal="center"/>
    </xf>
    <xf numFmtId="0" fontId="17" fillId="13" borderId="12" xfId="0" applyFont="1" applyFill="1" applyBorder="1" applyAlignment="1">
      <alignment horizontal="center"/>
    </xf>
    <xf numFmtId="2" fontId="9" fillId="4" borderId="8" xfId="0" applyNumberFormat="1" applyFont="1" applyFill="1" applyBorder="1" applyAlignment="1">
      <alignment horizontal="center"/>
    </xf>
    <xf numFmtId="2" fontId="9" fillId="4" borderId="7" xfId="0" applyNumberFormat="1" applyFont="1" applyFill="1" applyBorder="1" applyAlignment="1">
      <alignment horizontal="center"/>
    </xf>
    <xf numFmtId="2" fontId="9" fillId="4" borderId="6" xfId="0" applyNumberFormat="1" applyFont="1" applyFill="1" applyBorder="1" applyAlignment="1">
      <alignment horizontal="center"/>
    </xf>
    <xf numFmtId="4" fontId="17" fillId="31" borderId="22" xfId="0" applyNumberFormat="1" applyFont="1" applyFill="1" applyBorder="1" applyAlignment="1">
      <alignment horizontal="center" vertical="center"/>
    </xf>
    <xf numFmtId="4" fontId="17" fillId="31" borderId="36" xfId="0" applyNumberFormat="1" applyFont="1" applyFill="1" applyBorder="1" applyAlignment="1">
      <alignment horizontal="center" vertical="center"/>
    </xf>
    <xf numFmtId="4" fontId="9" fillId="4" borderId="10" xfId="0" applyNumberFormat="1" applyFont="1" applyFill="1" applyBorder="1" applyAlignment="1">
      <alignment horizontal="center" vertical="center"/>
    </xf>
    <xf numFmtId="4" fontId="9" fillId="4" borderId="0" xfId="0" applyNumberFormat="1" applyFont="1" applyFill="1" applyAlignment="1">
      <alignment horizontal="center" vertical="center"/>
    </xf>
    <xf numFmtId="4" fontId="9" fillId="4" borderId="14" xfId="0" applyNumberFormat="1" applyFont="1" applyFill="1" applyBorder="1" applyAlignment="1">
      <alignment horizontal="center" vertical="center"/>
    </xf>
    <xf numFmtId="4" fontId="9" fillId="4" borderId="16" xfId="0" applyNumberFormat="1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15" borderId="2" xfId="0" applyFont="1" applyFill="1" applyBorder="1" applyAlignment="1">
      <alignment horizontal="center"/>
    </xf>
    <xf numFmtId="43" fontId="17" fillId="11" borderId="0" xfId="1" applyFont="1" applyFill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7" fillId="20" borderId="8" xfId="0" applyFont="1" applyFill="1" applyBorder="1" applyAlignment="1">
      <alignment horizontal="center" vertical="center"/>
    </xf>
    <xf numFmtId="0" fontId="17" fillId="20" borderId="7" xfId="0" applyFont="1" applyFill="1" applyBorder="1" applyAlignment="1">
      <alignment horizontal="center" vertical="center"/>
    </xf>
    <xf numFmtId="0" fontId="17" fillId="20" borderId="6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43" fontId="17" fillId="0" borderId="8" xfId="1" applyFont="1" applyBorder="1" applyAlignment="1">
      <alignment horizontal="center" vertical="center"/>
    </xf>
    <xf numFmtId="43" fontId="17" fillId="0" borderId="6" xfId="1" applyFont="1" applyBorder="1" applyAlignment="1">
      <alignment horizontal="center" vertical="center"/>
    </xf>
    <xf numFmtId="0" fontId="17" fillId="21" borderId="8" xfId="0" applyFont="1" applyFill="1" applyBorder="1" applyAlignment="1">
      <alignment horizontal="center"/>
    </xf>
    <xf numFmtId="0" fontId="17" fillId="21" borderId="7" xfId="0" applyFont="1" applyFill="1" applyBorder="1" applyAlignment="1">
      <alignment horizontal="center"/>
    </xf>
    <xf numFmtId="0" fontId="17" fillId="21" borderId="6" xfId="0" applyFont="1" applyFill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1" borderId="7" xfId="0" applyFont="1" applyFill="1" applyBorder="1" applyAlignment="1">
      <alignment horizontal="center"/>
    </xf>
    <xf numFmtId="0" fontId="6" fillId="21" borderId="6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20" borderId="4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43" fontId="12" fillId="17" borderId="0" xfId="1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4" xr:uid="{00000000-0005-0000-0000-000002000000}"/>
    <cellStyle name="Percent" xfId="2" builtinId="5"/>
    <cellStyle name="Total" xfId="3" builtinId="25"/>
  </cellStyles>
  <dxfs count="0"/>
  <tableStyles count="0" defaultTableStyle="TableStyleMedium9" defaultPivotStyle="PivotStyleMedium7"/>
  <colors>
    <mruColors>
      <color rgb="FFF1F9E7"/>
      <color rgb="FFEEC7F1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69"/>
  <sheetViews>
    <sheetView tabSelected="1" zoomScale="134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BI54" sqref="BI54"/>
    </sheetView>
  </sheetViews>
  <sheetFormatPr baseColWidth="10" defaultRowHeight="13" x14ac:dyDescent="0.15"/>
  <cols>
    <col min="1" max="1" width="3.1640625" customWidth="1"/>
    <col min="2" max="2" width="32.6640625" customWidth="1"/>
    <col min="3" max="3" width="20.5" bestFit="1" customWidth="1"/>
    <col min="4" max="4" width="23.83203125" bestFit="1" customWidth="1"/>
    <col min="5" max="5" width="15.6640625" bestFit="1" customWidth="1"/>
    <col min="6" max="6" width="25.6640625" bestFit="1" customWidth="1"/>
    <col min="7" max="7" width="24.1640625" bestFit="1" customWidth="1"/>
    <col min="8" max="8" width="27.6640625" bestFit="1" customWidth="1"/>
    <col min="9" max="9" width="28.6640625" bestFit="1" customWidth="1"/>
    <col min="10" max="10" width="25.6640625" bestFit="1" customWidth="1"/>
    <col min="11" max="11" width="22.83203125" bestFit="1" customWidth="1"/>
    <col min="12" max="12" width="15.83203125" bestFit="1" customWidth="1"/>
    <col min="13" max="13" width="19.5" bestFit="1" customWidth="1"/>
    <col min="14" max="14" width="17.5" bestFit="1" customWidth="1"/>
    <col min="15" max="15" width="13" customWidth="1"/>
    <col min="16" max="16" width="11.6640625" bestFit="1" customWidth="1"/>
    <col min="17" max="17" width="20.5" bestFit="1" customWidth="1"/>
    <col min="18" max="18" width="23.83203125" bestFit="1" customWidth="1"/>
    <col min="19" max="19" width="15.6640625" bestFit="1" customWidth="1"/>
    <col min="20" max="20" width="25.6640625" bestFit="1" customWidth="1"/>
    <col min="21" max="21" width="24.1640625" bestFit="1" customWidth="1"/>
    <col min="22" max="22" width="27.6640625" bestFit="1" customWidth="1"/>
    <col min="23" max="23" width="28.6640625" bestFit="1" customWidth="1"/>
    <col min="24" max="24" width="25.6640625" bestFit="1" customWidth="1"/>
    <col min="25" max="25" width="22.83203125" bestFit="1" customWidth="1"/>
    <col min="26" max="26" width="15.83203125" bestFit="1" customWidth="1"/>
    <col min="27" max="27" width="19.5" bestFit="1" customWidth="1"/>
    <col min="28" max="28" width="17.5" bestFit="1" customWidth="1"/>
    <col min="29" max="29" width="10.83203125" bestFit="1" customWidth="1"/>
    <col min="30" max="30" width="12" bestFit="1" customWidth="1"/>
    <col min="31" max="31" width="20.5" bestFit="1" customWidth="1"/>
    <col min="32" max="32" width="23.83203125" bestFit="1" customWidth="1"/>
    <col min="33" max="33" width="15.6640625" bestFit="1" customWidth="1"/>
    <col min="34" max="34" width="25.6640625" bestFit="1" customWidth="1"/>
    <col min="35" max="35" width="24.1640625" bestFit="1" customWidth="1"/>
    <col min="36" max="36" width="27.6640625" bestFit="1" customWidth="1"/>
    <col min="37" max="37" width="28.6640625" bestFit="1" customWidth="1"/>
    <col min="38" max="38" width="25.6640625" bestFit="1" customWidth="1"/>
    <col min="39" max="39" width="22.83203125" bestFit="1" customWidth="1"/>
    <col min="40" max="40" width="15.83203125" bestFit="1" customWidth="1"/>
    <col min="41" max="41" width="19.5" bestFit="1" customWidth="1"/>
    <col min="42" max="42" width="17.5" bestFit="1" customWidth="1"/>
    <col min="43" max="43" width="10.83203125" bestFit="1" customWidth="1"/>
    <col min="44" max="44" width="15.5" bestFit="1" customWidth="1"/>
    <col min="45" max="45" width="20.5" style="349" bestFit="1" customWidth="1"/>
    <col min="46" max="46" width="23.83203125" style="349" bestFit="1" customWidth="1"/>
    <col min="47" max="47" width="15.6640625" style="349" bestFit="1" customWidth="1"/>
    <col min="48" max="48" width="25.6640625" style="349" bestFit="1" customWidth="1"/>
    <col min="49" max="49" width="24.1640625" style="349" bestFit="1" customWidth="1"/>
    <col min="50" max="50" width="27.6640625" style="349" bestFit="1" customWidth="1"/>
    <col min="51" max="51" width="28.6640625" style="349" bestFit="1" customWidth="1"/>
    <col min="52" max="52" width="25.6640625" style="349" bestFit="1" customWidth="1"/>
    <col min="53" max="53" width="22.83203125" style="349" bestFit="1" customWidth="1"/>
    <col min="54" max="54" width="15.83203125" style="349" bestFit="1" customWidth="1"/>
    <col min="55" max="55" width="19.5" style="349" bestFit="1" customWidth="1"/>
    <col min="56" max="56" width="17.5" style="349" bestFit="1" customWidth="1"/>
    <col min="57" max="57" width="10.83203125" style="349" bestFit="1" customWidth="1"/>
    <col min="58" max="58" width="15.1640625" style="349" bestFit="1" customWidth="1"/>
    <col min="59" max="59" width="20.5" style="393" bestFit="1" customWidth="1"/>
    <col min="60" max="60" width="23.83203125" style="393" bestFit="1" customWidth="1"/>
    <col min="61" max="61" width="15.6640625" style="393" bestFit="1" customWidth="1"/>
    <col min="62" max="62" width="25.6640625" style="393" bestFit="1" customWidth="1"/>
    <col min="63" max="63" width="24.1640625" style="434" bestFit="1" customWidth="1"/>
    <col min="64" max="64" width="27.6640625" style="434" bestFit="1" customWidth="1"/>
    <col min="65" max="65" width="28.6640625" style="434" bestFit="1" customWidth="1"/>
    <col min="66" max="66" width="25.6640625" style="434" bestFit="1" customWidth="1"/>
    <col min="67" max="67" width="22.83203125" style="434" bestFit="1" customWidth="1"/>
    <col min="68" max="68" width="15.83203125" style="434" bestFit="1" customWidth="1"/>
    <col min="69" max="69" width="19.5" style="434" bestFit="1" customWidth="1"/>
    <col min="70" max="70" width="17.5" style="434" bestFit="1" customWidth="1"/>
    <col min="71" max="71" width="10.83203125" style="434" bestFit="1" customWidth="1"/>
    <col min="72" max="72" width="14.5" style="434" bestFit="1" customWidth="1"/>
    <col min="73" max="73" width="20.5" style="434" bestFit="1" customWidth="1"/>
    <col min="74" max="74" width="23.83203125" style="434" bestFit="1" customWidth="1"/>
    <col min="75" max="75" width="15.6640625" style="434" bestFit="1" customWidth="1"/>
    <col min="76" max="76" width="25.6640625" style="434" bestFit="1" customWidth="1"/>
    <col min="77" max="77" width="24.1640625" style="434" bestFit="1" customWidth="1"/>
    <col min="78" max="78" width="27.6640625" style="434" bestFit="1" customWidth="1"/>
    <col min="79" max="79" width="28.6640625" style="434" bestFit="1" customWidth="1"/>
    <col min="80" max="80" width="25.6640625" style="434" bestFit="1" customWidth="1"/>
    <col min="81" max="81" width="22.83203125" style="434" bestFit="1" customWidth="1"/>
    <col min="82" max="82" width="15.83203125" style="434" bestFit="1" customWidth="1"/>
    <col min="83" max="83" width="19.5" style="434" bestFit="1" customWidth="1"/>
    <col min="84" max="84" width="17.5" style="434" bestFit="1" customWidth="1"/>
    <col min="85" max="85" width="10.83203125" style="434" bestFit="1" customWidth="1"/>
    <col min="86" max="86" width="9.5" style="434" customWidth="1"/>
    <col min="87" max="87" width="20.5" style="434" bestFit="1" customWidth="1"/>
    <col min="88" max="88" width="23.83203125" style="434" bestFit="1" customWidth="1"/>
    <col min="89" max="89" width="15.6640625" style="434" bestFit="1" customWidth="1"/>
    <col min="90" max="90" width="25.6640625" style="434" bestFit="1" customWidth="1"/>
    <col min="91" max="91" width="24.1640625" style="434" bestFit="1" customWidth="1"/>
    <col min="92" max="92" width="27.6640625" style="434" bestFit="1" customWidth="1"/>
    <col min="93" max="93" width="28.6640625" style="434" bestFit="1" customWidth="1"/>
    <col min="94" max="94" width="25.6640625" style="434" bestFit="1" customWidth="1"/>
    <col min="95" max="95" width="22.83203125" style="434" bestFit="1" customWidth="1"/>
    <col min="96" max="96" width="15.83203125" style="434" bestFit="1" customWidth="1"/>
    <col min="97" max="97" width="19.5" style="434" bestFit="1" customWidth="1"/>
    <col min="98" max="98" width="17.5" style="434" bestFit="1" customWidth="1"/>
    <col min="99" max="99" width="10.83203125" style="434" bestFit="1" customWidth="1"/>
    <col min="100" max="100" width="7.33203125" style="434" bestFit="1" customWidth="1"/>
    <col min="101" max="101" width="9.6640625" style="434" bestFit="1" customWidth="1"/>
    <col min="102" max="102" width="8.6640625" style="434" bestFit="1" customWidth="1"/>
    <col min="103" max="103" width="2.33203125" style="434" customWidth="1"/>
    <col min="104" max="104" width="9.6640625" style="434" bestFit="1" customWidth="1"/>
    <col min="105" max="105" width="8.6640625" style="434" bestFit="1" customWidth="1"/>
    <col min="106" max="106" width="2.1640625" style="434" customWidth="1"/>
    <col min="107" max="107" width="9.6640625" style="434" bestFit="1" customWidth="1"/>
    <col min="108" max="108" width="8.6640625" style="434" bestFit="1" customWidth="1"/>
    <col min="109" max="109" width="2.33203125" style="434" customWidth="1"/>
    <col min="110" max="111" width="10.83203125" style="434"/>
    <col min="112" max="112" width="2.33203125" style="434" customWidth="1"/>
    <col min="113" max="114" width="10.83203125" style="349"/>
    <col min="115" max="115" width="2.6640625" style="349" customWidth="1"/>
    <col min="116" max="117" width="10.83203125" style="349"/>
    <col min="118" max="118" width="2.1640625" style="349" customWidth="1"/>
    <col min="119" max="139" width="10.83203125" style="349"/>
  </cols>
  <sheetData>
    <row r="1" spans="1:156" ht="14" thickBot="1" x14ac:dyDescent="0.2">
      <c r="A1" s="46"/>
      <c r="B1" s="562" t="s">
        <v>28</v>
      </c>
      <c r="C1" s="88"/>
      <c r="D1" s="88"/>
      <c r="E1" s="88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346"/>
      <c r="AT1" s="346"/>
      <c r="AU1" s="346"/>
      <c r="AV1" s="346"/>
      <c r="AW1" s="346"/>
      <c r="AX1" s="346"/>
      <c r="AY1" s="346"/>
      <c r="AZ1" s="346"/>
      <c r="BA1" s="346"/>
      <c r="BB1" s="346"/>
      <c r="BC1" s="346"/>
      <c r="BD1" s="346"/>
      <c r="BE1" s="346"/>
      <c r="BF1" s="346"/>
      <c r="BG1" s="502"/>
      <c r="BH1" s="502"/>
      <c r="BI1" s="502"/>
      <c r="BJ1" s="502"/>
      <c r="BK1" s="498"/>
      <c r="BL1" s="498"/>
      <c r="BM1" s="498"/>
      <c r="BN1" s="498"/>
      <c r="BO1" s="498"/>
      <c r="BP1" s="498"/>
      <c r="BQ1" s="498"/>
      <c r="BR1" s="498"/>
      <c r="BS1" s="498"/>
      <c r="BT1" s="498"/>
      <c r="BU1" s="498"/>
      <c r="BV1" s="498"/>
      <c r="BW1" s="498"/>
      <c r="BX1" s="498"/>
      <c r="BY1" s="498"/>
      <c r="BZ1" s="498"/>
      <c r="CA1" s="498"/>
      <c r="CB1" s="498"/>
      <c r="CC1" s="498"/>
      <c r="CD1" s="498"/>
      <c r="CE1" s="498"/>
      <c r="CF1" s="498"/>
      <c r="CG1" s="498"/>
      <c r="CH1" s="498"/>
      <c r="CI1" s="498"/>
      <c r="CJ1" s="498"/>
      <c r="CK1" s="498"/>
      <c r="CL1" s="498"/>
      <c r="CM1" s="498"/>
      <c r="CN1" s="498"/>
      <c r="CO1" s="498"/>
      <c r="CP1" s="498"/>
      <c r="CQ1" s="498"/>
      <c r="CR1" s="498"/>
      <c r="CS1" s="498"/>
      <c r="CT1" s="498"/>
      <c r="CU1" s="352"/>
      <c r="CV1" s="498"/>
      <c r="CW1" s="498"/>
      <c r="CX1" s="498"/>
      <c r="CY1" s="498"/>
      <c r="CZ1" s="498"/>
      <c r="DA1" s="498"/>
      <c r="DB1" s="498"/>
      <c r="DC1" s="498"/>
      <c r="DD1" s="498"/>
      <c r="DE1" s="498"/>
      <c r="DF1" s="498"/>
      <c r="DG1" s="498"/>
      <c r="DH1" s="498"/>
      <c r="DI1" s="346"/>
      <c r="DJ1" s="346"/>
      <c r="DK1" s="346"/>
      <c r="DL1" s="346"/>
      <c r="DM1" s="346"/>
      <c r="DN1" s="348"/>
    </row>
    <row r="2" spans="1:156" ht="14" thickBot="1" x14ac:dyDescent="0.2">
      <c r="A2" s="43"/>
      <c r="B2" s="563"/>
      <c r="C2" s="309" t="s">
        <v>235</v>
      </c>
      <c r="D2" s="309" t="s">
        <v>236</v>
      </c>
      <c r="E2" s="310" t="s">
        <v>237</v>
      </c>
      <c r="F2" s="309" t="s">
        <v>238</v>
      </c>
      <c r="G2" s="310" t="s">
        <v>239</v>
      </c>
      <c r="H2" s="310" t="s">
        <v>240</v>
      </c>
      <c r="I2" s="310" t="s">
        <v>241</v>
      </c>
      <c r="J2" s="310" t="s">
        <v>242</v>
      </c>
      <c r="K2" s="310" t="s">
        <v>243</v>
      </c>
      <c r="L2" s="310" t="s">
        <v>244</v>
      </c>
      <c r="M2" s="310" t="s">
        <v>245</v>
      </c>
      <c r="N2" s="311" t="s">
        <v>246</v>
      </c>
      <c r="O2" s="8" t="s">
        <v>98</v>
      </c>
      <c r="P2" s="38"/>
      <c r="Q2" s="309" t="s">
        <v>235</v>
      </c>
      <c r="R2" s="309" t="s">
        <v>236</v>
      </c>
      <c r="S2" s="310" t="s">
        <v>237</v>
      </c>
      <c r="T2" s="309" t="s">
        <v>238</v>
      </c>
      <c r="U2" s="310" t="s">
        <v>239</v>
      </c>
      <c r="V2" s="310" t="s">
        <v>240</v>
      </c>
      <c r="W2" s="310" t="s">
        <v>241</v>
      </c>
      <c r="X2" s="310" t="s">
        <v>242</v>
      </c>
      <c r="Y2" s="310" t="s">
        <v>243</v>
      </c>
      <c r="Z2" s="310" t="s">
        <v>244</v>
      </c>
      <c r="AA2" s="310" t="s">
        <v>245</v>
      </c>
      <c r="AB2" s="311" t="s">
        <v>246</v>
      </c>
      <c r="AC2" s="8" t="s">
        <v>98</v>
      </c>
      <c r="AD2" s="38"/>
      <c r="AE2" s="309" t="s">
        <v>235</v>
      </c>
      <c r="AF2" s="309" t="s">
        <v>236</v>
      </c>
      <c r="AG2" s="310" t="s">
        <v>237</v>
      </c>
      <c r="AH2" s="309" t="s">
        <v>238</v>
      </c>
      <c r="AI2" s="310" t="s">
        <v>239</v>
      </c>
      <c r="AJ2" s="310" t="s">
        <v>240</v>
      </c>
      <c r="AK2" s="310" t="s">
        <v>241</v>
      </c>
      <c r="AL2" s="310" t="s">
        <v>242</v>
      </c>
      <c r="AM2" s="310" t="s">
        <v>243</v>
      </c>
      <c r="AN2" s="310" t="s">
        <v>244</v>
      </c>
      <c r="AO2" s="310" t="s">
        <v>245</v>
      </c>
      <c r="AP2" s="311" t="s">
        <v>246</v>
      </c>
      <c r="AQ2" s="8" t="s">
        <v>98</v>
      </c>
      <c r="AR2" s="38"/>
      <c r="AS2" s="309" t="s">
        <v>235</v>
      </c>
      <c r="AT2" s="309" t="s">
        <v>236</v>
      </c>
      <c r="AU2" s="310" t="s">
        <v>237</v>
      </c>
      <c r="AV2" s="309" t="s">
        <v>238</v>
      </c>
      <c r="AW2" s="310" t="s">
        <v>239</v>
      </c>
      <c r="AX2" s="310" t="s">
        <v>240</v>
      </c>
      <c r="AY2" s="310" t="s">
        <v>241</v>
      </c>
      <c r="AZ2" s="310" t="s">
        <v>242</v>
      </c>
      <c r="BA2" s="310" t="s">
        <v>243</v>
      </c>
      <c r="BB2" s="310" t="s">
        <v>244</v>
      </c>
      <c r="BC2" s="310" t="s">
        <v>245</v>
      </c>
      <c r="BD2" s="311" t="s">
        <v>246</v>
      </c>
      <c r="BE2" s="311" t="s">
        <v>98</v>
      </c>
      <c r="BF2" s="350"/>
      <c r="BG2" s="309" t="s">
        <v>235</v>
      </c>
      <c r="BH2" s="309" t="s">
        <v>236</v>
      </c>
      <c r="BI2" s="310" t="s">
        <v>237</v>
      </c>
      <c r="BJ2" s="309" t="s">
        <v>238</v>
      </c>
      <c r="BK2" s="310" t="s">
        <v>239</v>
      </c>
      <c r="BL2" s="310" t="s">
        <v>240</v>
      </c>
      <c r="BM2" s="310" t="s">
        <v>241</v>
      </c>
      <c r="BN2" s="310" t="s">
        <v>242</v>
      </c>
      <c r="BO2" s="310" t="s">
        <v>243</v>
      </c>
      <c r="BP2" s="310" t="s">
        <v>244</v>
      </c>
      <c r="BQ2" s="310" t="s">
        <v>245</v>
      </c>
      <c r="BR2" s="311" t="s">
        <v>246</v>
      </c>
      <c r="BS2" s="311" t="s">
        <v>98</v>
      </c>
      <c r="BT2" s="350"/>
      <c r="BU2" s="309" t="s">
        <v>235</v>
      </c>
      <c r="BV2" s="309" t="s">
        <v>236</v>
      </c>
      <c r="BW2" s="310" t="s">
        <v>237</v>
      </c>
      <c r="BX2" s="309" t="s">
        <v>238</v>
      </c>
      <c r="BY2" s="310" t="s">
        <v>239</v>
      </c>
      <c r="BZ2" s="310" t="s">
        <v>240</v>
      </c>
      <c r="CA2" s="310" t="s">
        <v>241</v>
      </c>
      <c r="CB2" s="310" t="s">
        <v>242</v>
      </c>
      <c r="CC2" s="310" t="s">
        <v>243</v>
      </c>
      <c r="CD2" s="310" t="s">
        <v>244</v>
      </c>
      <c r="CE2" s="310" t="s">
        <v>245</v>
      </c>
      <c r="CF2" s="311" t="s">
        <v>246</v>
      </c>
      <c r="CG2" s="311" t="s">
        <v>98</v>
      </c>
      <c r="CH2" s="352"/>
      <c r="CI2" s="309" t="s">
        <v>235</v>
      </c>
      <c r="CJ2" s="309" t="s">
        <v>236</v>
      </c>
      <c r="CK2" s="310" t="s">
        <v>237</v>
      </c>
      <c r="CL2" s="309" t="s">
        <v>238</v>
      </c>
      <c r="CM2" s="310" t="s">
        <v>239</v>
      </c>
      <c r="CN2" s="310" t="s">
        <v>240</v>
      </c>
      <c r="CO2" s="310" t="s">
        <v>241</v>
      </c>
      <c r="CP2" s="310" t="s">
        <v>242</v>
      </c>
      <c r="CQ2" s="310" t="s">
        <v>243</v>
      </c>
      <c r="CR2" s="310" t="s">
        <v>244</v>
      </c>
      <c r="CS2" s="310" t="s">
        <v>245</v>
      </c>
      <c r="CT2" s="311" t="s">
        <v>246</v>
      </c>
      <c r="CU2" s="351"/>
      <c r="CV2" s="352"/>
      <c r="CW2" s="564"/>
      <c r="CX2" s="564"/>
      <c r="CY2" s="352"/>
      <c r="CZ2" s="564"/>
      <c r="DA2" s="564"/>
      <c r="DB2" s="352"/>
      <c r="DC2" s="564"/>
      <c r="DD2" s="564"/>
      <c r="DE2" s="352"/>
      <c r="DF2" s="524"/>
      <c r="DG2" s="352"/>
      <c r="DH2" s="352"/>
      <c r="DI2" s="347"/>
      <c r="DJ2" s="347"/>
      <c r="DK2" s="347"/>
      <c r="DL2" s="347"/>
      <c r="DM2" s="347"/>
      <c r="DN2" s="353"/>
    </row>
    <row r="3" spans="1:156" ht="17" thickBot="1" x14ac:dyDescent="0.25">
      <c r="A3" s="43"/>
      <c r="B3" s="45" t="s">
        <v>27</v>
      </c>
      <c r="C3" s="556" t="s">
        <v>4</v>
      </c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8"/>
      <c r="O3" s="74"/>
      <c r="P3" s="38"/>
      <c r="Q3" s="531" t="s">
        <v>29</v>
      </c>
      <c r="R3" s="532"/>
      <c r="S3" s="532"/>
      <c r="T3" s="532"/>
      <c r="U3" s="532"/>
      <c r="V3" s="532"/>
      <c r="W3" s="532"/>
      <c r="X3" s="532"/>
      <c r="Y3" s="532"/>
      <c r="Z3" s="532"/>
      <c r="AA3" s="532"/>
      <c r="AB3" s="532"/>
      <c r="AC3" s="533"/>
      <c r="AD3" s="42"/>
      <c r="AE3" s="528" t="s">
        <v>30</v>
      </c>
      <c r="AF3" s="529"/>
      <c r="AG3" s="529"/>
      <c r="AH3" s="529"/>
      <c r="AI3" s="529"/>
      <c r="AJ3" s="529"/>
      <c r="AK3" s="529"/>
      <c r="AL3" s="529"/>
      <c r="AM3" s="529"/>
      <c r="AN3" s="529"/>
      <c r="AO3" s="529"/>
      <c r="AP3" s="529"/>
      <c r="AQ3" s="530"/>
      <c r="AR3" s="42"/>
      <c r="AS3" s="559" t="s">
        <v>32</v>
      </c>
      <c r="AT3" s="560"/>
      <c r="AU3" s="560"/>
      <c r="AV3" s="560"/>
      <c r="AW3" s="560"/>
      <c r="AX3" s="560"/>
      <c r="AY3" s="560"/>
      <c r="AZ3" s="560"/>
      <c r="BA3" s="560"/>
      <c r="BB3" s="560"/>
      <c r="BC3" s="560"/>
      <c r="BD3" s="561"/>
      <c r="BE3" s="354"/>
      <c r="BF3" s="350"/>
      <c r="BG3" s="540" t="s">
        <v>3</v>
      </c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2"/>
      <c r="BS3" s="355"/>
      <c r="BT3" s="350"/>
      <c r="BU3" s="537" t="s">
        <v>2</v>
      </c>
      <c r="BV3" s="538"/>
      <c r="BW3" s="538"/>
      <c r="BX3" s="538"/>
      <c r="BY3" s="538"/>
      <c r="BZ3" s="538"/>
      <c r="CA3" s="538"/>
      <c r="CB3" s="538"/>
      <c r="CC3" s="538"/>
      <c r="CD3" s="538"/>
      <c r="CE3" s="538"/>
      <c r="CF3" s="539"/>
      <c r="CG3" s="356"/>
      <c r="CH3" s="352"/>
      <c r="CI3" s="548" t="s">
        <v>9</v>
      </c>
      <c r="CJ3" s="549"/>
      <c r="CK3" s="549"/>
      <c r="CL3" s="549"/>
      <c r="CM3" s="549"/>
      <c r="CN3" s="549"/>
      <c r="CO3" s="549"/>
      <c r="CP3" s="549"/>
      <c r="CQ3" s="549"/>
      <c r="CR3" s="549"/>
      <c r="CS3" s="549"/>
      <c r="CT3" s="550"/>
      <c r="CU3" s="352"/>
      <c r="CV3" s="352"/>
      <c r="CW3" s="526" t="s">
        <v>8</v>
      </c>
      <c r="CX3" s="527"/>
      <c r="CY3" s="351"/>
      <c r="CZ3" s="526" t="s">
        <v>7</v>
      </c>
      <c r="DA3" s="527"/>
      <c r="DB3" s="351"/>
      <c r="DC3" s="526" t="s">
        <v>6</v>
      </c>
      <c r="DD3" s="527"/>
      <c r="DE3" s="506"/>
      <c r="DF3" s="526" t="s">
        <v>29</v>
      </c>
      <c r="DG3" s="527"/>
      <c r="DH3" s="351"/>
      <c r="DI3" s="526" t="s">
        <v>30</v>
      </c>
      <c r="DJ3" s="527"/>
      <c r="DK3" s="351"/>
      <c r="DL3" s="526" t="s">
        <v>32</v>
      </c>
      <c r="DM3" s="527"/>
      <c r="DN3" s="353"/>
    </row>
    <row r="4" spans="1:156" ht="17" thickBot="1" x14ac:dyDescent="0.2">
      <c r="A4" s="43"/>
      <c r="B4" s="67" t="s">
        <v>22</v>
      </c>
      <c r="C4" s="312">
        <f>C37</f>
        <v>4.45</v>
      </c>
      <c r="D4" s="313">
        <f t="shared" ref="D4:E4" si="0">D37</f>
        <v>8.6999999999999993</v>
      </c>
      <c r="E4" s="313">
        <f t="shared" si="0"/>
        <v>8.9</v>
      </c>
      <c r="F4" s="261">
        <f>F37</f>
        <v>558</v>
      </c>
      <c r="G4" s="262">
        <f t="shared" ref="G4:N4" si="1">G37</f>
        <v>380</v>
      </c>
      <c r="H4" s="262">
        <f t="shared" ref="H4:J4" si="2">H37</f>
        <v>1326</v>
      </c>
      <c r="I4" s="262">
        <f t="shared" si="2"/>
        <v>613.75</v>
      </c>
      <c r="J4" s="262">
        <f t="shared" si="2"/>
        <v>3056.25</v>
      </c>
      <c r="K4" s="262">
        <f t="shared" si="1"/>
        <v>5748.25</v>
      </c>
      <c r="L4" s="262">
        <f t="shared" si="1"/>
        <v>2063.5</v>
      </c>
      <c r="M4" s="262">
        <f t="shared" si="1"/>
        <v>5586.5</v>
      </c>
      <c r="N4" s="263">
        <f t="shared" si="1"/>
        <v>3739.25</v>
      </c>
      <c r="O4" s="264"/>
      <c r="P4" s="265"/>
      <c r="Q4" s="325"/>
      <c r="R4" s="235"/>
      <c r="S4" s="235"/>
      <c r="T4" s="266"/>
      <c r="U4" s="267"/>
      <c r="V4" s="267"/>
      <c r="W4" s="267"/>
      <c r="X4" s="267"/>
      <c r="Y4" s="267"/>
      <c r="Z4" s="267"/>
      <c r="AA4" s="267"/>
      <c r="AB4" s="268"/>
      <c r="AC4" s="264"/>
      <c r="AD4" s="265"/>
      <c r="AE4" s="325"/>
      <c r="AF4" s="235"/>
      <c r="AG4" s="235"/>
      <c r="AH4" s="266"/>
      <c r="AI4" s="267"/>
      <c r="AJ4" s="267"/>
      <c r="AK4" s="267"/>
      <c r="AL4" s="267"/>
      <c r="AM4" s="267"/>
      <c r="AN4" s="267"/>
      <c r="AO4" s="267"/>
      <c r="AP4" s="268"/>
      <c r="AQ4" s="264"/>
      <c r="AR4" s="265"/>
      <c r="AS4" s="492">
        <f>AS37</f>
        <v>4.5333333333333332</v>
      </c>
      <c r="AT4" s="493">
        <f t="shared" ref="AT4:AU4" si="3">AT37</f>
        <v>9.0333333333333332</v>
      </c>
      <c r="AU4" s="493">
        <f t="shared" si="3"/>
        <v>9.2666666666666675</v>
      </c>
      <c r="AV4" s="358">
        <f>AV37</f>
        <v>535.9666666666667</v>
      </c>
      <c r="AW4" s="359">
        <f t="shared" ref="AW4:BD4" si="4">AW37</f>
        <v>290.66666666666669</v>
      </c>
      <c r="AX4" s="359">
        <f t="shared" ref="AX4:AZ4" si="5">AX37</f>
        <v>1303.3333333333333</v>
      </c>
      <c r="AY4" s="359">
        <f t="shared" si="5"/>
        <v>976.66666666666663</v>
      </c>
      <c r="AZ4" s="359">
        <f t="shared" si="5"/>
        <v>2881.6666666666665</v>
      </c>
      <c r="BA4" s="359">
        <f t="shared" si="4"/>
        <v>5736</v>
      </c>
      <c r="BB4" s="359">
        <f t="shared" si="4"/>
        <v>1356</v>
      </c>
      <c r="BC4" s="359">
        <f t="shared" si="4"/>
        <v>4165.5</v>
      </c>
      <c r="BD4" s="360">
        <f t="shared" si="4"/>
        <v>3107</v>
      </c>
      <c r="BE4" s="361"/>
      <c r="BF4" s="362"/>
      <c r="BG4" s="494">
        <f>BG37</f>
        <v>4.3000000000000007</v>
      </c>
      <c r="BH4" s="495">
        <f t="shared" ref="BH4:BI4" si="6">BH37</f>
        <v>8.35</v>
      </c>
      <c r="BI4" s="495">
        <f t="shared" si="6"/>
        <v>8.9499999999999993</v>
      </c>
      <c r="BJ4" s="363">
        <f>BJ37</f>
        <v>556</v>
      </c>
      <c r="BK4" s="364">
        <f t="shared" ref="BK4:BR4" si="7">BK37</f>
        <v>350</v>
      </c>
      <c r="BL4" s="364">
        <f t="shared" ref="BL4" si="8">BL37</f>
        <v>1259.75</v>
      </c>
      <c r="BM4" s="364">
        <f t="shared" si="7"/>
        <v>200.5</v>
      </c>
      <c r="BN4" s="364">
        <f t="shared" ref="BN4" si="9">BN37</f>
        <v>2744</v>
      </c>
      <c r="BO4" s="364">
        <f t="shared" si="7"/>
        <v>4894.5</v>
      </c>
      <c r="BP4" s="364">
        <f t="shared" si="7"/>
        <v>1907</v>
      </c>
      <c r="BQ4" s="364">
        <f t="shared" si="7"/>
        <v>5084</v>
      </c>
      <c r="BR4" s="365">
        <f t="shared" si="7"/>
        <v>4259.25</v>
      </c>
      <c r="BS4" s="361"/>
      <c r="BT4" s="362"/>
      <c r="BU4" s="494">
        <f>BU37</f>
        <v>4.4000000000000004</v>
      </c>
      <c r="BV4" s="494">
        <f t="shared" ref="BV4:BW4" si="10">BV37</f>
        <v>8.15</v>
      </c>
      <c r="BW4" s="494">
        <f t="shared" si="10"/>
        <v>8.4499999999999993</v>
      </c>
      <c r="BX4" s="363">
        <f>BX37</f>
        <v>521.25</v>
      </c>
      <c r="BY4" s="363">
        <f t="shared" ref="BY4:CF4" si="11">BY37</f>
        <v>275.75</v>
      </c>
      <c r="BZ4" s="363">
        <f t="shared" si="11"/>
        <v>1390.5</v>
      </c>
      <c r="CA4" s="363">
        <f t="shared" si="11"/>
        <v>842.5</v>
      </c>
      <c r="CB4" s="363">
        <f t="shared" si="11"/>
        <v>3003.25</v>
      </c>
      <c r="CC4" s="363">
        <f t="shared" si="11"/>
        <v>6048.75</v>
      </c>
      <c r="CD4" s="363">
        <f t="shared" si="11"/>
        <v>1248.5</v>
      </c>
      <c r="CE4" s="363">
        <f t="shared" si="11"/>
        <v>4996.5</v>
      </c>
      <c r="CF4" s="363">
        <f t="shared" si="11"/>
        <v>3467.5</v>
      </c>
      <c r="CG4" s="361"/>
      <c r="CH4" s="362"/>
      <c r="CI4" s="324">
        <f t="shared" ref="CI4:CQ7" si="12">AVERAGE(C4,BG4,BU4,Q4,AE4,AS4)</f>
        <v>4.4208333333333334</v>
      </c>
      <c r="CJ4" s="324">
        <f t="shared" si="12"/>
        <v>8.5583333333333318</v>
      </c>
      <c r="CK4" s="324">
        <f t="shared" si="12"/>
        <v>8.8916666666666675</v>
      </c>
      <c r="CL4" s="269">
        <f t="shared" si="12"/>
        <v>542.80416666666667</v>
      </c>
      <c r="CM4" s="269">
        <f t="shared" si="12"/>
        <v>324.10416666666669</v>
      </c>
      <c r="CN4" s="269">
        <f t="shared" si="12"/>
        <v>1319.8958333333333</v>
      </c>
      <c r="CO4" s="269">
        <f t="shared" si="12"/>
        <v>658.35416666666663</v>
      </c>
      <c r="CP4" s="269">
        <f t="shared" si="12"/>
        <v>2921.2916666666665</v>
      </c>
      <c r="CQ4" s="269">
        <f t="shared" si="12"/>
        <v>5606.875</v>
      </c>
      <c r="CR4" s="269">
        <f t="shared" ref="CR4:CR7" si="13">AVERAGE(L4,BP4,CD4,Z4,AN4,BB4)</f>
        <v>1643.75</v>
      </c>
      <c r="CS4" s="269">
        <f t="shared" ref="CS4:CS7" si="14">AVERAGE(M4,BQ4,CE4,AA4,AO4,BC4)</f>
        <v>4958.125</v>
      </c>
      <c r="CT4" s="269">
        <f t="shared" ref="CT4:CT7" si="15">AVERAGE(N4,BR4,CF4,AB4,AP4,BD4)</f>
        <v>3643.25</v>
      </c>
      <c r="CU4" s="506"/>
      <c r="CV4" s="440" t="s">
        <v>26</v>
      </c>
      <c r="CW4" s="366">
        <f>L4+M4+N4</f>
        <v>11389.25</v>
      </c>
      <c r="CX4" s="367">
        <f>CW4/3</f>
        <v>3796.4166666666665</v>
      </c>
      <c r="CY4" s="368"/>
      <c r="CZ4" s="369">
        <f>BP4+BQ4+BR4</f>
        <v>11250.25</v>
      </c>
      <c r="DA4" s="367">
        <f t="shared" ref="DA4:DA8" si="16">CZ4/3</f>
        <v>3750.0833333333335</v>
      </c>
      <c r="DB4" s="368"/>
      <c r="DC4" s="369">
        <f>CD4+CE4+CF4</f>
        <v>9712.5</v>
      </c>
      <c r="DD4" s="367">
        <f t="shared" ref="DD4:DD8" si="17">DC4/3</f>
        <v>3237.5</v>
      </c>
      <c r="DE4" s="506"/>
      <c r="DF4" s="366"/>
      <c r="DG4" s="367"/>
      <c r="DH4" s="368"/>
      <c r="DI4" s="369"/>
      <c r="DJ4" s="367"/>
      <c r="DK4" s="368"/>
      <c r="DL4" s="369">
        <f>BB4+BC4+BD4</f>
        <v>8628.5</v>
      </c>
      <c r="DM4" s="367">
        <f t="shared" ref="DM4:DM8" si="18">DL4/3</f>
        <v>2876.1666666666665</v>
      </c>
      <c r="DN4" s="353"/>
    </row>
    <row r="5" spans="1:156" ht="17" thickBot="1" x14ac:dyDescent="0.2">
      <c r="A5" s="43"/>
      <c r="B5" s="68" t="s">
        <v>20</v>
      </c>
      <c r="C5" s="314">
        <f>C49</f>
        <v>5.166666666666667</v>
      </c>
      <c r="D5" s="315">
        <f t="shared" ref="D5:E5" si="19">D49</f>
        <v>8.3000000000000007</v>
      </c>
      <c r="E5" s="315">
        <f t="shared" si="19"/>
        <v>9.5</v>
      </c>
      <c r="F5" s="270">
        <f>F49</f>
        <v>495.66666666666669</v>
      </c>
      <c r="G5" s="271">
        <f t="shared" ref="G5:N5" si="20">G49</f>
        <v>472.66666666666669</v>
      </c>
      <c r="H5" s="271">
        <f t="shared" ref="H5:J5" si="21">H49</f>
        <v>1197.3333333333333</v>
      </c>
      <c r="I5" s="271">
        <f t="shared" si="21"/>
        <v>598</v>
      </c>
      <c r="J5" s="271">
        <f t="shared" si="21"/>
        <v>3120.6666666666665</v>
      </c>
      <c r="K5" s="271">
        <f t="shared" si="20"/>
        <v>4854.333333333333</v>
      </c>
      <c r="L5" s="271">
        <f t="shared" si="20"/>
        <v>2730.6666666666665</v>
      </c>
      <c r="M5" s="271">
        <f t="shared" si="20"/>
        <v>6690.333333333333</v>
      </c>
      <c r="N5" s="264">
        <f t="shared" si="20"/>
        <v>2227.3333333333335</v>
      </c>
      <c r="O5" s="264"/>
      <c r="P5" s="265"/>
      <c r="Q5" s="326"/>
      <c r="R5" s="327"/>
      <c r="S5" s="327"/>
      <c r="T5" s="266"/>
      <c r="U5" s="267"/>
      <c r="V5" s="267"/>
      <c r="W5" s="267"/>
      <c r="X5" s="267"/>
      <c r="Y5" s="267"/>
      <c r="Z5" s="267"/>
      <c r="AA5" s="267"/>
      <c r="AB5" s="268"/>
      <c r="AC5" s="264"/>
      <c r="AD5" s="265"/>
      <c r="AE5" s="326"/>
      <c r="AF5" s="327"/>
      <c r="AG5" s="327"/>
      <c r="AH5" s="266"/>
      <c r="AI5" s="267"/>
      <c r="AJ5" s="267"/>
      <c r="AK5" s="267"/>
      <c r="AL5" s="267"/>
      <c r="AM5" s="267"/>
      <c r="AN5" s="267"/>
      <c r="AO5" s="267"/>
      <c r="AP5" s="268"/>
      <c r="AQ5" s="264"/>
      <c r="AR5" s="265"/>
      <c r="AS5" s="494">
        <f>AS49</f>
        <v>5.5</v>
      </c>
      <c r="AT5" s="495">
        <f t="shared" ref="AT5:AU5" si="22">AT49</f>
        <v>9.3000000000000007</v>
      </c>
      <c r="AU5" s="495">
        <f t="shared" si="22"/>
        <v>9.1999999999999993</v>
      </c>
      <c r="AV5" s="363">
        <f>AV49</f>
        <v>636</v>
      </c>
      <c r="AW5" s="364">
        <f t="shared" ref="AW5:BD5" si="23">AW49</f>
        <v>542.5</v>
      </c>
      <c r="AX5" s="364">
        <f t="shared" ref="AX5:AZ5" si="24">AX49</f>
        <v>1124.75</v>
      </c>
      <c r="AY5" s="364">
        <f t="shared" si="24"/>
        <v>273</v>
      </c>
      <c r="AZ5" s="364">
        <f t="shared" si="24"/>
        <v>2116.5</v>
      </c>
      <c r="BA5" s="364">
        <f t="shared" si="23"/>
        <v>4048.5</v>
      </c>
      <c r="BB5" s="364">
        <f t="shared" si="23"/>
        <v>1426.75</v>
      </c>
      <c r="BC5" s="364">
        <f t="shared" si="23"/>
        <v>6208.25</v>
      </c>
      <c r="BD5" s="365">
        <f t="shared" si="23"/>
        <v>1376.75</v>
      </c>
      <c r="BE5" s="361"/>
      <c r="BF5" s="362"/>
      <c r="BG5" s="494">
        <f>BG49</f>
        <v>5.3</v>
      </c>
      <c r="BH5" s="495">
        <f t="shared" ref="BH5:BI5" si="25">BH49</f>
        <v>8.4499999999999993</v>
      </c>
      <c r="BI5" s="495">
        <f t="shared" si="25"/>
        <v>9.75</v>
      </c>
      <c r="BJ5" s="363">
        <f>BJ49</f>
        <v>490.875</v>
      </c>
      <c r="BK5" s="364">
        <f t="shared" ref="BK5:BR5" si="26">BK49</f>
        <v>450.5</v>
      </c>
      <c r="BL5" s="364">
        <f t="shared" ref="BL5" si="27">BL49</f>
        <v>1200.875</v>
      </c>
      <c r="BM5" s="364">
        <f t="shared" si="26"/>
        <v>733.5</v>
      </c>
      <c r="BN5" s="364">
        <f t="shared" ref="BN5" si="28">BN49</f>
        <v>3164.875</v>
      </c>
      <c r="BO5" s="364">
        <f t="shared" si="26"/>
        <v>4819.125</v>
      </c>
      <c r="BP5" s="364">
        <f t="shared" si="26"/>
        <v>3459.75</v>
      </c>
      <c r="BQ5" s="364">
        <f t="shared" si="26"/>
        <v>8253.75</v>
      </c>
      <c r="BR5" s="365">
        <f t="shared" si="26"/>
        <v>2976.875</v>
      </c>
      <c r="BS5" s="361"/>
      <c r="BT5" s="362"/>
      <c r="BU5" s="494">
        <f>BU49</f>
        <v>5.2</v>
      </c>
      <c r="BV5" s="494">
        <f t="shared" ref="BV5:BW5" si="29">BV49</f>
        <v>8.6</v>
      </c>
      <c r="BW5" s="494">
        <f t="shared" si="29"/>
        <v>9.5</v>
      </c>
      <c r="BX5" s="363">
        <f>BX49</f>
        <v>539.43333333333328</v>
      </c>
      <c r="BY5" s="363">
        <f t="shared" ref="BY5:CF5" si="30">BY49</f>
        <v>527.66666666666663</v>
      </c>
      <c r="BZ5" s="363">
        <f t="shared" si="30"/>
        <v>1296.6666666666667</v>
      </c>
      <c r="CA5" s="363">
        <f t="shared" si="30"/>
        <v>590.08333333333337</v>
      </c>
      <c r="CB5" s="363">
        <f t="shared" si="30"/>
        <v>3156.6666666666665</v>
      </c>
      <c r="CC5" s="363">
        <f t="shared" si="30"/>
        <v>5166.333333333333</v>
      </c>
      <c r="CD5" s="363">
        <f t="shared" si="30"/>
        <v>3137</v>
      </c>
      <c r="CE5" s="363">
        <f t="shared" si="30"/>
        <v>7797.666666666667</v>
      </c>
      <c r="CF5" s="363">
        <f t="shared" si="30"/>
        <v>3316.1666666666665</v>
      </c>
      <c r="CG5" s="361"/>
      <c r="CH5" s="362"/>
      <c r="CI5" s="324">
        <f t="shared" si="12"/>
        <v>5.291666666666667</v>
      </c>
      <c r="CJ5" s="324">
        <f t="shared" si="12"/>
        <v>8.6625000000000014</v>
      </c>
      <c r="CK5" s="324">
        <f t="shared" si="12"/>
        <v>9.4875000000000007</v>
      </c>
      <c r="CL5" s="269">
        <f t="shared" si="12"/>
        <v>540.49374999999998</v>
      </c>
      <c r="CM5" s="269">
        <f t="shared" si="12"/>
        <v>498.33333333333337</v>
      </c>
      <c r="CN5" s="269">
        <f t="shared" si="12"/>
        <v>1204.90625</v>
      </c>
      <c r="CO5" s="269">
        <f t="shared" si="12"/>
        <v>548.64583333333337</v>
      </c>
      <c r="CP5" s="269">
        <f t="shared" si="12"/>
        <v>2889.677083333333</v>
      </c>
      <c r="CQ5" s="269">
        <f t="shared" si="12"/>
        <v>4722.0729166666661</v>
      </c>
      <c r="CR5" s="269">
        <f t="shared" si="13"/>
        <v>2688.5416666666665</v>
      </c>
      <c r="CS5" s="269">
        <f t="shared" si="14"/>
        <v>7237.5</v>
      </c>
      <c r="CT5" s="269">
        <f t="shared" si="15"/>
        <v>2474.28125</v>
      </c>
      <c r="CU5" s="506"/>
      <c r="CV5" s="441" t="s">
        <v>25</v>
      </c>
      <c r="CW5" s="370">
        <f>L5+M5+N5</f>
        <v>11648.333333333334</v>
      </c>
      <c r="CX5" s="367">
        <f t="shared" ref="CX5:CX8" si="31">CW5/3</f>
        <v>3882.7777777777778</v>
      </c>
      <c r="CY5" s="368"/>
      <c r="CZ5" s="371">
        <f>BP5+BQ5+BR5</f>
        <v>14690.375</v>
      </c>
      <c r="DA5" s="367">
        <f t="shared" si="16"/>
        <v>4896.791666666667</v>
      </c>
      <c r="DB5" s="368"/>
      <c r="DC5" s="371">
        <f>CD5+CE5+CF5</f>
        <v>14250.833333333334</v>
      </c>
      <c r="DD5" s="367">
        <f t="shared" si="17"/>
        <v>4750.2777777777783</v>
      </c>
      <c r="DE5" s="506"/>
      <c r="DF5" s="366"/>
      <c r="DG5" s="367"/>
      <c r="DH5" s="368"/>
      <c r="DI5" s="369"/>
      <c r="DJ5" s="367"/>
      <c r="DK5" s="368"/>
      <c r="DL5" s="369">
        <f t="shared" ref="DL5:DL7" si="32">BB5+BC5+BD5</f>
        <v>9011.75</v>
      </c>
      <c r="DM5" s="367">
        <f t="shared" si="18"/>
        <v>3003.9166666666665</v>
      </c>
      <c r="DN5" s="353"/>
    </row>
    <row r="6" spans="1:156" ht="17" thickBot="1" x14ac:dyDescent="0.2">
      <c r="A6" s="43"/>
      <c r="B6" s="68" t="s">
        <v>19</v>
      </c>
      <c r="C6" s="314">
        <f>C57</f>
        <v>5.2249999999999996</v>
      </c>
      <c r="D6" s="315">
        <f>D57</f>
        <v>9.0749999999999993</v>
      </c>
      <c r="E6" s="315">
        <f t="shared" ref="E6" si="33">E57</f>
        <v>9.9749999999999996</v>
      </c>
      <c r="F6" s="270">
        <f>F57</f>
        <v>406.6</v>
      </c>
      <c r="G6" s="271">
        <f>G57</f>
        <v>718.8</v>
      </c>
      <c r="H6" s="271">
        <f t="shared" ref="H6:J6" si="34">H57</f>
        <v>1124.4000000000001</v>
      </c>
      <c r="I6" s="271">
        <f t="shared" si="34"/>
        <v>566.6</v>
      </c>
      <c r="J6" s="271">
        <f t="shared" si="34"/>
        <v>2812.6</v>
      </c>
      <c r="K6" s="271">
        <f>K57</f>
        <v>5376.8</v>
      </c>
      <c r="L6" s="271">
        <f>L57</f>
        <v>1536.8</v>
      </c>
      <c r="M6" s="271">
        <f>M57</f>
        <v>3252.8</v>
      </c>
      <c r="N6" s="264">
        <f>N57</f>
        <v>2513</v>
      </c>
      <c r="O6" s="264"/>
      <c r="P6" s="265"/>
      <c r="Q6" s="326"/>
      <c r="R6" s="327"/>
      <c r="S6" s="327"/>
      <c r="T6" s="266"/>
      <c r="U6" s="267"/>
      <c r="V6" s="267"/>
      <c r="W6" s="267"/>
      <c r="X6" s="267"/>
      <c r="Y6" s="267"/>
      <c r="Z6" s="267"/>
      <c r="AA6" s="267"/>
      <c r="AB6" s="268"/>
      <c r="AC6" s="264"/>
      <c r="AD6" s="265"/>
      <c r="AE6" s="326"/>
      <c r="AF6" s="327"/>
      <c r="AG6" s="327"/>
      <c r="AH6" s="266"/>
      <c r="AI6" s="267"/>
      <c r="AJ6" s="267"/>
      <c r="AK6" s="267"/>
      <c r="AL6" s="267"/>
      <c r="AM6" s="267"/>
      <c r="AN6" s="267"/>
      <c r="AO6" s="267"/>
      <c r="AP6" s="268"/>
      <c r="AQ6" s="264"/>
      <c r="AR6" s="265"/>
      <c r="AS6" s="494">
        <f>AS57</f>
        <v>4.7666666666666666</v>
      </c>
      <c r="AT6" s="495">
        <f t="shared" ref="AT6:AU6" si="35">AT57</f>
        <v>9.5</v>
      </c>
      <c r="AU6" s="495">
        <f t="shared" si="35"/>
        <v>9.7999999999999989</v>
      </c>
      <c r="AV6" s="363">
        <f>AV57</f>
        <v>335.6</v>
      </c>
      <c r="AW6" s="364">
        <f t="shared" ref="AW6:BD6" si="36">AW57</f>
        <v>447.2</v>
      </c>
      <c r="AX6" s="364">
        <f t="shared" si="36"/>
        <v>1147.4000000000001</v>
      </c>
      <c r="AY6" s="364">
        <f t="shared" si="36"/>
        <v>753.6</v>
      </c>
      <c r="AZ6" s="364">
        <f t="shared" si="36"/>
        <v>2524.6</v>
      </c>
      <c r="BA6" s="364">
        <f t="shared" si="36"/>
        <v>5317.8</v>
      </c>
      <c r="BB6" s="364">
        <f t="shared" si="36"/>
        <v>1190.5999999999999</v>
      </c>
      <c r="BC6" s="364">
        <f t="shared" si="36"/>
        <v>1224.2</v>
      </c>
      <c r="BD6" s="365">
        <f t="shared" si="36"/>
        <v>1492.2</v>
      </c>
      <c r="BE6" s="361"/>
      <c r="BF6" s="362"/>
      <c r="BG6" s="494">
        <f>BG57</f>
        <v>5.0999999999999996</v>
      </c>
      <c r="BH6" s="495">
        <f t="shared" ref="BH6:BI6" si="37">BH57</f>
        <v>9.6000000000000014</v>
      </c>
      <c r="BI6" s="495">
        <f t="shared" si="37"/>
        <v>10</v>
      </c>
      <c r="BJ6" s="363">
        <f>BJ57</f>
        <v>356.75</v>
      </c>
      <c r="BK6" s="364">
        <f t="shared" ref="BK6:BR6" si="38">BK57</f>
        <v>435</v>
      </c>
      <c r="BL6" s="364">
        <f t="shared" si="38"/>
        <v>1176.5</v>
      </c>
      <c r="BM6" s="364">
        <f t="shared" si="38"/>
        <v>682.75</v>
      </c>
      <c r="BN6" s="364">
        <f t="shared" si="38"/>
        <v>3091</v>
      </c>
      <c r="BO6" s="364">
        <f t="shared" si="38"/>
        <v>5815.25</v>
      </c>
      <c r="BP6" s="364">
        <f t="shared" si="38"/>
        <v>1914</v>
      </c>
      <c r="BQ6" s="364">
        <f t="shared" si="38"/>
        <v>3057.5</v>
      </c>
      <c r="BR6" s="365">
        <f t="shared" si="38"/>
        <v>2617</v>
      </c>
      <c r="BS6" s="361"/>
      <c r="BT6" s="362"/>
      <c r="BU6" s="517"/>
      <c r="BV6" s="518"/>
      <c r="BW6" s="518"/>
      <c r="BX6" s="507"/>
      <c r="BY6" s="507"/>
      <c r="BZ6" s="507"/>
      <c r="CA6" s="507"/>
      <c r="CB6" s="507"/>
      <c r="CC6" s="507"/>
      <c r="CD6" s="507"/>
      <c r="CE6" s="507"/>
      <c r="CF6" s="507"/>
      <c r="CG6" s="361"/>
      <c r="CH6" s="362"/>
      <c r="CI6" s="324">
        <f t="shared" si="12"/>
        <v>5.030555555555555</v>
      </c>
      <c r="CJ6" s="324">
        <f t="shared" si="12"/>
        <v>9.3916666666666675</v>
      </c>
      <c r="CK6" s="324">
        <f t="shared" si="12"/>
        <v>9.9249999999999989</v>
      </c>
      <c r="CL6" s="269">
        <f t="shared" si="12"/>
        <v>366.31666666666666</v>
      </c>
      <c r="CM6" s="269">
        <f t="shared" si="12"/>
        <v>533.66666666666663</v>
      </c>
      <c r="CN6" s="269">
        <f t="shared" si="12"/>
        <v>1149.4333333333334</v>
      </c>
      <c r="CO6" s="269">
        <f t="shared" si="12"/>
        <v>667.65</v>
      </c>
      <c r="CP6" s="269">
        <f t="shared" si="12"/>
        <v>2809.4</v>
      </c>
      <c r="CQ6" s="269">
        <f t="shared" si="12"/>
        <v>5503.2833333333328</v>
      </c>
      <c r="CR6" s="269">
        <f t="shared" si="13"/>
        <v>1547.1333333333332</v>
      </c>
      <c r="CS6" s="269">
        <f t="shared" si="14"/>
        <v>2511.5</v>
      </c>
      <c r="CT6" s="269">
        <f t="shared" si="15"/>
        <v>2207.4</v>
      </c>
      <c r="CU6" s="506"/>
      <c r="CV6" s="441" t="s">
        <v>24</v>
      </c>
      <c r="CW6" s="370">
        <f>L6+M6+N6</f>
        <v>7302.6</v>
      </c>
      <c r="CX6" s="367">
        <f t="shared" si="31"/>
        <v>2434.2000000000003</v>
      </c>
      <c r="CY6" s="368"/>
      <c r="CZ6" s="371">
        <f>BP6+BQ6+BR6</f>
        <v>7588.5</v>
      </c>
      <c r="DA6" s="367">
        <f t="shared" si="16"/>
        <v>2529.5</v>
      </c>
      <c r="DB6" s="368"/>
      <c r="DC6" s="371"/>
      <c r="DD6" s="367"/>
      <c r="DE6" s="506"/>
      <c r="DF6" s="366"/>
      <c r="DG6" s="367"/>
      <c r="DH6" s="368"/>
      <c r="DI6" s="369"/>
      <c r="DJ6" s="367"/>
      <c r="DK6" s="368"/>
      <c r="DL6" s="369">
        <f t="shared" si="32"/>
        <v>3907</v>
      </c>
      <c r="DM6" s="367">
        <f t="shared" si="18"/>
        <v>1302.3333333333333</v>
      </c>
      <c r="DN6" s="353"/>
    </row>
    <row r="7" spans="1:156" ht="17" thickBot="1" x14ac:dyDescent="0.2">
      <c r="A7" s="43"/>
      <c r="B7" s="69" t="s">
        <v>18</v>
      </c>
      <c r="C7" s="316">
        <f>C64</f>
        <v>4.2</v>
      </c>
      <c r="D7" s="317">
        <f>D64</f>
        <v>8.7666666666666657</v>
      </c>
      <c r="E7" s="317">
        <f t="shared" ref="E7" si="39">E64</f>
        <v>8.6666666666666661</v>
      </c>
      <c r="F7" s="272">
        <f>F64</f>
        <v>361.75</v>
      </c>
      <c r="G7" s="273">
        <f>G64</f>
        <v>353.75</v>
      </c>
      <c r="H7" s="273">
        <f t="shared" ref="H7:J7" si="40">H64</f>
        <v>1246.5</v>
      </c>
      <c r="I7" s="273">
        <f t="shared" si="40"/>
        <v>1358.25</v>
      </c>
      <c r="J7" s="273">
        <f t="shared" si="40"/>
        <v>2839</v>
      </c>
      <c r="K7" s="273">
        <f>K64</f>
        <v>5199</v>
      </c>
      <c r="L7" s="273">
        <f>L64</f>
        <v>1943.5</v>
      </c>
      <c r="M7" s="273">
        <f>M64</f>
        <v>6106</v>
      </c>
      <c r="N7" s="274">
        <f>N64</f>
        <v>1544</v>
      </c>
      <c r="O7" s="264"/>
      <c r="P7" s="265"/>
      <c r="Q7" s="316">
        <f>Q64</f>
        <v>4.1666666666666661</v>
      </c>
      <c r="R7" s="317">
        <f t="shared" ref="R7:S7" si="41">R64</f>
        <v>8.6</v>
      </c>
      <c r="S7" s="317">
        <f t="shared" si="41"/>
        <v>8.2666666666666657</v>
      </c>
      <c r="T7" s="272">
        <f>T64</f>
        <v>391</v>
      </c>
      <c r="U7" s="273">
        <f t="shared" ref="U7:AB7" si="42">U64</f>
        <v>382.33333333333331</v>
      </c>
      <c r="V7" s="273">
        <f t="shared" si="42"/>
        <v>1264.6666666666667</v>
      </c>
      <c r="W7" s="273">
        <f t="shared" si="42"/>
        <v>1199</v>
      </c>
      <c r="X7" s="273">
        <f t="shared" si="42"/>
        <v>2749</v>
      </c>
      <c r="Y7" s="273">
        <f t="shared" si="42"/>
        <v>5562.333333333333</v>
      </c>
      <c r="Z7" s="273">
        <f t="shared" si="42"/>
        <v>1526.3333333333333</v>
      </c>
      <c r="AA7" s="273">
        <f t="shared" si="42"/>
        <v>4826</v>
      </c>
      <c r="AB7" s="274">
        <f t="shared" si="42"/>
        <v>1151</v>
      </c>
      <c r="AC7" s="264"/>
      <c r="AD7" s="265"/>
      <c r="AE7" s="316">
        <f>AE64</f>
        <v>4.375</v>
      </c>
      <c r="AF7" s="317">
        <f t="shared" ref="AF7:AG7" si="43">AF64</f>
        <v>8.4749999999999996</v>
      </c>
      <c r="AG7" s="317">
        <f t="shared" si="43"/>
        <v>8.75</v>
      </c>
      <c r="AH7" s="272">
        <f>AH64</f>
        <v>341</v>
      </c>
      <c r="AI7" s="273">
        <f t="shared" ref="AI7:AP7" si="44">AI64</f>
        <v>374.5</v>
      </c>
      <c r="AJ7" s="273">
        <f t="shared" si="44"/>
        <v>1262.25</v>
      </c>
      <c r="AK7" s="273">
        <f t="shared" si="44"/>
        <v>1352.75</v>
      </c>
      <c r="AL7" s="273">
        <f t="shared" si="44"/>
        <v>2884.5</v>
      </c>
      <c r="AM7" s="273">
        <f t="shared" si="44"/>
        <v>5432</v>
      </c>
      <c r="AN7" s="273">
        <f t="shared" si="44"/>
        <v>1772.5</v>
      </c>
      <c r="AO7" s="273">
        <f t="shared" si="44"/>
        <v>4165.5</v>
      </c>
      <c r="AP7" s="274">
        <f t="shared" si="44"/>
        <v>1230.75</v>
      </c>
      <c r="AQ7" s="264"/>
      <c r="AR7" s="265"/>
      <c r="AS7" s="496">
        <f>AS64</f>
        <v>4.333333333333333</v>
      </c>
      <c r="AT7" s="497">
        <f t="shared" ref="AT7:AU7" si="45">AT64</f>
        <v>8.9</v>
      </c>
      <c r="AU7" s="497">
        <f t="shared" si="45"/>
        <v>8.6333333333333346</v>
      </c>
      <c r="AV7" s="374">
        <f>AV64</f>
        <v>624.25</v>
      </c>
      <c r="AW7" s="375">
        <f t="shared" ref="AW7:BD7" si="46">AW64</f>
        <v>437.75</v>
      </c>
      <c r="AX7" s="375">
        <f t="shared" ref="AX7:AZ7" si="47">AX64</f>
        <v>1080.75</v>
      </c>
      <c r="AY7" s="375">
        <f t="shared" si="47"/>
        <v>342.5</v>
      </c>
      <c r="AZ7" s="375">
        <f t="shared" si="47"/>
        <v>1772.25</v>
      </c>
      <c r="BA7" s="375">
        <f t="shared" si="46"/>
        <v>3582.75</v>
      </c>
      <c r="BB7" s="375">
        <f t="shared" si="46"/>
        <v>790</v>
      </c>
      <c r="BC7" s="375">
        <f t="shared" si="46"/>
        <v>1579.75</v>
      </c>
      <c r="BD7" s="376">
        <f t="shared" si="46"/>
        <v>929.5</v>
      </c>
      <c r="BE7" s="361"/>
      <c r="BF7" s="362"/>
      <c r="BG7" s="442"/>
      <c r="BH7" s="442"/>
      <c r="BI7" s="442"/>
      <c r="BJ7" s="377"/>
      <c r="BK7" s="378"/>
      <c r="BL7" s="378"/>
      <c r="BM7" s="378"/>
      <c r="BN7" s="378"/>
      <c r="BO7" s="378"/>
      <c r="BP7" s="378"/>
      <c r="BQ7" s="378"/>
      <c r="BR7" s="379"/>
      <c r="BS7" s="361"/>
      <c r="BT7" s="362"/>
      <c r="BU7" s="496">
        <f>BU64</f>
        <v>4.3</v>
      </c>
      <c r="BV7" s="496">
        <f t="shared" ref="BV7:BW7" si="48">BV64</f>
        <v>8.6499999999999986</v>
      </c>
      <c r="BW7" s="496">
        <f t="shared" si="48"/>
        <v>8.3500000000000014</v>
      </c>
      <c r="BX7" s="374">
        <f>BX64</f>
        <v>366</v>
      </c>
      <c r="BY7" s="374">
        <f t="shared" ref="BY7:CF7" si="49">BY64</f>
        <v>355.66666666666669</v>
      </c>
      <c r="BZ7" s="374">
        <f t="shared" si="49"/>
        <v>1283</v>
      </c>
      <c r="CA7" s="374">
        <f t="shared" si="49"/>
        <v>1240</v>
      </c>
      <c r="CB7" s="374">
        <f t="shared" si="49"/>
        <v>2864.3333333333335</v>
      </c>
      <c r="CC7" s="374">
        <f t="shared" si="49"/>
        <v>5161.666666666667</v>
      </c>
      <c r="CD7" s="374">
        <f t="shared" si="49"/>
        <v>1847.3333333333333</v>
      </c>
      <c r="CE7" s="374">
        <f t="shared" si="49"/>
        <v>5952.333333333333</v>
      </c>
      <c r="CF7" s="374">
        <f t="shared" si="49"/>
        <v>1599</v>
      </c>
      <c r="CG7" s="361"/>
      <c r="CH7" s="362"/>
      <c r="CI7" s="324">
        <f t="shared" si="12"/>
        <v>4.2749999999999995</v>
      </c>
      <c r="CJ7" s="324">
        <f t="shared" si="12"/>
        <v>8.6783333333333328</v>
      </c>
      <c r="CK7" s="324">
        <f t="shared" si="12"/>
        <v>8.5333333333333332</v>
      </c>
      <c r="CL7" s="269">
        <f t="shared" si="12"/>
        <v>416.8</v>
      </c>
      <c r="CM7" s="269">
        <f t="shared" si="12"/>
        <v>380.8</v>
      </c>
      <c r="CN7" s="269">
        <f t="shared" si="12"/>
        <v>1227.4333333333334</v>
      </c>
      <c r="CO7" s="269">
        <f t="shared" si="12"/>
        <v>1098.5</v>
      </c>
      <c r="CP7" s="269">
        <f t="shared" si="12"/>
        <v>2621.8166666666666</v>
      </c>
      <c r="CQ7" s="269">
        <f t="shared" si="12"/>
        <v>4987.55</v>
      </c>
      <c r="CR7" s="269">
        <f t="shared" si="13"/>
        <v>1575.9333333333332</v>
      </c>
      <c r="CS7" s="269">
        <f t="shared" si="14"/>
        <v>4525.9166666666661</v>
      </c>
      <c r="CT7" s="269">
        <f t="shared" si="15"/>
        <v>1290.8499999999999</v>
      </c>
      <c r="CU7" s="350"/>
      <c r="CV7" s="443" t="s">
        <v>23</v>
      </c>
      <c r="CW7" s="380">
        <f>L7+M7+N7</f>
        <v>9593.5</v>
      </c>
      <c r="CX7" s="367">
        <f t="shared" si="31"/>
        <v>3197.8333333333335</v>
      </c>
      <c r="CY7" s="368"/>
      <c r="CZ7" s="381"/>
      <c r="DA7" s="367"/>
      <c r="DB7" s="368"/>
      <c r="DC7" s="381">
        <f>CD7+CE7+CF7</f>
        <v>9398.6666666666661</v>
      </c>
      <c r="DD7" s="367">
        <f t="shared" si="17"/>
        <v>3132.8888888888887</v>
      </c>
      <c r="DE7" s="506"/>
      <c r="DF7" s="366">
        <f t="shared" ref="DF7" si="50">Z7+AA7+AB7</f>
        <v>7503.333333333333</v>
      </c>
      <c r="DG7" s="367">
        <f t="shared" ref="DG7:DG8" si="51">DF7/3</f>
        <v>2501.1111111111109</v>
      </c>
      <c r="DH7" s="368"/>
      <c r="DI7" s="369">
        <f t="shared" ref="DI7" si="52">AN7+AO7+AP7</f>
        <v>7168.75</v>
      </c>
      <c r="DJ7" s="367">
        <f t="shared" ref="DJ7:DJ8" si="53">DI7/3</f>
        <v>2389.5833333333335</v>
      </c>
      <c r="DK7" s="368"/>
      <c r="DL7" s="369">
        <f t="shared" si="32"/>
        <v>3299.25</v>
      </c>
      <c r="DM7" s="367">
        <f t="shared" si="18"/>
        <v>1099.75</v>
      </c>
      <c r="DN7" s="353"/>
    </row>
    <row r="8" spans="1:156" ht="17" thickBot="1" x14ac:dyDescent="0.2">
      <c r="A8" s="43"/>
      <c r="B8" s="4" t="s">
        <v>0</v>
      </c>
      <c r="C8" s="318">
        <f t="shared" ref="C8:E8" si="54">AVERAGE(C4:C7)</f>
        <v>4.760416666666667</v>
      </c>
      <c r="D8" s="318">
        <f t="shared" si="54"/>
        <v>8.7104166666666671</v>
      </c>
      <c r="E8" s="318">
        <f t="shared" si="54"/>
        <v>9.2604166666666661</v>
      </c>
      <c r="F8" s="275">
        <f t="shared" ref="F8:N8" si="55">AVERAGE(F4:F7)</f>
        <v>455.50416666666672</v>
      </c>
      <c r="G8" s="276">
        <f t="shared" si="55"/>
        <v>481.30416666666667</v>
      </c>
      <c r="H8" s="276">
        <f t="shared" si="55"/>
        <v>1223.5583333333334</v>
      </c>
      <c r="I8" s="276">
        <f t="shared" si="55"/>
        <v>784.15</v>
      </c>
      <c r="J8" s="276">
        <f t="shared" si="55"/>
        <v>2957.1291666666666</v>
      </c>
      <c r="K8" s="276">
        <f t="shared" si="55"/>
        <v>5294.5958333333328</v>
      </c>
      <c r="L8" s="276">
        <f t="shared" si="55"/>
        <v>2068.6166666666668</v>
      </c>
      <c r="M8" s="276">
        <f t="shared" si="55"/>
        <v>5408.9083333333328</v>
      </c>
      <c r="N8" s="277">
        <f t="shared" si="55"/>
        <v>2505.8958333333335</v>
      </c>
      <c r="O8" s="278"/>
      <c r="P8" s="279"/>
      <c r="Q8" s="333">
        <f t="shared" ref="Q8:S8" si="56">AVERAGE(Q4:Q7)</f>
        <v>4.1666666666666661</v>
      </c>
      <c r="R8" s="334">
        <f t="shared" si="56"/>
        <v>8.6</v>
      </c>
      <c r="S8" s="334">
        <f t="shared" si="56"/>
        <v>8.2666666666666657</v>
      </c>
      <c r="T8" s="281">
        <f t="shared" ref="T8:AB8" si="57">AVERAGE(T4:T7)</f>
        <v>391</v>
      </c>
      <c r="U8" s="282">
        <f t="shared" si="57"/>
        <v>382.33333333333331</v>
      </c>
      <c r="V8" s="282">
        <f t="shared" si="57"/>
        <v>1264.6666666666667</v>
      </c>
      <c r="W8" s="282">
        <f t="shared" si="57"/>
        <v>1199</v>
      </c>
      <c r="X8" s="282">
        <f t="shared" si="57"/>
        <v>2749</v>
      </c>
      <c r="Y8" s="282">
        <f t="shared" si="57"/>
        <v>5562.333333333333</v>
      </c>
      <c r="Z8" s="282">
        <f t="shared" si="57"/>
        <v>1526.3333333333333</v>
      </c>
      <c r="AA8" s="282">
        <f t="shared" si="57"/>
        <v>4826</v>
      </c>
      <c r="AB8" s="283">
        <f t="shared" si="57"/>
        <v>1151</v>
      </c>
      <c r="AC8" s="321"/>
      <c r="AD8" s="279"/>
      <c r="AE8" s="333">
        <f t="shared" ref="AE8:AG8" si="58">AVERAGE(AE4:AE7)</f>
        <v>4.375</v>
      </c>
      <c r="AF8" s="334">
        <f t="shared" si="58"/>
        <v>8.4749999999999996</v>
      </c>
      <c r="AG8" s="334">
        <f t="shared" si="58"/>
        <v>8.75</v>
      </c>
      <c r="AH8" s="281">
        <f t="shared" ref="AH8:AP8" si="59">AVERAGE(AH4:AH7)</f>
        <v>341</v>
      </c>
      <c r="AI8" s="282">
        <f t="shared" si="59"/>
        <v>374.5</v>
      </c>
      <c r="AJ8" s="282">
        <f t="shared" si="59"/>
        <v>1262.25</v>
      </c>
      <c r="AK8" s="282">
        <f t="shared" si="59"/>
        <v>1352.75</v>
      </c>
      <c r="AL8" s="282">
        <f t="shared" si="59"/>
        <v>2884.5</v>
      </c>
      <c r="AM8" s="282">
        <f t="shared" si="59"/>
        <v>5432</v>
      </c>
      <c r="AN8" s="282">
        <f t="shared" si="59"/>
        <v>1772.5</v>
      </c>
      <c r="AO8" s="282">
        <f t="shared" si="59"/>
        <v>4165.5</v>
      </c>
      <c r="AP8" s="283">
        <f t="shared" si="59"/>
        <v>1230.75</v>
      </c>
      <c r="AQ8" s="283"/>
      <c r="AR8" s="279"/>
      <c r="AS8" s="444">
        <f t="shared" ref="AS8:AU8" si="60">AVERAGE(AS4:AS7)</f>
        <v>4.7833333333333332</v>
      </c>
      <c r="AT8" s="445">
        <f t="shared" si="60"/>
        <v>9.1833333333333336</v>
      </c>
      <c r="AU8" s="445">
        <f t="shared" si="60"/>
        <v>9.2249999999999996</v>
      </c>
      <c r="AV8" s="446">
        <f t="shared" ref="AV8" si="61">AVERAGE(AV4:AV7)</f>
        <v>532.95416666666665</v>
      </c>
      <c r="AW8" s="447">
        <f t="shared" ref="AW8:AZ8" si="62">AVERAGE(AW4:AW7)</f>
        <v>429.5291666666667</v>
      </c>
      <c r="AX8" s="447">
        <f t="shared" si="62"/>
        <v>1164.0583333333334</v>
      </c>
      <c r="AY8" s="447">
        <f t="shared" ref="AY8" si="63">AVERAGE(AY4:AY7)</f>
        <v>586.44166666666661</v>
      </c>
      <c r="AZ8" s="447">
        <f t="shared" si="62"/>
        <v>2323.7541666666666</v>
      </c>
      <c r="BA8" s="447">
        <f t="shared" ref="BA8" si="64">AVERAGE(BA4:BA7)</f>
        <v>4671.2624999999998</v>
      </c>
      <c r="BB8" s="447">
        <f t="shared" ref="BB8" si="65">AVERAGE(BB4:BB7)</f>
        <v>1190.8375000000001</v>
      </c>
      <c r="BC8" s="447">
        <f t="shared" ref="BC8" si="66">AVERAGE(BC4:BC7)</f>
        <v>3294.4250000000002</v>
      </c>
      <c r="BD8" s="448">
        <f t="shared" ref="BD8" si="67">AVERAGE(BD4:BD7)</f>
        <v>1726.3625</v>
      </c>
      <c r="BE8" s="298"/>
      <c r="BF8" s="449"/>
      <c r="BG8" s="504">
        <f t="shared" ref="BG8:BI8" si="68">AVERAGE(BG4:BG7)</f>
        <v>4.9000000000000004</v>
      </c>
      <c r="BH8" s="505">
        <f t="shared" si="68"/>
        <v>8.7999999999999989</v>
      </c>
      <c r="BI8" s="505">
        <f t="shared" si="68"/>
        <v>9.5666666666666664</v>
      </c>
      <c r="BJ8" s="450">
        <f t="shared" ref="BJ8:BR8" si="69">AVERAGE(BJ4:BJ7)</f>
        <v>467.875</v>
      </c>
      <c r="BK8" s="451">
        <f t="shared" si="69"/>
        <v>411.83333333333331</v>
      </c>
      <c r="BL8" s="451">
        <f t="shared" si="69"/>
        <v>1212.375</v>
      </c>
      <c r="BM8" s="451">
        <f t="shared" si="69"/>
        <v>538.91666666666663</v>
      </c>
      <c r="BN8" s="451">
        <f t="shared" si="69"/>
        <v>2999.9583333333335</v>
      </c>
      <c r="BO8" s="451">
        <f t="shared" si="69"/>
        <v>5176.291666666667</v>
      </c>
      <c r="BP8" s="451">
        <f t="shared" si="69"/>
        <v>2426.9166666666665</v>
      </c>
      <c r="BQ8" s="451">
        <f t="shared" si="69"/>
        <v>5465.083333333333</v>
      </c>
      <c r="BR8" s="452">
        <f t="shared" si="69"/>
        <v>3284.375</v>
      </c>
      <c r="BS8" s="298"/>
      <c r="BT8" s="449"/>
      <c r="BU8" s="519">
        <f t="shared" ref="BU8:BW8" si="70">AVERAGE(BU4:BU7)</f>
        <v>4.6333333333333337</v>
      </c>
      <c r="BV8" s="520">
        <f t="shared" si="70"/>
        <v>8.4666666666666668</v>
      </c>
      <c r="BW8" s="520">
        <f t="shared" si="70"/>
        <v>8.7666666666666675</v>
      </c>
      <c r="BX8" s="453">
        <f t="shared" ref="BX8:CF8" si="71">AVERAGE(BX4:BX7)</f>
        <v>475.56111111111113</v>
      </c>
      <c r="BY8" s="454">
        <f t="shared" si="71"/>
        <v>386.36111111111109</v>
      </c>
      <c r="BZ8" s="454">
        <f t="shared" si="71"/>
        <v>1323.3888888888889</v>
      </c>
      <c r="CA8" s="454">
        <f t="shared" si="71"/>
        <v>890.8611111111112</v>
      </c>
      <c r="CB8" s="454">
        <f t="shared" si="71"/>
        <v>3008.0833333333335</v>
      </c>
      <c r="CC8" s="454">
        <f t="shared" si="71"/>
        <v>5458.916666666667</v>
      </c>
      <c r="CD8" s="454">
        <f t="shared" si="71"/>
        <v>2077.6111111111109</v>
      </c>
      <c r="CE8" s="454">
        <f t="shared" si="71"/>
        <v>6248.833333333333</v>
      </c>
      <c r="CF8" s="455">
        <f t="shared" si="71"/>
        <v>2794.2222222222222</v>
      </c>
      <c r="CG8" s="300"/>
      <c r="CH8" s="508"/>
      <c r="CI8" s="456">
        <f t="shared" ref="CI8:CK8" si="72">AVERAGE(CI4:CI7)</f>
        <v>4.7545138888888889</v>
      </c>
      <c r="CJ8" s="456">
        <f t="shared" si="72"/>
        <v>8.8227083333333329</v>
      </c>
      <c r="CK8" s="456">
        <f t="shared" si="72"/>
        <v>9.2093749999999996</v>
      </c>
      <c r="CL8" s="457">
        <f t="shared" ref="CL8:CT8" si="73">AVERAGE(CL4:CL7)</f>
        <v>466.6036458333333</v>
      </c>
      <c r="CM8" s="457">
        <f t="shared" si="73"/>
        <v>434.22604166666662</v>
      </c>
      <c r="CN8" s="457">
        <f t="shared" ref="CN8" si="74">AVERAGE(CN4:CN7)</f>
        <v>1225.4171875</v>
      </c>
      <c r="CO8" s="457">
        <f t="shared" si="73"/>
        <v>743.28750000000002</v>
      </c>
      <c r="CP8" s="457">
        <f t="shared" ref="CP8" si="75">AVERAGE(CP4:CP7)</f>
        <v>2810.5463541666668</v>
      </c>
      <c r="CQ8" s="457">
        <f t="shared" si="73"/>
        <v>5204.9453125</v>
      </c>
      <c r="CR8" s="457">
        <f t="shared" si="73"/>
        <v>1863.8395833333332</v>
      </c>
      <c r="CS8" s="457">
        <f t="shared" si="73"/>
        <v>4808.2604166666661</v>
      </c>
      <c r="CT8" s="457">
        <f t="shared" si="73"/>
        <v>2403.9453125</v>
      </c>
      <c r="CU8" s="352"/>
      <c r="CV8" s="458" t="s">
        <v>31</v>
      </c>
      <c r="CW8" s="382">
        <f>AVERAGE(CW4:CW7)</f>
        <v>9983.4208333333336</v>
      </c>
      <c r="CX8" s="367">
        <f t="shared" si="31"/>
        <v>3327.8069444444445</v>
      </c>
      <c r="CY8" s="368"/>
      <c r="CZ8" s="383">
        <f>AVERAGE(CZ4:CZ7)</f>
        <v>11176.375</v>
      </c>
      <c r="DA8" s="367">
        <f t="shared" si="16"/>
        <v>3725.4583333333335</v>
      </c>
      <c r="DB8" s="368"/>
      <c r="DC8" s="383">
        <f>AVERAGE(DC4:DC7)</f>
        <v>11120.666666666666</v>
      </c>
      <c r="DD8" s="367">
        <f t="shared" si="17"/>
        <v>3706.8888888888887</v>
      </c>
      <c r="DE8" s="506"/>
      <c r="DF8" s="382">
        <f>AVERAGE(DF4:DF7)</f>
        <v>7503.333333333333</v>
      </c>
      <c r="DG8" s="367">
        <f t="shared" si="51"/>
        <v>2501.1111111111109</v>
      </c>
      <c r="DH8" s="368"/>
      <c r="DI8" s="383">
        <f>AVERAGE(DI4:DI7)</f>
        <v>7168.75</v>
      </c>
      <c r="DJ8" s="367">
        <f t="shared" si="53"/>
        <v>2389.5833333333335</v>
      </c>
      <c r="DK8" s="368"/>
      <c r="DL8" s="383">
        <f>AVERAGE(DL4:DL7)</f>
        <v>6211.625</v>
      </c>
      <c r="DM8" s="367">
        <f t="shared" si="18"/>
        <v>2070.5416666666665</v>
      </c>
      <c r="DN8" s="353"/>
    </row>
    <row r="9" spans="1:156" ht="17" thickBot="1" x14ac:dyDescent="0.2">
      <c r="A9" s="43"/>
      <c r="B9" s="27" t="s">
        <v>5</v>
      </c>
      <c r="C9" s="556" t="s">
        <v>4</v>
      </c>
      <c r="D9" s="557"/>
      <c r="E9" s="557"/>
      <c r="F9" s="557"/>
      <c r="G9" s="557"/>
      <c r="H9" s="557"/>
      <c r="I9" s="557"/>
      <c r="J9" s="557"/>
      <c r="K9" s="557"/>
      <c r="L9" s="557"/>
      <c r="M9" s="557"/>
      <c r="N9" s="558"/>
      <c r="O9" s="74"/>
      <c r="P9" s="38"/>
      <c r="Q9" s="531" t="s">
        <v>29</v>
      </c>
      <c r="R9" s="532"/>
      <c r="S9" s="532"/>
      <c r="T9" s="532"/>
      <c r="U9" s="532"/>
      <c r="V9" s="532"/>
      <c r="W9" s="532"/>
      <c r="X9" s="532"/>
      <c r="Y9" s="532"/>
      <c r="Z9" s="532"/>
      <c r="AA9" s="532"/>
      <c r="AB9" s="532"/>
      <c r="AC9" s="533"/>
      <c r="AD9" s="42"/>
      <c r="AE9" s="528" t="s">
        <v>30</v>
      </c>
      <c r="AF9" s="529"/>
      <c r="AG9" s="529"/>
      <c r="AH9" s="529"/>
      <c r="AI9" s="529"/>
      <c r="AJ9" s="529"/>
      <c r="AK9" s="529"/>
      <c r="AL9" s="529"/>
      <c r="AM9" s="529"/>
      <c r="AN9" s="529"/>
      <c r="AO9" s="529"/>
      <c r="AP9" s="529"/>
      <c r="AQ9" s="530"/>
      <c r="AR9" s="42"/>
      <c r="AS9" s="559" t="s">
        <v>32</v>
      </c>
      <c r="AT9" s="560"/>
      <c r="AU9" s="560"/>
      <c r="AV9" s="560"/>
      <c r="AW9" s="560"/>
      <c r="AX9" s="560"/>
      <c r="AY9" s="560"/>
      <c r="AZ9" s="560"/>
      <c r="BA9" s="560"/>
      <c r="BB9" s="560"/>
      <c r="BC9" s="560"/>
      <c r="BD9" s="561"/>
      <c r="BE9" s="354"/>
      <c r="BF9" s="350"/>
      <c r="BG9" s="540" t="s">
        <v>3</v>
      </c>
      <c r="BH9" s="541"/>
      <c r="BI9" s="541"/>
      <c r="BJ9" s="541"/>
      <c r="BK9" s="541"/>
      <c r="BL9" s="541"/>
      <c r="BM9" s="541"/>
      <c r="BN9" s="541"/>
      <c r="BO9" s="541"/>
      <c r="BP9" s="541"/>
      <c r="BQ9" s="541"/>
      <c r="BR9" s="542"/>
      <c r="BS9" s="355"/>
      <c r="BT9" s="351"/>
      <c r="BU9" s="537" t="s">
        <v>2</v>
      </c>
      <c r="BV9" s="538"/>
      <c r="BW9" s="538"/>
      <c r="BX9" s="538"/>
      <c r="BY9" s="538"/>
      <c r="BZ9" s="538"/>
      <c r="CA9" s="538"/>
      <c r="CB9" s="538"/>
      <c r="CC9" s="538"/>
      <c r="CD9" s="538"/>
      <c r="CE9" s="538"/>
      <c r="CF9" s="539"/>
      <c r="CG9" s="356"/>
      <c r="CH9" s="352"/>
      <c r="CI9" s="551" t="s">
        <v>1</v>
      </c>
      <c r="CJ9" s="552"/>
      <c r="CK9" s="552"/>
      <c r="CL9" s="552"/>
      <c r="CM9" s="552"/>
      <c r="CN9" s="552"/>
      <c r="CO9" s="552"/>
      <c r="CP9" s="552"/>
      <c r="CQ9" s="552"/>
      <c r="CR9" s="552"/>
      <c r="CS9" s="552"/>
      <c r="CT9" s="553"/>
      <c r="CU9" s="352"/>
      <c r="CV9" s="352"/>
      <c r="CW9" s="384"/>
      <c r="CX9" s="384"/>
      <c r="CY9" s="384"/>
      <c r="CZ9" s="384"/>
      <c r="DA9" s="384"/>
      <c r="DB9" s="384"/>
      <c r="DC9" s="384"/>
      <c r="DD9" s="384"/>
      <c r="DE9" s="352"/>
      <c r="DF9" s="498"/>
      <c r="DG9" s="352"/>
      <c r="DH9" s="352"/>
      <c r="DI9" s="347"/>
      <c r="DJ9" s="347"/>
      <c r="DK9" s="347"/>
      <c r="DL9" s="347"/>
      <c r="DM9" s="347"/>
      <c r="DN9" s="353"/>
    </row>
    <row r="10" spans="1:156" s="1" customFormat="1" ht="16" customHeight="1" thickBot="1" x14ac:dyDescent="0.2">
      <c r="A10" s="41"/>
      <c r="B10" s="68" t="s">
        <v>22</v>
      </c>
      <c r="C10" s="325"/>
      <c r="D10" s="235"/>
      <c r="E10" s="235"/>
      <c r="F10" s="75">
        <v>1</v>
      </c>
      <c r="G10" s="48">
        <v>2</v>
      </c>
      <c r="H10" s="48">
        <v>3</v>
      </c>
      <c r="I10" s="48">
        <v>4</v>
      </c>
      <c r="J10" s="48">
        <v>5</v>
      </c>
      <c r="K10" s="48">
        <v>6</v>
      </c>
      <c r="L10" s="48">
        <v>6</v>
      </c>
      <c r="M10" s="48">
        <v>9</v>
      </c>
      <c r="N10" s="76">
        <v>9</v>
      </c>
      <c r="O10" s="5">
        <v>6</v>
      </c>
      <c r="P10" s="38"/>
      <c r="Q10" s="325"/>
      <c r="R10" s="235"/>
      <c r="S10" s="235"/>
      <c r="T10" s="238"/>
      <c r="U10" s="239"/>
      <c r="V10" s="240"/>
      <c r="W10" s="240"/>
      <c r="X10" s="240"/>
      <c r="Y10" s="239"/>
      <c r="Z10" s="240"/>
      <c r="AA10" s="239"/>
      <c r="AB10" s="241"/>
      <c r="AC10" s="5"/>
      <c r="AD10" s="38"/>
      <c r="AE10" s="325"/>
      <c r="AF10" s="235"/>
      <c r="AG10" s="235"/>
      <c r="AH10" s="238"/>
      <c r="AI10" s="239"/>
      <c r="AJ10" s="240"/>
      <c r="AK10" s="240"/>
      <c r="AL10" s="240"/>
      <c r="AM10" s="239"/>
      <c r="AN10" s="240"/>
      <c r="AO10" s="239"/>
      <c r="AP10" s="241"/>
      <c r="AQ10" s="5"/>
      <c r="AR10" s="38"/>
      <c r="AS10" s="385"/>
      <c r="AT10" s="386"/>
      <c r="AU10" s="386"/>
      <c r="AV10" s="338">
        <v>1</v>
      </c>
      <c r="AW10" s="357">
        <v>2</v>
      </c>
      <c r="AX10" s="387">
        <v>3</v>
      </c>
      <c r="AY10" s="387">
        <v>4</v>
      </c>
      <c r="AZ10" s="387">
        <v>5</v>
      </c>
      <c r="BA10" s="357">
        <v>6</v>
      </c>
      <c r="BB10" s="387">
        <v>10</v>
      </c>
      <c r="BC10" s="357">
        <v>8</v>
      </c>
      <c r="BD10" s="388">
        <v>8</v>
      </c>
      <c r="BE10" s="389">
        <v>6</v>
      </c>
      <c r="BF10" s="350"/>
      <c r="BG10" s="385"/>
      <c r="BH10" s="386"/>
      <c r="BI10" s="386"/>
      <c r="BJ10" s="335">
        <v>1</v>
      </c>
      <c r="BK10" s="390">
        <v>2</v>
      </c>
      <c r="BL10" s="391">
        <v>3</v>
      </c>
      <c r="BM10" s="391">
        <v>4</v>
      </c>
      <c r="BN10" s="391">
        <v>5</v>
      </c>
      <c r="BO10" s="390">
        <v>6</v>
      </c>
      <c r="BP10" s="391">
        <v>10</v>
      </c>
      <c r="BQ10" s="390">
        <v>8</v>
      </c>
      <c r="BR10" s="392">
        <v>8</v>
      </c>
      <c r="BS10" s="389">
        <v>6</v>
      </c>
      <c r="BT10" s="350"/>
      <c r="BU10" s="385"/>
      <c r="BV10" s="386"/>
      <c r="BW10" s="386"/>
      <c r="BX10" s="335">
        <v>1</v>
      </c>
      <c r="BY10" s="390">
        <v>2</v>
      </c>
      <c r="BZ10" s="391">
        <v>3</v>
      </c>
      <c r="CA10" s="391">
        <v>4</v>
      </c>
      <c r="CB10" s="391">
        <v>5</v>
      </c>
      <c r="CC10" s="390">
        <v>6</v>
      </c>
      <c r="CD10" s="391">
        <v>10</v>
      </c>
      <c r="CE10" s="390">
        <v>8</v>
      </c>
      <c r="CF10" s="392">
        <v>8</v>
      </c>
      <c r="CG10" s="389">
        <v>6</v>
      </c>
      <c r="CH10" s="351"/>
      <c r="CI10" s="385"/>
      <c r="CJ10" s="386"/>
      <c r="CK10" s="386"/>
      <c r="CL10" s="319">
        <f t="shared" ref="CL10:CQ13" si="76">AVERAGE(F10,BJ10,BX10,T10,AH10,AV10)</f>
        <v>1</v>
      </c>
      <c r="CM10" s="319">
        <f t="shared" si="76"/>
        <v>2</v>
      </c>
      <c r="CN10" s="319">
        <f t="shared" si="76"/>
        <v>3</v>
      </c>
      <c r="CO10" s="319">
        <f t="shared" si="76"/>
        <v>4</v>
      </c>
      <c r="CP10" s="319">
        <f t="shared" si="76"/>
        <v>5</v>
      </c>
      <c r="CQ10" s="319">
        <f t="shared" si="76"/>
        <v>6</v>
      </c>
      <c r="CR10" s="319">
        <f t="shared" ref="CR10:CR13" si="77">AVERAGE(L10,BP10,CD10,Z10,AN10,BB10)</f>
        <v>9</v>
      </c>
      <c r="CS10" s="319">
        <f t="shared" ref="CS10:CS13" si="78">AVERAGE(M10,BQ10,CE10,AA10,AO10,BC10)</f>
        <v>8.25</v>
      </c>
      <c r="CT10" s="320">
        <f t="shared" ref="CT10:CT13" si="79">AVERAGE(N10,BR10,CF10,AB10,AP10,BD10)</f>
        <v>8.25</v>
      </c>
      <c r="CU10" s="351"/>
      <c r="CV10" s="351"/>
      <c r="CW10" s="567" t="s">
        <v>21</v>
      </c>
      <c r="CX10" s="567"/>
      <c r="CY10" s="567"/>
      <c r="CZ10" s="567"/>
      <c r="DA10" s="567"/>
      <c r="DB10" s="384"/>
      <c r="DC10" s="384"/>
      <c r="DD10" s="384"/>
      <c r="DE10" s="351"/>
      <c r="DF10" s="351"/>
      <c r="DG10" s="351"/>
      <c r="DH10" s="351"/>
      <c r="DI10" s="351"/>
      <c r="DJ10" s="351"/>
      <c r="DK10" s="351"/>
      <c r="DL10" s="351"/>
      <c r="DM10" s="351"/>
      <c r="DN10" s="350"/>
      <c r="DO10" s="393"/>
      <c r="DP10" s="393"/>
      <c r="DQ10" s="393"/>
      <c r="DR10" s="393"/>
      <c r="DS10" s="393"/>
      <c r="DT10" s="393"/>
      <c r="DU10" s="393"/>
      <c r="DV10" s="393"/>
      <c r="DW10" s="393"/>
      <c r="DX10" s="393"/>
      <c r="DY10" s="393"/>
      <c r="DZ10" s="393"/>
      <c r="EA10" s="393"/>
      <c r="EB10" s="393"/>
      <c r="EC10" s="393"/>
      <c r="ED10" s="393"/>
      <c r="EE10" s="393"/>
      <c r="EF10" s="393"/>
      <c r="EG10" s="393"/>
      <c r="EH10" s="393"/>
      <c r="EI10" s="393"/>
    </row>
    <row r="11" spans="1:156" s="1" customFormat="1" ht="17" thickBot="1" x14ac:dyDescent="0.2">
      <c r="A11" s="41"/>
      <c r="B11" s="68" t="s">
        <v>20</v>
      </c>
      <c r="C11" s="326"/>
      <c r="D11" s="327"/>
      <c r="E11" s="327"/>
      <c r="F11" s="244">
        <v>2</v>
      </c>
      <c r="G11" s="53">
        <v>1</v>
      </c>
      <c r="H11" s="53">
        <v>2</v>
      </c>
      <c r="I11" s="53">
        <v>4</v>
      </c>
      <c r="J11" s="53">
        <v>5</v>
      </c>
      <c r="K11" s="53">
        <v>6</v>
      </c>
      <c r="L11" s="53">
        <v>9</v>
      </c>
      <c r="M11" s="53">
        <v>6</v>
      </c>
      <c r="N11" s="54">
        <v>9</v>
      </c>
      <c r="O11" s="5">
        <v>6</v>
      </c>
      <c r="P11" s="38"/>
      <c r="Q11" s="326"/>
      <c r="R11" s="327"/>
      <c r="S11" s="327"/>
      <c r="T11" s="234"/>
      <c r="U11" s="235"/>
      <c r="V11" s="236"/>
      <c r="W11" s="236"/>
      <c r="X11" s="236"/>
      <c r="Y11" s="235"/>
      <c r="Z11" s="236"/>
      <c r="AA11" s="235"/>
      <c r="AB11" s="237"/>
      <c r="AC11" s="5"/>
      <c r="AD11" s="38"/>
      <c r="AE11" s="326"/>
      <c r="AF11" s="327"/>
      <c r="AG11" s="327"/>
      <c r="AH11" s="234"/>
      <c r="AI11" s="235"/>
      <c r="AJ11" s="236"/>
      <c r="AK11" s="236"/>
      <c r="AL11" s="236"/>
      <c r="AM11" s="235"/>
      <c r="AN11" s="236"/>
      <c r="AO11" s="235"/>
      <c r="AP11" s="237"/>
      <c r="AQ11" s="5"/>
      <c r="AR11" s="38"/>
      <c r="AS11" s="372"/>
      <c r="AT11" s="373"/>
      <c r="AU11" s="373"/>
      <c r="AV11" s="338">
        <v>2</v>
      </c>
      <c r="AW11" s="357">
        <v>1</v>
      </c>
      <c r="AX11" s="387">
        <v>3</v>
      </c>
      <c r="AY11" s="387">
        <v>4</v>
      </c>
      <c r="AZ11" s="387">
        <v>5</v>
      </c>
      <c r="BA11" s="357">
        <v>6</v>
      </c>
      <c r="BB11" s="387">
        <v>9</v>
      </c>
      <c r="BC11" s="357">
        <v>9</v>
      </c>
      <c r="BD11" s="388">
        <v>6</v>
      </c>
      <c r="BE11" s="389">
        <v>6</v>
      </c>
      <c r="BF11" s="350"/>
      <c r="BG11" s="372"/>
      <c r="BH11" s="373"/>
      <c r="BI11" s="373"/>
      <c r="BJ11" s="338">
        <v>2</v>
      </c>
      <c r="BK11" s="357">
        <v>1</v>
      </c>
      <c r="BL11" s="387">
        <v>3</v>
      </c>
      <c r="BM11" s="387">
        <v>4</v>
      </c>
      <c r="BN11" s="387">
        <v>5</v>
      </c>
      <c r="BO11" s="357">
        <v>7</v>
      </c>
      <c r="BP11" s="387">
        <v>7</v>
      </c>
      <c r="BQ11" s="357">
        <v>6</v>
      </c>
      <c r="BR11" s="388">
        <v>10</v>
      </c>
      <c r="BS11" s="389">
        <v>7</v>
      </c>
      <c r="BT11" s="350"/>
      <c r="BU11" s="372"/>
      <c r="BV11" s="373"/>
      <c r="BW11" s="373"/>
      <c r="BX11" s="338">
        <v>1</v>
      </c>
      <c r="BY11" s="357">
        <v>2</v>
      </c>
      <c r="BZ11" s="387">
        <v>3</v>
      </c>
      <c r="CA11" s="387">
        <v>4</v>
      </c>
      <c r="CB11" s="387">
        <v>5</v>
      </c>
      <c r="CC11" s="357">
        <v>6</v>
      </c>
      <c r="CD11" s="387">
        <v>10</v>
      </c>
      <c r="CE11" s="357">
        <v>6</v>
      </c>
      <c r="CF11" s="388">
        <v>6</v>
      </c>
      <c r="CG11" s="389">
        <v>6</v>
      </c>
      <c r="CH11" s="351"/>
      <c r="CI11" s="372"/>
      <c r="CJ11" s="373"/>
      <c r="CK11" s="373"/>
      <c r="CL11" s="7">
        <f t="shared" si="76"/>
        <v>1.75</v>
      </c>
      <c r="CM11" s="7">
        <f t="shared" si="76"/>
        <v>1.25</v>
      </c>
      <c r="CN11" s="7">
        <f t="shared" si="76"/>
        <v>2.75</v>
      </c>
      <c r="CO11" s="7">
        <f t="shared" si="76"/>
        <v>4</v>
      </c>
      <c r="CP11" s="7">
        <f t="shared" si="76"/>
        <v>5</v>
      </c>
      <c r="CQ11" s="7">
        <f t="shared" si="76"/>
        <v>6.25</v>
      </c>
      <c r="CR11" s="7">
        <f t="shared" si="77"/>
        <v>8.75</v>
      </c>
      <c r="CS11" s="7">
        <f t="shared" si="78"/>
        <v>6.75</v>
      </c>
      <c r="CT11" s="6">
        <f t="shared" si="79"/>
        <v>7.75</v>
      </c>
      <c r="CU11" s="351"/>
      <c r="CV11" s="351"/>
      <c r="CW11" s="567"/>
      <c r="CX11" s="567"/>
      <c r="CY11" s="567"/>
      <c r="CZ11" s="567"/>
      <c r="DA11" s="567"/>
      <c r="DB11" s="384"/>
      <c r="DC11" s="384"/>
      <c r="DD11" s="384"/>
      <c r="DE11" s="351"/>
      <c r="DF11" s="351"/>
      <c r="DG11" s="351"/>
      <c r="DH11" s="351"/>
      <c r="DI11" s="351"/>
      <c r="DJ11" s="351"/>
      <c r="DK11" s="351"/>
      <c r="DL11" s="351"/>
      <c r="DM11" s="351"/>
      <c r="DN11" s="350"/>
      <c r="DO11" s="393"/>
      <c r="DP11" s="393"/>
      <c r="DQ11" s="393"/>
      <c r="DR11" s="393"/>
      <c r="DS11" s="393"/>
      <c r="DT11" s="393"/>
      <c r="DU11" s="393"/>
      <c r="DV11" s="393"/>
      <c r="DW11" s="393"/>
      <c r="DX11" s="393"/>
      <c r="DY11" s="393"/>
      <c r="DZ11" s="393"/>
      <c r="EA11" s="393"/>
      <c r="EB11" s="393"/>
      <c r="EC11" s="393"/>
      <c r="ED11" s="393"/>
      <c r="EE11" s="393"/>
      <c r="EF11" s="393"/>
      <c r="EG11" s="393"/>
      <c r="EH11" s="393"/>
      <c r="EI11" s="393"/>
    </row>
    <row r="12" spans="1:156" s="1" customFormat="1" ht="17" thickBot="1" x14ac:dyDescent="0.2">
      <c r="A12" s="41"/>
      <c r="B12" s="68" t="s">
        <v>19</v>
      </c>
      <c r="C12" s="326"/>
      <c r="D12" s="327"/>
      <c r="E12" s="327"/>
      <c r="F12" s="244">
        <v>2</v>
      </c>
      <c r="G12" s="53">
        <v>3</v>
      </c>
      <c r="H12" s="53">
        <v>3</v>
      </c>
      <c r="I12" s="53">
        <v>1</v>
      </c>
      <c r="J12" s="53">
        <v>5</v>
      </c>
      <c r="K12" s="53">
        <v>6</v>
      </c>
      <c r="L12" s="53">
        <v>9</v>
      </c>
      <c r="M12" s="53">
        <v>9</v>
      </c>
      <c r="N12" s="54">
        <v>7</v>
      </c>
      <c r="O12" s="5">
        <v>7</v>
      </c>
      <c r="P12" s="38"/>
      <c r="Q12" s="326"/>
      <c r="R12" s="327"/>
      <c r="S12" s="327"/>
      <c r="T12" s="234"/>
      <c r="U12" s="235"/>
      <c r="V12" s="236"/>
      <c r="W12" s="236"/>
      <c r="X12" s="236"/>
      <c r="Y12" s="235"/>
      <c r="Z12" s="236"/>
      <c r="AA12" s="235"/>
      <c r="AB12" s="237"/>
      <c r="AC12" s="5"/>
      <c r="AD12" s="38"/>
      <c r="AE12" s="326"/>
      <c r="AF12" s="327"/>
      <c r="AG12" s="327"/>
      <c r="AH12" s="234"/>
      <c r="AI12" s="235"/>
      <c r="AJ12" s="236"/>
      <c r="AK12" s="236"/>
      <c r="AL12" s="236"/>
      <c r="AM12" s="235"/>
      <c r="AN12" s="236"/>
      <c r="AO12" s="235"/>
      <c r="AP12" s="237"/>
      <c r="AQ12" s="5"/>
      <c r="AR12" s="38"/>
      <c r="AS12" s="372"/>
      <c r="AT12" s="373"/>
      <c r="AU12" s="373"/>
      <c r="AV12" s="338">
        <v>2</v>
      </c>
      <c r="AW12" s="357">
        <v>3</v>
      </c>
      <c r="AX12" s="387">
        <v>4</v>
      </c>
      <c r="AY12" s="387">
        <v>1</v>
      </c>
      <c r="AZ12" s="387">
        <v>5</v>
      </c>
      <c r="BA12" s="357">
        <v>6</v>
      </c>
      <c r="BB12" s="387">
        <v>6</v>
      </c>
      <c r="BC12" s="357">
        <v>10</v>
      </c>
      <c r="BD12" s="388">
        <v>6</v>
      </c>
      <c r="BE12" s="389">
        <v>6</v>
      </c>
      <c r="BF12" s="350"/>
      <c r="BG12" s="372"/>
      <c r="BH12" s="373"/>
      <c r="BI12" s="373"/>
      <c r="BJ12" s="338">
        <v>3</v>
      </c>
      <c r="BK12" s="357">
        <v>4</v>
      </c>
      <c r="BL12" s="387">
        <v>1</v>
      </c>
      <c r="BM12" s="387">
        <v>2</v>
      </c>
      <c r="BN12" s="387">
        <v>5</v>
      </c>
      <c r="BO12" s="357">
        <v>6</v>
      </c>
      <c r="BP12" s="387">
        <v>10</v>
      </c>
      <c r="BQ12" s="357">
        <v>9</v>
      </c>
      <c r="BR12" s="388">
        <v>6</v>
      </c>
      <c r="BS12" s="389">
        <v>6</v>
      </c>
      <c r="BT12" s="350"/>
      <c r="BU12" s="372"/>
      <c r="BV12" s="373"/>
      <c r="BW12" s="373"/>
      <c r="BX12" s="394"/>
      <c r="BY12" s="386"/>
      <c r="BZ12" s="395"/>
      <c r="CA12" s="395"/>
      <c r="CB12" s="395"/>
      <c r="CC12" s="386"/>
      <c r="CD12" s="395"/>
      <c r="CE12" s="386"/>
      <c r="CF12" s="396"/>
      <c r="CG12" s="397"/>
      <c r="CH12" s="351"/>
      <c r="CI12" s="372"/>
      <c r="CJ12" s="373"/>
      <c r="CK12" s="373"/>
      <c r="CL12" s="7">
        <f t="shared" si="76"/>
        <v>2.3333333333333335</v>
      </c>
      <c r="CM12" s="7">
        <f t="shared" si="76"/>
        <v>3.3333333333333335</v>
      </c>
      <c r="CN12" s="7">
        <f t="shared" si="76"/>
        <v>2.6666666666666665</v>
      </c>
      <c r="CO12" s="7">
        <f t="shared" si="76"/>
        <v>1.3333333333333333</v>
      </c>
      <c r="CP12" s="7">
        <f t="shared" si="76"/>
        <v>5</v>
      </c>
      <c r="CQ12" s="7">
        <f t="shared" si="76"/>
        <v>6</v>
      </c>
      <c r="CR12" s="7">
        <f t="shared" si="77"/>
        <v>8.3333333333333339</v>
      </c>
      <c r="CS12" s="7">
        <f t="shared" si="78"/>
        <v>9.3333333333333339</v>
      </c>
      <c r="CT12" s="6">
        <f t="shared" si="79"/>
        <v>6.333333333333333</v>
      </c>
      <c r="CU12" s="351"/>
      <c r="CV12" s="351"/>
      <c r="CW12" s="384"/>
      <c r="CX12" s="384"/>
      <c r="CY12" s="384"/>
      <c r="CZ12" s="384"/>
      <c r="DA12" s="384"/>
      <c r="DB12" s="384"/>
      <c r="DC12" s="384"/>
      <c r="DD12" s="384"/>
      <c r="DE12" s="351"/>
      <c r="DF12" s="351"/>
      <c r="DG12" s="351"/>
      <c r="DH12" s="351"/>
      <c r="DI12" s="351"/>
      <c r="DJ12" s="351"/>
      <c r="DK12" s="351"/>
      <c r="DL12" s="351"/>
      <c r="DM12" s="351"/>
      <c r="DN12" s="350"/>
      <c r="DO12" s="393"/>
      <c r="DP12" s="393"/>
      <c r="DQ12" s="393"/>
      <c r="DR12" s="393"/>
      <c r="DS12" s="393"/>
      <c r="DT12" s="393"/>
      <c r="DU12" s="393"/>
      <c r="DV12" s="393"/>
      <c r="DW12" s="393"/>
      <c r="DX12" s="393"/>
      <c r="DY12" s="393"/>
      <c r="DZ12" s="393"/>
      <c r="EA12" s="393"/>
      <c r="EB12" s="393"/>
      <c r="EC12" s="393"/>
      <c r="ED12" s="393"/>
      <c r="EE12" s="393"/>
      <c r="EF12" s="393"/>
      <c r="EG12" s="393"/>
      <c r="EH12" s="393"/>
      <c r="EI12" s="393"/>
    </row>
    <row r="13" spans="1:156" s="1" customFormat="1" ht="17" thickBot="1" x14ac:dyDescent="0.2">
      <c r="A13" s="41"/>
      <c r="B13" s="69" t="s">
        <v>18</v>
      </c>
      <c r="C13" s="329"/>
      <c r="D13" s="329"/>
      <c r="E13" s="329"/>
      <c r="F13" s="233">
        <v>1</v>
      </c>
      <c r="G13" s="55">
        <v>2</v>
      </c>
      <c r="H13" s="55">
        <v>3</v>
      </c>
      <c r="I13" s="55">
        <v>4</v>
      </c>
      <c r="J13" s="55">
        <v>5</v>
      </c>
      <c r="K13" s="55">
        <v>6</v>
      </c>
      <c r="L13" s="55">
        <v>6</v>
      </c>
      <c r="M13" s="55">
        <v>9</v>
      </c>
      <c r="N13" s="56">
        <v>9</v>
      </c>
      <c r="O13" s="5">
        <v>6</v>
      </c>
      <c r="P13" s="38"/>
      <c r="Q13" s="329"/>
      <c r="R13" s="329"/>
      <c r="S13" s="329"/>
      <c r="T13" s="47">
        <v>1</v>
      </c>
      <c r="U13" s="48">
        <v>2</v>
      </c>
      <c r="V13" s="49">
        <v>3</v>
      </c>
      <c r="W13" s="49">
        <v>4</v>
      </c>
      <c r="X13" s="49">
        <v>5</v>
      </c>
      <c r="Y13" s="48">
        <v>6</v>
      </c>
      <c r="Z13" s="49">
        <v>6</v>
      </c>
      <c r="AA13" s="48">
        <v>9</v>
      </c>
      <c r="AB13" s="50">
        <v>10</v>
      </c>
      <c r="AC13" s="5">
        <v>6</v>
      </c>
      <c r="AD13" s="38"/>
      <c r="AE13" s="329"/>
      <c r="AF13" s="329"/>
      <c r="AG13" s="329"/>
      <c r="AH13" s="47">
        <v>1</v>
      </c>
      <c r="AI13" s="48">
        <v>2</v>
      </c>
      <c r="AJ13" s="49">
        <v>3</v>
      </c>
      <c r="AK13" s="49">
        <v>4</v>
      </c>
      <c r="AL13" s="49">
        <v>5</v>
      </c>
      <c r="AM13" s="48">
        <v>8</v>
      </c>
      <c r="AN13" s="49">
        <v>7</v>
      </c>
      <c r="AO13" s="48">
        <v>8</v>
      </c>
      <c r="AP13" s="50">
        <v>10</v>
      </c>
      <c r="AQ13" s="5">
        <v>6</v>
      </c>
      <c r="AR13" s="38"/>
      <c r="AS13" s="442"/>
      <c r="AT13" s="442"/>
      <c r="AU13" s="442"/>
      <c r="AV13" s="338">
        <v>1</v>
      </c>
      <c r="AW13" s="357">
        <v>2</v>
      </c>
      <c r="AX13" s="387">
        <v>3</v>
      </c>
      <c r="AY13" s="387">
        <v>4</v>
      </c>
      <c r="AZ13" s="387">
        <v>6</v>
      </c>
      <c r="BA13" s="357">
        <v>5</v>
      </c>
      <c r="BB13" s="387">
        <v>8</v>
      </c>
      <c r="BC13" s="357">
        <v>9</v>
      </c>
      <c r="BD13" s="388">
        <v>9</v>
      </c>
      <c r="BE13" s="389">
        <v>6</v>
      </c>
      <c r="BF13" s="350"/>
      <c r="BG13" s="442"/>
      <c r="BH13" s="442"/>
      <c r="BI13" s="442"/>
      <c r="BJ13" s="394"/>
      <c r="BK13" s="386"/>
      <c r="BL13" s="395"/>
      <c r="BM13" s="395"/>
      <c r="BN13" s="395"/>
      <c r="BO13" s="386"/>
      <c r="BP13" s="395"/>
      <c r="BQ13" s="386"/>
      <c r="BR13" s="396"/>
      <c r="BS13" s="389"/>
      <c r="BT13" s="350"/>
      <c r="BU13" s="442"/>
      <c r="BV13" s="442"/>
      <c r="BW13" s="442"/>
      <c r="BX13" s="338">
        <v>2</v>
      </c>
      <c r="BY13" s="357">
        <v>3</v>
      </c>
      <c r="BZ13" s="387">
        <v>1</v>
      </c>
      <c r="CA13" s="387">
        <v>4</v>
      </c>
      <c r="CB13" s="387">
        <v>5</v>
      </c>
      <c r="CC13" s="357">
        <v>6</v>
      </c>
      <c r="CD13" s="387">
        <v>6</v>
      </c>
      <c r="CE13" s="357">
        <v>9</v>
      </c>
      <c r="CF13" s="388">
        <v>9</v>
      </c>
      <c r="CG13" s="389">
        <v>6</v>
      </c>
      <c r="CH13" s="351"/>
      <c r="CI13" s="442"/>
      <c r="CJ13" s="442"/>
      <c r="CK13" s="442"/>
      <c r="CL13" s="7">
        <f t="shared" si="76"/>
        <v>1.2</v>
      </c>
      <c r="CM13" s="7">
        <f t="shared" si="76"/>
        <v>2.2000000000000002</v>
      </c>
      <c r="CN13" s="7">
        <f t="shared" si="76"/>
        <v>2.6</v>
      </c>
      <c r="CO13" s="7">
        <f t="shared" si="76"/>
        <v>4</v>
      </c>
      <c r="CP13" s="7">
        <f t="shared" si="76"/>
        <v>5.2</v>
      </c>
      <c r="CQ13" s="7">
        <f t="shared" si="76"/>
        <v>6.2</v>
      </c>
      <c r="CR13" s="7">
        <f t="shared" si="77"/>
        <v>6.6</v>
      </c>
      <c r="CS13" s="7">
        <f t="shared" si="78"/>
        <v>8.8000000000000007</v>
      </c>
      <c r="CT13" s="6">
        <f t="shared" si="79"/>
        <v>9.4</v>
      </c>
      <c r="CU13" s="351"/>
      <c r="CV13" s="351"/>
      <c r="CW13" s="384"/>
      <c r="CX13" s="384"/>
      <c r="CY13" s="384"/>
      <c r="CZ13" s="384"/>
      <c r="DA13" s="384"/>
      <c r="DB13" s="384"/>
      <c r="DC13" s="384"/>
      <c r="DD13" s="384"/>
      <c r="DE13" s="351"/>
      <c r="DF13" s="351"/>
      <c r="DG13" s="351"/>
      <c r="DH13" s="351"/>
      <c r="DI13" s="351"/>
      <c r="DJ13" s="351"/>
      <c r="DK13" s="351"/>
      <c r="DL13" s="351"/>
      <c r="DM13" s="351"/>
      <c r="DN13" s="350"/>
      <c r="DO13" s="393"/>
      <c r="DP13" s="393"/>
      <c r="DQ13" s="393"/>
      <c r="DR13" s="393"/>
      <c r="DS13" s="393"/>
      <c r="DT13" s="393"/>
      <c r="DU13" s="393"/>
      <c r="DV13" s="393"/>
      <c r="DW13" s="393"/>
      <c r="DX13" s="393"/>
      <c r="DY13" s="393"/>
      <c r="DZ13" s="393"/>
      <c r="EA13" s="393"/>
      <c r="EB13" s="393"/>
      <c r="EC13" s="393"/>
      <c r="ED13" s="393"/>
      <c r="EE13" s="393"/>
      <c r="EF13" s="393"/>
      <c r="EG13" s="393"/>
      <c r="EH13" s="393"/>
      <c r="EI13" s="393"/>
    </row>
    <row r="14" spans="1:156" s="1" customFormat="1" ht="14" thickBot="1" x14ac:dyDescent="0.2">
      <c r="A14" s="41"/>
      <c r="B14" s="40" t="s">
        <v>0</v>
      </c>
      <c r="C14" s="302"/>
      <c r="D14" s="302"/>
      <c r="E14" s="302"/>
      <c r="F14" s="242">
        <f>AVERAGE(F10:F13)</f>
        <v>1.5</v>
      </c>
      <c r="G14" s="243">
        <f>AVERAGE(G10:G13)</f>
        <v>2</v>
      </c>
      <c r="H14" s="243"/>
      <c r="I14" s="243">
        <f>AVERAGE(I10:I13)</f>
        <v>3.25</v>
      </c>
      <c r="J14" s="243"/>
      <c r="K14" s="243">
        <f>AVERAGE(K10:K13)</f>
        <v>6</v>
      </c>
      <c r="L14" s="243">
        <f>AVERAGE(L10:L13)</f>
        <v>7.5</v>
      </c>
      <c r="M14" s="243">
        <f>AVERAGE(M10:M13)</f>
        <v>8.25</v>
      </c>
      <c r="N14" s="79">
        <f>AVERAGE(N10:N13)</f>
        <v>8.5</v>
      </c>
      <c r="O14" s="79"/>
      <c r="P14" s="80"/>
      <c r="Q14" s="10"/>
      <c r="R14" s="3"/>
      <c r="S14" s="3"/>
      <c r="T14" s="10">
        <f t="shared" ref="T14:AB14" si="80">AVERAGE(T10:T13)</f>
        <v>1</v>
      </c>
      <c r="U14" s="3">
        <f t="shared" si="80"/>
        <v>2</v>
      </c>
      <c r="V14" s="3">
        <f t="shared" si="80"/>
        <v>3</v>
      </c>
      <c r="W14" s="3">
        <f t="shared" si="80"/>
        <v>4</v>
      </c>
      <c r="X14" s="3">
        <f t="shared" si="80"/>
        <v>5</v>
      </c>
      <c r="Y14" s="3">
        <f t="shared" si="80"/>
        <v>6</v>
      </c>
      <c r="Z14" s="3">
        <f t="shared" si="80"/>
        <v>6</v>
      </c>
      <c r="AA14" s="3">
        <f t="shared" si="80"/>
        <v>9</v>
      </c>
      <c r="AB14" s="2">
        <f t="shared" si="80"/>
        <v>10</v>
      </c>
      <c r="AC14" s="83"/>
      <c r="AD14" s="39"/>
      <c r="AE14" s="10"/>
      <c r="AF14" s="3"/>
      <c r="AG14" s="3"/>
      <c r="AH14" s="10">
        <f t="shared" ref="AH14:AP14" si="81">AVERAGE(AH10:AH13)</f>
        <v>1</v>
      </c>
      <c r="AI14" s="3">
        <f t="shared" si="81"/>
        <v>2</v>
      </c>
      <c r="AJ14" s="3">
        <f t="shared" si="81"/>
        <v>3</v>
      </c>
      <c r="AK14" s="3">
        <f t="shared" si="81"/>
        <v>4</v>
      </c>
      <c r="AL14" s="3">
        <f t="shared" si="81"/>
        <v>5</v>
      </c>
      <c r="AM14" s="3">
        <f t="shared" si="81"/>
        <v>8</v>
      </c>
      <c r="AN14" s="3">
        <f t="shared" si="81"/>
        <v>7</v>
      </c>
      <c r="AO14" s="3">
        <f t="shared" si="81"/>
        <v>8</v>
      </c>
      <c r="AP14" s="2">
        <f t="shared" si="81"/>
        <v>10</v>
      </c>
      <c r="AQ14" s="82"/>
      <c r="AR14" s="39"/>
      <c r="AS14" s="394"/>
      <c r="AT14" s="386"/>
      <c r="AU14" s="395"/>
      <c r="AV14" s="459">
        <f t="shared" ref="AV14:BD14" si="82">AVERAGE(AV10:AV13)</f>
        <v>1.5</v>
      </c>
      <c r="AW14" s="22">
        <f t="shared" si="82"/>
        <v>2</v>
      </c>
      <c r="AX14" s="22">
        <f t="shared" si="82"/>
        <v>3.25</v>
      </c>
      <c r="AY14" s="22">
        <f t="shared" si="82"/>
        <v>3.25</v>
      </c>
      <c r="AZ14" s="22">
        <f t="shared" si="82"/>
        <v>5.25</v>
      </c>
      <c r="BA14" s="22">
        <f t="shared" si="82"/>
        <v>5.75</v>
      </c>
      <c r="BB14" s="22">
        <f t="shared" si="82"/>
        <v>8.25</v>
      </c>
      <c r="BC14" s="22">
        <f t="shared" si="82"/>
        <v>9</v>
      </c>
      <c r="BD14" s="21">
        <f t="shared" si="82"/>
        <v>7.25</v>
      </c>
      <c r="BE14" s="86"/>
      <c r="BF14" s="398"/>
      <c r="BG14" s="23"/>
      <c r="BH14" s="22"/>
      <c r="BI14" s="22"/>
      <c r="BJ14" s="23">
        <f t="shared" ref="BJ14:BR14" si="83">AVERAGE(BJ10:BJ13)</f>
        <v>2</v>
      </c>
      <c r="BK14" s="22">
        <f t="shared" si="83"/>
        <v>2.3333333333333335</v>
      </c>
      <c r="BL14" s="22">
        <f t="shared" si="83"/>
        <v>2.3333333333333335</v>
      </c>
      <c r="BM14" s="22">
        <f t="shared" si="83"/>
        <v>3.3333333333333335</v>
      </c>
      <c r="BN14" s="22">
        <f t="shared" si="83"/>
        <v>5</v>
      </c>
      <c r="BO14" s="22">
        <f t="shared" si="83"/>
        <v>6.333333333333333</v>
      </c>
      <c r="BP14" s="22">
        <f t="shared" si="83"/>
        <v>9</v>
      </c>
      <c r="BQ14" s="22">
        <f t="shared" si="83"/>
        <v>7.666666666666667</v>
      </c>
      <c r="BR14" s="21">
        <f t="shared" si="83"/>
        <v>8</v>
      </c>
      <c r="BS14" s="86"/>
      <c r="BT14" s="460"/>
      <c r="BU14" s="461"/>
      <c r="BV14" s="462"/>
      <c r="BW14" s="462"/>
      <c r="BX14" s="461">
        <f t="shared" ref="BX14:CF14" si="84">AVERAGE(BX10:BX13)</f>
        <v>1.3333333333333333</v>
      </c>
      <c r="BY14" s="462">
        <f t="shared" si="84"/>
        <v>2.3333333333333335</v>
      </c>
      <c r="BZ14" s="462">
        <f t="shared" si="84"/>
        <v>2.3333333333333335</v>
      </c>
      <c r="CA14" s="462">
        <f t="shared" si="84"/>
        <v>4</v>
      </c>
      <c r="CB14" s="462">
        <f t="shared" si="84"/>
        <v>5</v>
      </c>
      <c r="CC14" s="462">
        <f t="shared" si="84"/>
        <v>6</v>
      </c>
      <c r="CD14" s="462">
        <f t="shared" si="84"/>
        <v>8.6666666666666661</v>
      </c>
      <c r="CE14" s="462">
        <f t="shared" si="84"/>
        <v>7.666666666666667</v>
      </c>
      <c r="CF14" s="463">
        <f t="shared" si="84"/>
        <v>7.666666666666667</v>
      </c>
      <c r="CG14" s="260"/>
      <c r="CH14" s="351"/>
      <c r="CI14" s="464"/>
      <c r="CJ14" s="465"/>
      <c r="CK14" s="465"/>
      <c r="CL14" s="464">
        <f t="shared" ref="CL14:CT14" si="85">AVERAGE(CL10:CL13)</f>
        <v>1.5708333333333335</v>
      </c>
      <c r="CM14" s="465">
        <f t="shared" si="85"/>
        <v>2.1958333333333337</v>
      </c>
      <c r="CN14" s="465">
        <f t="shared" si="85"/>
        <v>2.7541666666666664</v>
      </c>
      <c r="CO14" s="466">
        <f t="shared" si="85"/>
        <v>3.3333333333333335</v>
      </c>
      <c r="CP14" s="465">
        <f t="shared" si="85"/>
        <v>5.05</v>
      </c>
      <c r="CQ14" s="465">
        <f t="shared" si="85"/>
        <v>6.1124999999999998</v>
      </c>
      <c r="CR14" s="465">
        <f t="shared" si="85"/>
        <v>8.1708333333333343</v>
      </c>
      <c r="CS14" s="467">
        <f t="shared" si="85"/>
        <v>8.283333333333335</v>
      </c>
      <c r="CT14" s="465">
        <f t="shared" si="85"/>
        <v>7.9333333333333336</v>
      </c>
      <c r="CU14" s="399"/>
      <c r="CV14" s="351"/>
      <c r="CW14" s="384"/>
      <c r="CX14" s="384"/>
      <c r="CY14" s="384"/>
      <c r="CZ14" s="384"/>
      <c r="DA14" s="384"/>
      <c r="DB14" s="384"/>
      <c r="DC14" s="384"/>
      <c r="DD14" s="384"/>
      <c r="DE14" s="351"/>
      <c r="DF14" s="351"/>
      <c r="DG14" s="351"/>
      <c r="DH14" s="351"/>
      <c r="DI14" s="351"/>
      <c r="DJ14" s="351"/>
      <c r="DK14" s="351"/>
      <c r="DL14" s="351"/>
      <c r="DM14" s="351"/>
      <c r="DN14" s="350"/>
      <c r="DO14" s="393"/>
      <c r="DP14" s="393"/>
      <c r="DQ14" s="393"/>
      <c r="DR14" s="393"/>
      <c r="DS14" s="393"/>
      <c r="DT14" s="393"/>
      <c r="DU14" s="393"/>
      <c r="DV14" s="393"/>
      <c r="DW14" s="393"/>
      <c r="DX14" s="393"/>
      <c r="DY14" s="393"/>
      <c r="DZ14" s="393"/>
      <c r="EA14" s="393"/>
      <c r="EB14" s="393"/>
      <c r="EC14" s="393"/>
      <c r="ED14" s="393"/>
      <c r="EE14" s="393"/>
      <c r="EF14" s="393"/>
      <c r="EG14" s="393"/>
      <c r="EH14" s="393"/>
      <c r="EI14" s="393"/>
    </row>
    <row r="15" spans="1:156" s="1" customFormat="1" ht="14" thickBot="1" x14ac:dyDescent="0.2">
      <c r="A15" s="37"/>
      <c r="B15" s="36"/>
      <c r="C15" s="36"/>
      <c r="D15" s="36"/>
      <c r="E15" s="36"/>
      <c r="F15" s="32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3"/>
      <c r="V15" s="33"/>
      <c r="W15" s="33"/>
      <c r="X15" s="33"/>
      <c r="Y15" s="33"/>
      <c r="Z15" s="33"/>
      <c r="AA15" s="33"/>
      <c r="AB15" s="33"/>
      <c r="AC15" s="35"/>
      <c r="AD15" s="35"/>
      <c r="AE15" s="35"/>
      <c r="AF15" s="35"/>
      <c r="AG15" s="35"/>
      <c r="AH15" s="34"/>
      <c r="AI15" s="33"/>
      <c r="AJ15" s="33"/>
      <c r="AK15" s="33"/>
      <c r="AL15" s="33"/>
      <c r="AM15" s="33"/>
      <c r="AN15" s="33"/>
      <c r="AO15" s="33"/>
      <c r="AP15" s="33"/>
      <c r="AQ15" s="35"/>
      <c r="AR15" s="35"/>
      <c r="AS15" s="459"/>
      <c r="AT15" s="22"/>
      <c r="AU15" s="22"/>
      <c r="AV15" s="468"/>
      <c r="AW15" s="469"/>
      <c r="AX15" s="469"/>
      <c r="AY15" s="469"/>
      <c r="AZ15" s="469"/>
      <c r="BA15" s="469"/>
      <c r="BB15" s="469"/>
      <c r="BC15" s="469"/>
      <c r="BD15" s="469"/>
      <c r="BE15" s="469"/>
      <c r="BF15" s="400"/>
      <c r="BG15" s="400"/>
      <c r="BH15" s="400"/>
      <c r="BI15" s="400"/>
      <c r="BJ15" s="468"/>
      <c r="BK15" s="469"/>
      <c r="BL15" s="469"/>
      <c r="BM15" s="469"/>
      <c r="BN15" s="469"/>
      <c r="BO15" s="469"/>
      <c r="BP15" s="469"/>
      <c r="BQ15" s="469"/>
      <c r="BR15" s="469"/>
      <c r="BS15" s="469"/>
      <c r="BT15" s="469"/>
      <c r="BU15" s="469"/>
      <c r="BV15" s="469"/>
      <c r="BW15" s="469"/>
      <c r="BX15" s="468"/>
      <c r="BY15" s="469"/>
      <c r="BZ15" s="469"/>
      <c r="CA15" s="469"/>
      <c r="CB15" s="469"/>
      <c r="CC15" s="469"/>
      <c r="CD15" s="469"/>
      <c r="CE15" s="469"/>
      <c r="CF15" s="469"/>
      <c r="CG15" s="469"/>
      <c r="CH15" s="401"/>
      <c r="CI15" s="401"/>
      <c r="CJ15" s="401"/>
      <c r="CK15" s="401"/>
      <c r="CL15" s="470"/>
      <c r="CM15" s="470"/>
      <c r="CN15" s="470"/>
      <c r="CO15" s="470"/>
      <c r="CP15" s="470"/>
      <c r="CQ15" s="470"/>
      <c r="CR15" s="470"/>
      <c r="CS15" s="470"/>
      <c r="CT15" s="470"/>
      <c r="CU15" s="401"/>
      <c r="CV15" s="401"/>
      <c r="CW15" s="402"/>
      <c r="CX15" s="402"/>
      <c r="CY15" s="402"/>
      <c r="CZ15" s="402"/>
      <c r="DA15" s="402"/>
      <c r="DB15" s="402"/>
      <c r="DC15" s="402"/>
      <c r="DD15" s="402"/>
      <c r="DE15" s="401"/>
      <c r="DF15" s="401"/>
      <c r="DG15" s="401"/>
      <c r="DH15" s="401"/>
      <c r="DI15" s="401"/>
      <c r="DJ15" s="401"/>
      <c r="DK15" s="401"/>
      <c r="DL15" s="401"/>
      <c r="DM15" s="401"/>
      <c r="DN15" s="403"/>
      <c r="DO15" s="393"/>
      <c r="DP15" s="393"/>
      <c r="DQ15" s="393"/>
      <c r="DR15" s="393"/>
      <c r="DS15" s="393"/>
      <c r="DT15" s="393"/>
      <c r="DU15" s="393"/>
      <c r="DV15" s="393"/>
      <c r="DW15" s="393"/>
      <c r="DX15" s="393"/>
      <c r="DY15" s="393"/>
      <c r="DZ15" s="393"/>
      <c r="EA15" s="393"/>
      <c r="EB15" s="393"/>
      <c r="EC15" s="393"/>
      <c r="ED15" s="393"/>
      <c r="EE15" s="393"/>
      <c r="EF15" s="393"/>
      <c r="EG15" s="393"/>
      <c r="EH15" s="393"/>
      <c r="EI15" s="393"/>
    </row>
    <row r="16" spans="1:156" s="12" customFormat="1" ht="14" thickBot="1" x14ac:dyDescent="0.2"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AC16" s="31"/>
      <c r="AD16" s="31"/>
      <c r="AE16" s="31"/>
      <c r="AF16" s="31"/>
      <c r="AG16" s="31"/>
      <c r="AQ16" s="31"/>
      <c r="AR16" s="31"/>
      <c r="AS16" s="404"/>
      <c r="AT16" s="404"/>
      <c r="AU16" s="404"/>
      <c r="AV16" s="405"/>
      <c r="AW16" s="405"/>
      <c r="AX16" s="405"/>
      <c r="AY16" s="405"/>
      <c r="AZ16" s="405"/>
      <c r="BA16" s="405"/>
      <c r="BB16" s="405"/>
      <c r="BC16" s="405"/>
      <c r="BD16" s="405"/>
      <c r="BE16" s="405"/>
      <c r="BF16" s="404"/>
      <c r="BG16" s="404"/>
      <c r="BH16" s="404"/>
      <c r="BI16" s="404"/>
      <c r="BJ16" s="404"/>
      <c r="BK16" s="499"/>
      <c r="BL16" s="499"/>
      <c r="BM16" s="499"/>
      <c r="BN16" s="499"/>
      <c r="BO16" s="499"/>
      <c r="BP16" s="499"/>
      <c r="BQ16" s="499"/>
      <c r="BR16" s="499"/>
      <c r="BS16" s="499"/>
      <c r="BT16" s="499"/>
      <c r="BU16" s="499"/>
      <c r="BV16" s="499"/>
      <c r="BW16" s="499"/>
      <c r="BX16" s="499"/>
      <c r="BY16" s="499"/>
      <c r="BZ16" s="499"/>
      <c r="CA16" s="499"/>
      <c r="CB16" s="499"/>
      <c r="CC16" s="499"/>
      <c r="CD16" s="499"/>
      <c r="CE16" s="499"/>
      <c r="CF16" s="499"/>
      <c r="CG16" s="499"/>
      <c r="CH16" s="499"/>
      <c r="CI16" s="499"/>
      <c r="CJ16" s="499"/>
      <c r="CK16" s="499"/>
      <c r="CL16" s="499"/>
      <c r="CM16" s="499"/>
      <c r="CN16" s="499"/>
      <c r="CO16" s="499"/>
      <c r="CP16" s="499"/>
      <c r="CQ16" s="499"/>
      <c r="CR16" s="499"/>
      <c r="CS16" s="499"/>
      <c r="CT16" s="499"/>
      <c r="CU16" s="499"/>
      <c r="CV16" s="499"/>
      <c r="CW16" s="525"/>
      <c r="CX16" s="525"/>
      <c r="CY16" s="525"/>
      <c r="CZ16" s="525"/>
      <c r="DA16" s="525"/>
      <c r="DB16" s="525"/>
      <c r="DC16" s="525"/>
      <c r="DD16" s="525"/>
      <c r="DE16" s="499"/>
      <c r="DF16" s="499"/>
      <c r="DG16" s="499"/>
      <c r="DH16" s="499"/>
      <c r="DI16" s="405"/>
      <c r="DJ16" s="405"/>
      <c r="DK16" s="405"/>
      <c r="DL16" s="405"/>
      <c r="DM16" s="405"/>
      <c r="DN16" s="405"/>
      <c r="DO16" s="349"/>
      <c r="DP16" s="349"/>
      <c r="DQ16" s="349"/>
      <c r="DR16" s="349"/>
      <c r="DS16" s="349"/>
      <c r="DT16" s="349"/>
      <c r="DU16" s="349"/>
      <c r="DV16" s="349"/>
      <c r="DW16" s="349"/>
      <c r="DX16" s="349"/>
      <c r="DY16" s="349"/>
      <c r="DZ16" s="349"/>
      <c r="EA16" s="349"/>
      <c r="EB16" s="349"/>
      <c r="EC16" s="349"/>
      <c r="ED16" s="349"/>
      <c r="EE16" s="349"/>
      <c r="EF16" s="349"/>
      <c r="EG16" s="349"/>
      <c r="EH16" s="349"/>
      <c r="EI16" s="349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</row>
    <row r="17" spans="1:139" ht="17" thickBot="1" x14ac:dyDescent="0.2">
      <c r="A17" s="30"/>
      <c r="B17" s="554" t="s">
        <v>17</v>
      </c>
      <c r="C17" s="87"/>
      <c r="D17" s="87"/>
      <c r="E17" s="8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29"/>
      <c r="AE17" s="29"/>
      <c r="AF17" s="29"/>
      <c r="AG17" s="29"/>
      <c r="AH17" s="28"/>
      <c r="AI17" s="28"/>
      <c r="AJ17" s="28"/>
      <c r="AK17" s="28"/>
      <c r="AL17" s="28"/>
      <c r="AM17" s="28"/>
      <c r="AN17" s="28"/>
      <c r="AO17" s="28"/>
      <c r="AP17" s="28"/>
      <c r="AQ17" s="29"/>
      <c r="AR17" s="29"/>
      <c r="AS17" s="406"/>
      <c r="AT17" s="406"/>
      <c r="AU17" s="406"/>
      <c r="AV17" s="407"/>
      <c r="AW17" s="407"/>
      <c r="AX17" s="407"/>
      <c r="AY17" s="407"/>
      <c r="AZ17" s="407"/>
      <c r="BA17" s="407"/>
      <c r="BB17" s="407"/>
      <c r="BC17" s="407"/>
      <c r="BD17" s="407"/>
      <c r="BE17" s="407"/>
      <c r="BF17" s="406"/>
      <c r="BG17" s="406"/>
      <c r="BH17" s="406"/>
      <c r="BI17" s="406"/>
      <c r="BJ17" s="406"/>
      <c r="BK17" s="500"/>
      <c r="BL17" s="500"/>
      <c r="BM17" s="500"/>
      <c r="BN17" s="500"/>
      <c r="BO17" s="500"/>
      <c r="BP17" s="500"/>
      <c r="BQ17" s="500"/>
      <c r="BR17" s="500"/>
      <c r="BS17" s="500"/>
      <c r="BT17" s="500"/>
      <c r="BU17" s="500"/>
      <c r="BV17" s="500"/>
      <c r="BW17" s="500"/>
      <c r="BX17" s="500"/>
      <c r="BY17" s="500"/>
      <c r="BZ17" s="500"/>
      <c r="CA17" s="500"/>
      <c r="CB17" s="500"/>
      <c r="CC17" s="500"/>
      <c r="CD17" s="500"/>
      <c r="CE17" s="500"/>
      <c r="CF17" s="500"/>
      <c r="CG17" s="500"/>
      <c r="CH17" s="500"/>
      <c r="CI17" s="500"/>
      <c r="CJ17" s="500"/>
      <c r="CK17" s="500"/>
      <c r="CL17" s="500"/>
      <c r="CM17" s="500"/>
      <c r="CN17" s="500"/>
      <c r="CO17" s="500"/>
      <c r="CP17" s="500"/>
      <c r="CQ17" s="500"/>
      <c r="CR17" s="500"/>
      <c r="CS17" s="500"/>
      <c r="CT17" s="500"/>
      <c r="CU17" s="500"/>
      <c r="CV17" s="500"/>
      <c r="CW17" s="408"/>
      <c r="CX17" s="408"/>
      <c r="CY17" s="408"/>
      <c r="CZ17" s="408"/>
      <c r="DA17" s="408"/>
      <c r="DB17" s="408"/>
      <c r="DC17" s="408"/>
      <c r="DD17" s="408"/>
      <c r="DE17" s="500"/>
      <c r="DF17" s="500"/>
      <c r="DG17" s="500"/>
      <c r="DH17" s="500"/>
      <c r="DI17" s="407"/>
      <c r="DJ17" s="407"/>
      <c r="DK17" s="407"/>
      <c r="DL17" s="407"/>
      <c r="DM17" s="407"/>
      <c r="DN17" s="409"/>
    </row>
    <row r="18" spans="1:139" ht="14" thickBot="1" x14ac:dyDescent="0.2">
      <c r="A18" s="25"/>
      <c r="B18" s="555"/>
      <c r="C18" s="309" t="s">
        <v>235</v>
      </c>
      <c r="D18" s="309" t="s">
        <v>236</v>
      </c>
      <c r="E18" s="310" t="s">
        <v>237</v>
      </c>
      <c r="F18" s="309" t="s">
        <v>238</v>
      </c>
      <c r="G18" s="310" t="s">
        <v>239</v>
      </c>
      <c r="H18" s="310" t="s">
        <v>240</v>
      </c>
      <c r="I18" s="310" t="s">
        <v>241</v>
      </c>
      <c r="J18" s="310" t="s">
        <v>242</v>
      </c>
      <c r="K18" s="310" t="s">
        <v>243</v>
      </c>
      <c r="L18" s="310" t="s">
        <v>244</v>
      </c>
      <c r="M18" s="310" t="s">
        <v>245</v>
      </c>
      <c r="N18" s="311" t="s">
        <v>246</v>
      </c>
      <c r="O18" s="8"/>
      <c r="P18" s="77"/>
      <c r="Q18" s="309" t="s">
        <v>235</v>
      </c>
      <c r="R18" s="309" t="s">
        <v>236</v>
      </c>
      <c r="S18" s="310" t="s">
        <v>237</v>
      </c>
      <c r="T18" s="309" t="s">
        <v>238</v>
      </c>
      <c r="U18" s="310" t="s">
        <v>239</v>
      </c>
      <c r="V18" s="310" t="s">
        <v>240</v>
      </c>
      <c r="W18" s="310" t="s">
        <v>241</v>
      </c>
      <c r="X18" s="310" t="s">
        <v>242</v>
      </c>
      <c r="Y18" s="310" t="s">
        <v>243</v>
      </c>
      <c r="Z18" s="310" t="s">
        <v>244</v>
      </c>
      <c r="AA18" s="310" t="s">
        <v>245</v>
      </c>
      <c r="AB18" s="311" t="s">
        <v>246</v>
      </c>
      <c r="AC18" s="8" t="s">
        <v>98</v>
      </c>
      <c r="AD18" s="26"/>
      <c r="AE18" s="309" t="s">
        <v>235</v>
      </c>
      <c r="AF18" s="309" t="s">
        <v>236</v>
      </c>
      <c r="AG18" s="310" t="s">
        <v>237</v>
      </c>
      <c r="AH18" s="309" t="s">
        <v>238</v>
      </c>
      <c r="AI18" s="310" t="s">
        <v>239</v>
      </c>
      <c r="AJ18" s="310" t="s">
        <v>240</v>
      </c>
      <c r="AK18" s="310" t="s">
        <v>241</v>
      </c>
      <c r="AL18" s="310" t="s">
        <v>242</v>
      </c>
      <c r="AM18" s="310" t="s">
        <v>243</v>
      </c>
      <c r="AN18" s="310" t="s">
        <v>244</v>
      </c>
      <c r="AO18" s="310" t="s">
        <v>245</v>
      </c>
      <c r="AP18" s="311" t="s">
        <v>246</v>
      </c>
      <c r="AQ18" s="8" t="s">
        <v>98</v>
      </c>
      <c r="AR18" s="26"/>
      <c r="AS18" s="309" t="s">
        <v>235</v>
      </c>
      <c r="AT18" s="309" t="s">
        <v>236</v>
      </c>
      <c r="AU18" s="310" t="s">
        <v>237</v>
      </c>
      <c r="AV18" s="309" t="s">
        <v>238</v>
      </c>
      <c r="AW18" s="310" t="s">
        <v>239</v>
      </c>
      <c r="AX18" s="310" t="s">
        <v>240</v>
      </c>
      <c r="AY18" s="310" t="s">
        <v>241</v>
      </c>
      <c r="AZ18" s="310" t="s">
        <v>242</v>
      </c>
      <c r="BA18" s="310" t="s">
        <v>243</v>
      </c>
      <c r="BB18" s="310" t="s">
        <v>244</v>
      </c>
      <c r="BC18" s="310" t="s">
        <v>245</v>
      </c>
      <c r="BD18" s="311" t="s">
        <v>246</v>
      </c>
      <c r="BE18" s="311" t="s">
        <v>98</v>
      </c>
      <c r="BF18" s="410"/>
      <c r="BG18" s="309" t="s">
        <v>235</v>
      </c>
      <c r="BH18" s="309" t="s">
        <v>236</v>
      </c>
      <c r="BI18" s="310" t="s">
        <v>237</v>
      </c>
      <c r="BJ18" s="309" t="s">
        <v>238</v>
      </c>
      <c r="BK18" s="310" t="s">
        <v>239</v>
      </c>
      <c r="BL18" s="310" t="s">
        <v>240</v>
      </c>
      <c r="BM18" s="310" t="s">
        <v>241</v>
      </c>
      <c r="BN18" s="310" t="s">
        <v>242</v>
      </c>
      <c r="BO18" s="310" t="s">
        <v>243</v>
      </c>
      <c r="BP18" s="310" t="s">
        <v>244</v>
      </c>
      <c r="BQ18" s="310" t="s">
        <v>245</v>
      </c>
      <c r="BR18" s="311" t="s">
        <v>246</v>
      </c>
      <c r="BS18" s="311" t="s">
        <v>98</v>
      </c>
      <c r="BT18" s="411"/>
      <c r="BU18" s="309" t="s">
        <v>235</v>
      </c>
      <c r="BV18" s="309" t="s">
        <v>236</v>
      </c>
      <c r="BW18" s="310" t="s">
        <v>237</v>
      </c>
      <c r="BX18" s="309" t="s">
        <v>238</v>
      </c>
      <c r="BY18" s="310" t="s">
        <v>239</v>
      </c>
      <c r="BZ18" s="310" t="s">
        <v>240</v>
      </c>
      <c r="CA18" s="310" t="s">
        <v>241</v>
      </c>
      <c r="CB18" s="310" t="s">
        <v>242</v>
      </c>
      <c r="CC18" s="310" t="s">
        <v>243</v>
      </c>
      <c r="CD18" s="310" t="s">
        <v>244</v>
      </c>
      <c r="CE18" s="310" t="s">
        <v>245</v>
      </c>
      <c r="CF18" s="311" t="s">
        <v>246</v>
      </c>
      <c r="CG18" s="311" t="s">
        <v>98</v>
      </c>
      <c r="CH18" s="509"/>
      <c r="CI18" s="309" t="s">
        <v>235</v>
      </c>
      <c r="CJ18" s="309" t="s">
        <v>236</v>
      </c>
      <c r="CK18" s="310" t="s">
        <v>237</v>
      </c>
      <c r="CL18" s="309" t="s">
        <v>238</v>
      </c>
      <c r="CM18" s="310" t="s">
        <v>239</v>
      </c>
      <c r="CN18" s="310" t="s">
        <v>240</v>
      </c>
      <c r="CO18" s="310" t="s">
        <v>241</v>
      </c>
      <c r="CP18" s="310" t="s">
        <v>242</v>
      </c>
      <c r="CQ18" s="310" t="s">
        <v>243</v>
      </c>
      <c r="CR18" s="310" t="s">
        <v>244</v>
      </c>
      <c r="CS18" s="310" t="s">
        <v>245</v>
      </c>
      <c r="CT18" s="311" t="s">
        <v>246</v>
      </c>
      <c r="CU18" s="509"/>
      <c r="CV18" s="509"/>
      <c r="CW18" s="413"/>
      <c r="CX18" s="413"/>
      <c r="CY18" s="413"/>
      <c r="CZ18" s="413"/>
      <c r="DA18" s="413"/>
      <c r="DB18" s="413"/>
      <c r="DC18" s="413"/>
      <c r="DD18" s="413"/>
      <c r="DE18" s="509"/>
      <c r="DF18" s="501"/>
      <c r="DG18" s="509"/>
      <c r="DH18" s="509"/>
      <c r="DI18" s="412"/>
      <c r="DJ18" s="412"/>
      <c r="DK18" s="412"/>
      <c r="DL18" s="412"/>
      <c r="DM18" s="412"/>
      <c r="DN18" s="414"/>
    </row>
    <row r="19" spans="1:139" ht="17" thickBot="1" x14ac:dyDescent="0.25">
      <c r="A19" s="25"/>
      <c r="B19" s="11" t="s">
        <v>10</v>
      </c>
      <c r="C19" s="543" t="s">
        <v>4</v>
      </c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5"/>
      <c r="O19" s="74"/>
      <c r="P19" s="19"/>
      <c r="Q19" s="531" t="s">
        <v>29</v>
      </c>
      <c r="R19" s="532"/>
      <c r="S19" s="532"/>
      <c r="T19" s="532"/>
      <c r="U19" s="532"/>
      <c r="V19" s="532"/>
      <c r="W19" s="532"/>
      <c r="X19" s="532"/>
      <c r="Y19" s="532"/>
      <c r="Z19" s="532"/>
      <c r="AA19" s="532"/>
      <c r="AB19" s="532"/>
      <c r="AC19" s="533"/>
      <c r="AD19" s="19"/>
      <c r="AE19" s="528" t="s">
        <v>30</v>
      </c>
      <c r="AF19" s="529"/>
      <c r="AG19" s="529"/>
      <c r="AH19" s="529"/>
      <c r="AI19" s="529"/>
      <c r="AJ19" s="529"/>
      <c r="AK19" s="529"/>
      <c r="AL19" s="529"/>
      <c r="AM19" s="529"/>
      <c r="AN19" s="529"/>
      <c r="AO19" s="529"/>
      <c r="AP19" s="530"/>
      <c r="AQ19" s="81"/>
      <c r="AR19" s="19"/>
      <c r="AS19" s="534" t="s">
        <v>32</v>
      </c>
      <c r="AT19" s="535"/>
      <c r="AU19" s="535"/>
      <c r="AV19" s="535"/>
      <c r="AW19" s="535"/>
      <c r="AX19" s="535"/>
      <c r="AY19" s="535"/>
      <c r="AZ19" s="535"/>
      <c r="BA19" s="535"/>
      <c r="BB19" s="535"/>
      <c r="BC19" s="535"/>
      <c r="BD19" s="536"/>
      <c r="BE19" s="354"/>
      <c r="BF19" s="415"/>
      <c r="BG19" s="540" t="s">
        <v>3</v>
      </c>
      <c r="BH19" s="541"/>
      <c r="BI19" s="541"/>
      <c r="BJ19" s="541"/>
      <c r="BK19" s="541"/>
      <c r="BL19" s="541"/>
      <c r="BM19" s="541"/>
      <c r="BN19" s="541"/>
      <c r="BO19" s="541"/>
      <c r="BP19" s="541"/>
      <c r="BQ19" s="541"/>
      <c r="BR19" s="542"/>
      <c r="BS19" s="355"/>
      <c r="BT19" s="411"/>
      <c r="BU19" s="537" t="s">
        <v>2</v>
      </c>
      <c r="BV19" s="538"/>
      <c r="BW19" s="538"/>
      <c r="BX19" s="538"/>
      <c r="BY19" s="538"/>
      <c r="BZ19" s="538"/>
      <c r="CA19" s="538"/>
      <c r="CB19" s="538"/>
      <c r="CC19" s="538"/>
      <c r="CD19" s="538"/>
      <c r="CE19" s="538"/>
      <c r="CF19" s="539"/>
      <c r="CG19" s="356"/>
      <c r="CH19" s="509"/>
      <c r="CI19" s="548" t="s">
        <v>9</v>
      </c>
      <c r="CJ19" s="549"/>
      <c r="CK19" s="549"/>
      <c r="CL19" s="549"/>
      <c r="CM19" s="549"/>
      <c r="CN19" s="549"/>
      <c r="CO19" s="549"/>
      <c r="CP19" s="549"/>
      <c r="CQ19" s="549"/>
      <c r="CR19" s="549"/>
      <c r="CS19" s="549"/>
      <c r="CT19" s="550"/>
      <c r="CU19" s="509"/>
      <c r="CV19" s="509"/>
      <c r="CW19" s="546" t="s">
        <v>8</v>
      </c>
      <c r="CX19" s="547"/>
      <c r="CY19" s="413"/>
      <c r="CZ19" s="546" t="s">
        <v>7</v>
      </c>
      <c r="DA19" s="547"/>
      <c r="DB19" s="413"/>
      <c r="DC19" s="546" t="s">
        <v>6</v>
      </c>
      <c r="DD19" s="547"/>
      <c r="DE19" s="510"/>
      <c r="DF19" s="526" t="s">
        <v>29</v>
      </c>
      <c r="DG19" s="527"/>
      <c r="DH19" s="413"/>
      <c r="DI19" s="526" t="s">
        <v>30</v>
      </c>
      <c r="DJ19" s="527"/>
      <c r="DK19" s="413"/>
      <c r="DL19" s="526" t="s">
        <v>32</v>
      </c>
      <c r="DM19" s="527"/>
      <c r="DN19" s="414"/>
    </row>
    <row r="20" spans="1:139" s="288" customFormat="1" ht="17" thickBot="1" x14ac:dyDescent="0.2">
      <c r="A20" s="284"/>
      <c r="B20" s="285" t="s">
        <v>13</v>
      </c>
      <c r="C20" s="304">
        <v>5.2</v>
      </c>
      <c r="D20" s="304">
        <v>9.4</v>
      </c>
      <c r="E20" s="303">
        <v>8.3000000000000007</v>
      </c>
      <c r="F20" s="270">
        <v>379</v>
      </c>
      <c r="G20" s="271">
        <v>343</v>
      </c>
      <c r="H20" s="271">
        <v>1377</v>
      </c>
      <c r="I20" s="271">
        <v>1201</v>
      </c>
      <c r="J20" s="271">
        <v>3034</v>
      </c>
      <c r="K20" s="271">
        <v>4901</v>
      </c>
      <c r="L20" s="271">
        <v>4063</v>
      </c>
      <c r="M20" s="271">
        <v>7110</v>
      </c>
      <c r="N20" s="264">
        <v>2389</v>
      </c>
      <c r="O20" s="264"/>
      <c r="P20" s="286"/>
      <c r="Q20" s="335">
        <v>4.7</v>
      </c>
      <c r="R20" s="335">
        <v>9.3000000000000007</v>
      </c>
      <c r="S20" s="335">
        <v>7.7</v>
      </c>
      <c r="T20" s="270">
        <v>369</v>
      </c>
      <c r="U20" s="271">
        <v>379</v>
      </c>
      <c r="V20" s="271">
        <v>1414</v>
      </c>
      <c r="W20" s="271">
        <v>733</v>
      </c>
      <c r="X20" s="271">
        <v>2933</v>
      </c>
      <c r="Y20" s="271">
        <v>5586</v>
      </c>
      <c r="Z20" s="271">
        <v>4201</v>
      </c>
      <c r="AA20" s="271">
        <v>5663</v>
      </c>
      <c r="AB20" s="264">
        <v>2458</v>
      </c>
      <c r="AC20" s="264"/>
      <c r="AD20" s="287"/>
      <c r="AE20" s="328"/>
      <c r="AF20" s="328"/>
      <c r="AG20" s="328"/>
      <c r="AH20" s="266"/>
      <c r="AI20" s="267"/>
      <c r="AJ20" s="267"/>
      <c r="AK20" s="267"/>
      <c r="AL20" s="267"/>
      <c r="AM20" s="267"/>
      <c r="AN20" s="267"/>
      <c r="AO20" s="267"/>
      <c r="AP20" s="268"/>
      <c r="AQ20" s="264"/>
      <c r="AR20" s="287"/>
      <c r="AS20" s="335">
        <v>5</v>
      </c>
      <c r="AT20" s="335">
        <v>8.5</v>
      </c>
      <c r="AU20" s="335">
        <v>8.3000000000000007</v>
      </c>
      <c r="AV20" s="363">
        <v>283</v>
      </c>
      <c r="AW20" s="364">
        <v>387</v>
      </c>
      <c r="AX20" s="364">
        <v>1124</v>
      </c>
      <c r="AY20" s="364">
        <v>655</v>
      </c>
      <c r="AZ20" s="364">
        <v>2887</v>
      </c>
      <c r="BA20" s="364">
        <v>6285</v>
      </c>
      <c r="BB20" s="364">
        <v>315</v>
      </c>
      <c r="BC20" s="364">
        <v>5161</v>
      </c>
      <c r="BD20" s="364">
        <v>2041</v>
      </c>
      <c r="BE20" s="361"/>
      <c r="BF20" s="416"/>
      <c r="BG20" s="494">
        <v>5.2</v>
      </c>
      <c r="BH20" s="495">
        <v>9.3000000000000007</v>
      </c>
      <c r="BI20" s="495">
        <v>8.3000000000000007</v>
      </c>
      <c r="BJ20" s="363">
        <v>379</v>
      </c>
      <c r="BK20" s="364">
        <v>371</v>
      </c>
      <c r="BL20" s="364">
        <v>1300</v>
      </c>
      <c r="BM20" s="364">
        <v>740</v>
      </c>
      <c r="BN20" s="364">
        <v>3580</v>
      </c>
      <c r="BO20" s="364">
        <v>5586</v>
      </c>
      <c r="BP20" s="364">
        <v>4201</v>
      </c>
      <c r="BQ20" s="364">
        <v>5663</v>
      </c>
      <c r="BR20" s="365">
        <v>2458</v>
      </c>
      <c r="BS20" s="361"/>
      <c r="BT20" s="417"/>
      <c r="BU20" s="335">
        <v>5.5</v>
      </c>
      <c r="BV20" s="335">
        <v>9.5</v>
      </c>
      <c r="BW20" s="335">
        <v>8.1999999999999993</v>
      </c>
      <c r="BX20" s="363">
        <v>337</v>
      </c>
      <c r="BY20" s="364">
        <v>365</v>
      </c>
      <c r="BZ20" s="364">
        <v>1421</v>
      </c>
      <c r="CA20" s="364">
        <v>1033</v>
      </c>
      <c r="CB20" s="364">
        <v>3418</v>
      </c>
      <c r="CC20" s="364">
        <v>6087</v>
      </c>
      <c r="CD20" s="364">
        <v>4136</v>
      </c>
      <c r="CE20" s="364">
        <v>7225</v>
      </c>
      <c r="CF20" s="365">
        <v>4541</v>
      </c>
      <c r="CG20" s="361"/>
      <c r="CH20" s="511"/>
      <c r="CI20" s="324">
        <f t="shared" ref="CI20:CT20" si="86">AVERAGE(C20,BG20,BU20,Q20,AE20,AS20)</f>
        <v>5.12</v>
      </c>
      <c r="CJ20" s="324">
        <f t="shared" si="86"/>
        <v>9.1999999999999993</v>
      </c>
      <c r="CK20" s="324">
        <f t="shared" si="86"/>
        <v>8.16</v>
      </c>
      <c r="CL20" s="269">
        <f t="shared" si="86"/>
        <v>349.4</v>
      </c>
      <c r="CM20" s="269">
        <f t="shared" si="86"/>
        <v>369</v>
      </c>
      <c r="CN20" s="269">
        <f t="shared" si="86"/>
        <v>1327.2</v>
      </c>
      <c r="CO20" s="269">
        <f t="shared" si="86"/>
        <v>872.4</v>
      </c>
      <c r="CP20" s="269">
        <f t="shared" si="86"/>
        <v>3170.4</v>
      </c>
      <c r="CQ20" s="269">
        <f t="shared" si="86"/>
        <v>5689</v>
      </c>
      <c r="CR20" s="269">
        <f t="shared" si="86"/>
        <v>3383.2</v>
      </c>
      <c r="CS20" s="269">
        <f t="shared" si="86"/>
        <v>6164.4</v>
      </c>
      <c r="CT20" s="269">
        <f t="shared" si="86"/>
        <v>2777.4</v>
      </c>
      <c r="CU20" s="512"/>
      <c r="CV20" s="471" t="s">
        <v>16</v>
      </c>
      <c r="CW20" s="419">
        <f>L20+M20+N20</f>
        <v>13562</v>
      </c>
      <c r="CX20" s="420">
        <f>CW20/3</f>
        <v>4520.666666666667</v>
      </c>
      <c r="CY20" s="421"/>
      <c r="CZ20" s="422">
        <f>BP20+BQ20+BR20</f>
        <v>12322</v>
      </c>
      <c r="DA20" s="420">
        <f t="shared" ref="DA20:DA23" si="87">CZ20/3</f>
        <v>4107.333333333333</v>
      </c>
      <c r="DB20" s="421"/>
      <c r="DC20" s="422">
        <f>CD20+CE20+CF20</f>
        <v>15902</v>
      </c>
      <c r="DD20" s="420">
        <f t="shared" ref="DD20:DD23" si="88">DC20/3</f>
        <v>5300.666666666667</v>
      </c>
      <c r="DE20" s="512"/>
      <c r="DF20" s="366">
        <f>Z20+AA20+AB20</f>
        <v>12322</v>
      </c>
      <c r="DG20" s="420">
        <f t="shared" ref="DG20:DG23" si="89">DF20/3</f>
        <v>4107.333333333333</v>
      </c>
      <c r="DH20" s="421"/>
      <c r="DI20" s="369"/>
      <c r="DJ20" s="420"/>
      <c r="DK20" s="421"/>
      <c r="DL20" s="369">
        <f t="shared" ref="DL20:DL22" si="90">BB20+BC20+BD20</f>
        <v>7517</v>
      </c>
      <c r="DM20" s="420">
        <f t="shared" ref="DM20:DM23" si="91">DL20/3</f>
        <v>2505.6666666666665</v>
      </c>
      <c r="DN20" s="418"/>
      <c r="DO20" s="423"/>
      <c r="DP20" s="423"/>
      <c r="DQ20" s="423"/>
      <c r="DR20" s="423"/>
      <c r="DS20" s="423"/>
      <c r="DT20" s="423"/>
      <c r="DU20" s="423"/>
      <c r="DV20" s="423"/>
      <c r="DW20" s="423"/>
      <c r="DX20" s="423"/>
      <c r="DY20" s="423"/>
      <c r="DZ20" s="423"/>
      <c r="EA20" s="423"/>
      <c r="EB20" s="423"/>
      <c r="EC20" s="423"/>
      <c r="ED20" s="423"/>
      <c r="EE20" s="423"/>
      <c r="EF20" s="423"/>
      <c r="EG20" s="423"/>
      <c r="EH20" s="423"/>
      <c r="EI20" s="423"/>
    </row>
    <row r="21" spans="1:139" s="288" customFormat="1" ht="17" thickBot="1" x14ac:dyDescent="0.2">
      <c r="A21" s="284"/>
      <c r="B21" s="289" t="s">
        <v>12</v>
      </c>
      <c r="C21" s="304">
        <v>5.8</v>
      </c>
      <c r="D21" s="304">
        <v>7.7</v>
      </c>
      <c r="E21" s="303">
        <v>7.8</v>
      </c>
      <c r="F21" s="270">
        <v>419</v>
      </c>
      <c r="G21" s="271">
        <v>460</v>
      </c>
      <c r="H21" s="271">
        <v>1355</v>
      </c>
      <c r="I21" s="271">
        <v>1908</v>
      </c>
      <c r="J21" s="271">
        <v>2884</v>
      </c>
      <c r="K21" s="271">
        <v>5429</v>
      </c>
      <c r="L21" s="271">
        <v>2915</v>
      </c>
      <c r="M21" s="271">
        <v>5465</v>
      </c>
      <c r="N21" s="264">
        <v>3069</v>
      </c>
      <c r="O21" s="264"/>
      <c r="P21" s="286"/>
      <c r="Q21" s="336">
        <v>5.6</v>
      </c>
      <c r="R21" s="336">
        <v>8.3000000000000007</v>
      </c>
      <c r="S21" s="336">
        <v>8</v>
      </c>
      <c r="T21" s="270">
        <v>461</v>
      </c>
      <c r="U21" s="271">
        <v>441</v>
      </c>
      <c r="V21" s="271">
        <v>1401</v>
      </c>
      <c r="W21" s="271">
        <v>1622</v>
      </c>
      <c r="X21" s="271">
        <v>2822</v>
      </c>
      <c r="Y21" s="271">
        <v>6285</v>
      </c>
      <c r="Z21" s="271">
        <v>3404</v>
      </c>
      <c r="AA21" s="271">
        <v>4333</v>
      </c>
      <c r="AB21" s="264">
        <v>3391</v>
      </c>
      <c r="AC21" s="264"/>
      <c r="AD21" s="287"/>
      <c r="AE21" s="336">
        <v>5.7</v>
      </c>
      <c r="AF21" s="336">
        <v>8</v>
      </c>
      <c r="AG21" s="336">
        <v>8</v>
      </c>
      <c r="AH21" s="270">
        <v>463</v>
      </c>
      <c r="AI21" s="271">
        <v>483</v>
      </c>
      <c r="AJ21" s="271">
        <v>1425</v>
      </c>
      <c r="AK21" s="271">
        <v>2003</v>
      </c>
      <c r="AL21" s="271">
        <v>2872</v>
      </c>
      <c r="AM21" s="271">
        <v>5715</v>
      </c>
      <c r="AN21" s="271">
        <v>3609</v>
      </c>
      <c r="AO21" s="271">
        <v>6399</v>
      </c>
      <c r="AP21" s="264">
        <v>3076</v>
      </c>
      <c r="AQ21" s="264"/>
      <c r="AR21" s="287"/>
      <c r="AS21" s="336">
        <v>5.7</v>
      </c>
      <c r="AT21" s="336">
        <v>7.7</v>
      </c>
      <c r="AU21" s="336">
        <v>7.5</v>
      </c>
      <c r="AV21" s="363">
        <v>342</v>
      </c>
      <c r="AW21" s="364">
        <v>115</v>
      </c>
      <c r="AX21" s="364">
        <v>1263</v>
      </c>
      <c r="AY21" s="364">
        <v>1109</v>
      </c>
      <c r="AZ21" s="364">
        <v>2352</v>
      </c>
      <c r="BA21" s="364">
        <v>4496</v>
      </c>
      <c r="BB21" s="364">
        <v>2810</v>
      </c>
      <c r="BC21" s="364">
        <v>5555</v>
      </c>
      <c r="BD21" s="364">
        <v>4152</v>
      </c>
      <c r="BE21" s="361"/>
      <c r="BF21" s="416"/>
      <c r="BG21" s="494">
        <v>5.7</v>
      </c>
      <c r="BH21" s="495">
        <v>8.6</v>
      </c>
      <c r="BI21" s="495">
        <v>7.9</v>
      </c>
      <c r="BJ21" s="363">
        <v>359</v>
      </c>
      <c r="BK21" s="364">
        <v>350</v>
      </c>
      <c r="BL21" s="364">
        <v>1430</v>
      </c>
      <c r="BM21" s="364">
        <v>1351</v>
      </c>
      <c r="BN21" s="364">
        <v>2598</v>
      </c>
      <c r="BO21" s="364">
        <v>6551</v>
      </c>
      <c r="BP21" s="364">
        <v>3176</v>
      </c>
      <c r="BQ21" s="364">
        <v>5586</v>
      </c>
      <c r="BR21" s="365">
        <v>2983</v>
      </c>
      <c r="BS21" s="361"/>
      <c r="BT21" s="417"/>
      <c r="BU21" s="336">
        <v>5.8</v>
      </c>
      <c r="BV21" s="336">
        <v>8.3000000000000007</v>
      </c>
      <c r="BW21" s="336">
        <v>8.1</v>
      </c>
      <c r="BX21" s="363">
        <v>403</v>
      </c>
      <c r="BY21" s="364">
        <v>274</v>
      </c>
      <c r="BZ21" s="364">
        <v>1361</v>
      </c>
      <c r="CA21" s="364">
        <v>2031</v>
      </c>
      <c r="CB21" s="364">
        <v>2855</v>
      </c>
      <c r="CC21" s="364">
        <v>4433</v>
      </c>
      <c r="CD21" s="364">
        <v>3384</v>
      </c>
      <c r="CE21" s="364">
        <v>6094</v>
      </c>
      <c r="CF21" s="365">
        <v>3084</v>
      </c>
      <c r="CG21" s="361"/>
      <c r="CH21" s="511"/>
      <c r="CI21" s="324">
        <f t="shared" ref="CI21:CQ22" si="92">AVERAGE(C21,BG21,BU21,Q21,AE21,AS21)</f>
        <v>5.7166666666666659</v>
      </c>
      <c r="CJ21" s="324">
        <f t="shared" si="92"/>
        <v>8.1000000000000014</v>
      </c>
      <c r="CK21" s="324">
        <f t="shared" si="92"/>
        <v>7.8833333333333329</v>
      </c>
      <c r="CL21" s="269">
        <f t="shared" si="92"/>
        <v>407.83333333333331</v>
      </c>
      <c r="CM21" s="269">
        <f t="shared" si="92"/>
        <v>353.83333333333331</v>
      </c>
      <c r="CN21" s="269">
        <f t="shared" si="92"/>
        <v>1372.5</v>
      </c>
      <c r="CO21" s="269">
        <f t="shared" si="92"/>
        <v>1670.6666666666667</v>
      </c>
      <c r="CP21" s="269">
        <f t="shared" si="92"/>
        <v>2730.5</v>
      </c>
      <c r="CQ21" s="269">
        <f t="shared" si="92"/>
        <v>5484.833333333333</v>
      </c>
      <c r="CR21" s="269">
        <f t="shared" ref="CR21:CR22" si="93">AVERAGE(L21,BP21,CD21,Z21,AN21,BB21)</f>
        <v>3216.3333333333335</v>
      </c>
      <c r="CS21" s="269">
        <f t="shared" ref="CS21:CS22" si="94">AVERAGE(M21,BQ21,CE21,AA21,AO21,BC21)</f>
        <v>5572</v>
      </c>
      <c r="CT21" s="269">
        <f t="shared" ref="CT21:CT22" si="95">AVERAGE(N21,BR21,CF21,AB21,AP21,BD21)</f>
        <v>3292.5</v>
      </c>
      <c r="CU21" s="512"/>
      <c r="CV21" s="472" t="s">
        <v>15</v>
      </c>
      <c r="CW21" s="424">
        <f>L21+M21+N21</f>
        <v>11449</v>
      </c>
      <c r="CX21" s="420">
        <f t="shared" ref="CX21:CX23" si="96">CW21/3</f>
        <v>3816.3333333333335</v>
      </c>
      <c r="CY21" s="421"/>
      <c r="CZ21" s="425">
        <f>BP21+BQ21+BR21</f>
        <v>11745</v>
      </c>
      <c r="DA21" s="420">
        <f t="shared" si="87"/>
        <v>3915</v>
      </c>
      <c r="DB21" s="421"/>
      <c r="DC21" s="425">
        <f>CD21+CE21+CF21</f>
        <v>12562</v>
      </c>
      <c r="DD21" s="420">
        <f t="shared" si="88"/>
        <v>4187.333333333333</v>
      </c>
      <c r="DE21" s="512"/>
      <c r="DF21" s="366">
        <f t="shared" ref="DF21:DF22" si="97">Z21+AA21+AB21</f>
        <v>11128</v>
      </c>
      <c r="DG21" s="420">
        <f t="shared" si="89"/>
        <v>3709.3333333333335</v>
      </c>
      <c r="DH21" s="421"/>
      <c r="DI21" s="369">
        <f t="shared" ref="DI21:DI22" si="98">AN21+AO21+AP21</f>
        <v>13084</v>
      </c>
      <c r="DJ21" s="420">
        <f t="shared" ref="DJ21:DJ23" si="99">DI21/3</f>
        <v>4361.333333333333</v>
      </c>
      <c r="DK21" s="421"/>
      <c r="DL21" s="369">
        <f t="shared" si="90"/>
        <v>12517</v>
      </c>
      <c r="DM21" s="420">
        <f t="shared" si="91"/>
        <v>4172.333333333333</v>
      </c>
      <c r="DN21" s="418"/>
      <c r="DO21" s="423"/>
      <c r="DP21" s="423"/>
      <c r="DQ21" s="423"/>
      <c r="DR21" s="423"/>
      <c r="DS21" s="423"/>
      <c r="DT21" s="423"/>
      <c r="DU21" s="423"/>
      <c r="DV21" s="423"/>
      <c r="DW21" s="423"/>
      <c r="DX21" s="423"/>
      <c r="DY21" s="423"/>
      <c r="DZ21" s="423"/>
      <c r="EA21" s="423"/>
      <c r="EB21" s="423"/>
      <c r="EC21" s="423"/>
      <c r="ED21" s="423"/>
      <c r="EE21" s="423"/>
      <c r="EF21" s="423"/>
      <c r="EG21" s="423"/>
      <c r="EH21" s="423"/>
      <c r="EI21" s="423"/>
    </row>
    <row r="22" spans="1:139" s="288" customFormat="1" ht="17" thickBot="1" x14ac:dyDescent="0.2">
      <c r="A22" s="284"/>
      <c r="B22" s="289" t="s">
        <v>11</v>
      </c>
      <c r="C22" s="305">
        <v>3.2</v>
      </c>
      <c r="D22" s="305">
        <v>7</v>
      </c>
      <c r="E22" s="306">
        <v>7.1</v>
      </c>
      <c r="F22" s="272">
        <v>357</v>
      </c>
      <c r="G22" s="273">
        <v>261</v>
      </c>
      <c r="H22" s="273">
        <v>1282</v>
      </c>
      <c r="I22" s="273">
        <v>491</v>
      </c>
      <c r="J22" s="273">
        <v>3136</v>
      </c>
      <c r="K22" s="273">
        <v>4354</v>
      </c>
      <c r="L22" s="273">
        <v>1879</v>
      </c>
      <c r="M22" s="273">
        <v>3544</v>
      </c>
      <c r="N22" s="274">
        <v>2590</v>
      </c>
      <c r="O22" s="264"/>
      <c r="P22" s="286"/>
      <c r="Q22" s="337">
        <v>3.6</v>
      </c>
      <c r="R22" s="337">
        <v>7.2</v>
      </c>
      <c r="S22" s="337">
        <v>7.4</v>
      </c>
      <c r="T22" s="272">
        <v>291</v>
      </c>
      <c r="U22" s="273">
        <v>373</v>
      </c>
      <c r="V22" s="273">
        <v>1327</v>
      </c>
      <c r="W22" s="273">
        <v>754</v>
      </c>
      <c r="X22" s="273">
        <v>2888</v>
      </c>
      <c r="Y22" s="273">
        <v>4964</v>
      </c>
      <c r="Z22" s="273">
        <v>1973</v>
      </c>
      <c r="AA22" s="273">
        <v>3598</v>
      </c>
      <c r="AB22" s="274">
        <v>1820</v>
      </c>
      <c r="AC22" s="264"/>
      <c r="AD22" s="287"/>
      <c r="AE22" s="337">
        <v>3.3</v>
      </c>
      <c r="AF22" s="337">
        <v>6.8</v>
      </c>
      <c r="AG22" s="337">
        <v>7.7</v>
      </c>
      <c r="AH22" s="272">
        <v>293</v>
      </c>
      <c r="AI22" s="273">
        <v>262</v>
      </c>
      <c r="AJ22" s="273">
        <v>1312</v>
      </c>
      <c r="AK22" s="273">
        <v>331</v>
      </c>
      <c r="AL22" s="273">
        <v>3078</v>
      </c>
      <c r="AM22" s="273">
        <v>4459</v>
      </c>
      <c r="AN22" s="273">
        <v>2249</v>
      </c>
      <c r="AO22" s="273">
        <v>4051</v>
      </c>
      <c r="AP22" s="274">
        <v>2168</v>
      </c>
      <c r="AQ22" s="264"/>
      <c r="AR22" s="287"/>
      <c r="AS22" s="337">
        <v>3.8</v>
      </c>
      <c r="AT22" s="337">
        <v>7.3</v>
      </c>
      <c r="AU22" s="337">
        <v>7.6</v>
      </c>
      <c r="AV22" s="374">
        <v>309</v>
      </c>
      <c r="AW22" s="375">
        <v>373</v>
      </c>
      <c r="AX22" s="375">
        <v>1324</v>
      </c>
      <c r="AY22" s="375">
        <v>525</v>
      </c>
      <c r="AZ22" s="375">
        <v>2837</v>
      </c>
      <c r="BA22" s="375">
        <v>5215</v>
      </c>
      <c r="BB22" s="375">
        <v>785</v>
      </c>
      <c r="BC22" s="375">
        <v>3407</v>
      </c>
      <c r="BD22" s="375">
        <v>1746</v>
      </c>
      <c r="BE22" s="361"/>
      <c r="BF22" s="416"/>
      <c r="BG22" s="496">
        <v>3.5</v>
      </c>
      <c r="BH22" s="497">
        <v>7.5</v>
      </c>
      <c r="BI22" s="497">
        <v>7.6</v>
      </c>
      <c r="BJ22" s="374">
        <v>490</v>
      </c>
      <c r="BK22" s="375">
        <v>394</v>
      </c>
      <c r="BL22" s="375">
        <v>1300</v>
      </c>
      <c r="BM22" s="375">
        <v>1014</v>
      </c>
      <c r="BN22" s="375">
        <v>3545</v>
      </c>
      <c r="BO22" s="375">
        <v>5216</v>
      </c>
      <c r="BP22" s="375">
        <v>1290</v>
      </c>
      <c r="BQ22" s="375">
        <v>1867</v>
      </c>
      <c r="BR22" s="376">
        <v>2001</v>
      </c>
      <c r="BS22" s="361"/>
      <c r="BT22" s="417"/>
      <c r="BU22" s="337">
        <v>3.7</v>
      </c>
      <c r="BV22" s="337">
        <v>7.1</v>
      </c>
      <c r="BW22" s="337">
        <v>8.1999999999999993</v>
      </c>
      <c r="BX22" s="374">
        <v>304</v>
      </c>
      <c r="BY22" s="375">
        <v>203</v>
      </c>
      <c r="BZ22" s="375">
        <v>1293</v>
      </c>
      <c r="CA22" s="375">
        <v>866</v>
      </c>
      <c r="CB22" s="375">
        <v>3543</v>
      </c>
      <c r="CC22" s="375">
        <v>5695</v>
      </c>
      <c r="CD22" s="375">
        <v>2103</v>
      </c>
      <c r="CE22" s="375">
        <v>2686</v>
      </c>
      <c r="CF22" s="376">
        <v>2248</v>
      </c>
      <c r="CG22" s="361"/>
      <c r="CH22" s="511"/>
      <c r="CI22" s="324">
        <f t="shared" si="92"/>
        <v>3.5166666666666671</v>
      </c>
      <c r="CJ22" s="324">
        <f t="shared" si="92"/>
        <v>7.1499999999999995</v>
      </c>
      <c r="CK22" s="324">
        <f t="shared" si="92"/>
        <v>7.6000000000000005</v>
      </c>
      <c r="CL22" s="269">
        <f t="shared" si="92"/>
        <v>340.66666666666669</v>
      </c>
      <c r="CM22" s="269">
        <f t="shared" si="92"/>
        <v>311</v>
      </c>
      <c r="CN22" s="269">
        <f t="shared" si="92"/>
        <v>1306.3333333333333</v>
      </c>
      <c r="CO22" s="269">
        <f t="shared" si="92"/>
        <v>663.5</v>
      </c>
      <c r="CP22" s="269">
        <f t="shared" si="92"/>
        <v>3171.1666666666665</v>
      </c>
      <c r="CQ22" s="269">
        <f t="shared" si="92"/>
        <v>4983.833333333333</v>
      </c>
      <c r="CR22" s="269">
        <f t="shared" si="93"/>
        <v>1713.1666666666667</v>
      </c>
      <c r="CS22" s="269">
        <f t="shared" si="94"/>
        <v>3192.1666666666665</v>
      </c>
      <c r="CT22" s="269">
        <f t="shared" si="95"/>
        <v>2095.5</v>
      </c>
      <c r="CU22" s="512"/>
      <c r="CV22" s="473" t="s">
        <v>14</v>
      </c>
      <c r="CW22" s="426">
        <f>L22+M22+N22</f>
        <v>8013</v>
      </c>
      <c r="CX22" s="420">
        <f t="shared" si="96"/>
        <v>2671</v>
      </c>
      <c r="CY22" s="421"/>
      <c r="CZ22" s="427">
        <f>BP22+BQ22+BR22</f>
        <v>5158</v>
      </c>
      <c r="DA22" s="420">
        <f t="shared" si="87"/>
        <v>1719.3333333333333</v>
      </c>
      <c r="DB22" s="421"/>
      <c r="DC22" s="427">
        <f>CD22+CE22+CF22</f>
        <v>7037</v>
      </c>
      <c r="DD22" s="420">
        <f t="shared" si="88"/>
        <v>2345.6666666666665</v>
      </c>
      <c r="DE22" s="512"/>
      <c r="DF22" s="366">
        <f t="shared" si="97"/>
        <v>7391</v>
      </c>
      <c r="DG22" s="420">
        <f t="shared" si="89"/>
        <v>2463.6666666666665</v>
      </c>
      <c r="DH22" s="421"/>
      <c r="DI22" s="369">
        <f t="shared" si="98"/>
        <v>8468</v>
      </c>
      <c r="DJ22" s="420">
        <f t="shared" si="99"/>
        <v>2822.6666666666665</v>
      </c>
      <c r="DK22" s="421"/>
      <c r="DL22" s="369">
        <f t="shared" si="90"/>
        <v>5938</v>
      </c>
      <c r="DM22" s="420">
        <f t="shared" si="91"/>
        <v>1979.3333333333333</v>
      </c>
      <c r="DN22" s="418"/>
      <c r="DO22" s="423"/>
      <c r="DP22" s="423"/>
      <c r="DQ22" s="423"/>
      <c r="DR22" s="423"/>
      <c r="DS22" s="423"/>
      <c r="DT22" s="423"/>
      <c r="DU22" s="423"/>
      <c r="DV22" s="423"/>
      <c r="DW22" s="423"/>
      <c r="DX22" s="423"/>
      <c r="DY22" s="423"/>
      <c r="DZ22" s="423"/>
      <c r="EA22" s="423"/>
      <c r="EB22" s="423"/>
      <c r="EC22" s="423"/>
      <c r="ED22" s="423"/>
      <c r="EE22" s="423"/>
      <c r="EF22" s="423"/>
      <c r="EG22" s="423"/>
      <c r="EH22" s="423"/>
      <c r="EI22" s="423"/>
    </row>
    <row r="23" spans="1:139" s="288" customFormat="1" ht="17" thickBot="1" x14ac:dyDescent="0.2">
      <c r="A23" s="284"/>
      <c r="B23" s="290" t="s">
        <v>0</v>
      </c>
      <c r="C23" s="307">
        <f t="shared" ref="C23:E23" si="100">AVERAGE(C20:C22)</f>
        <v>4.7333333333333334</v>
      </c>
      <c r="D23" s="307">
        <f t="shared" si="100"/>
        <v>8.0333333333333332</v>
      </c>
      <c r="E23" s="308">
        <f t="shared" si="100"/>
        <v>7.7333333333333343</v>
      </c>
      <c r="F23" s="291">
        <f t="shared" ref="F23:N23" si="101">AVERAGE(F20:F22)</f>
        <v>385</v>
      </c>
      <c r="G23" s="292">
        <f t="shared" si="101"/>
        <v>354.66666666666669</v>
      </c>
      <c r="H23" s="292">
        <f t="shared" si="101"/>
        <v>1338</v>
      </c>
      <c r="I23" s="292">
        <f t="shared" si="101"/>
        <v>1200</v>
      </c>
      <c r="J23" s="292">
        <f t="shared" si="101"/>
        <v>3018</v>
      </c>
      <c r="K23" s="292">
        <f t="shared" si="101"/>
        <v>4894.666666666667</v>
      </c>
      <c r="L23" s="292">
        <f t="shared" si="101"/>
        <v>2952.3333333333335</v>
      </c>
      <c r="M23" s="292">
        <f t="shared" si="101"/>
        <v>5373</v>
      </c>
      <c r="N23" s="293">
        <f t="shared" si="101"/>
        <v>2682.6666666666665</v>
      </c>
      <c r="O23" s="278"/>
      <c r="P23" s="294"/>
      <c r="Q23" s="341">
        <f t="shared" ref="Q23:S23" si="102">AVERAGE(Q20:Q22)</f>
        <v>4.6333333333333337</v>
      </c>
      <c r="R23" s="342">
        <f t="shared" si="102"/>
        <v>8.2666666666666675</v>
      </c>
      <c r="S23" s="342">
        <f t="shared" si="102"/>
        <v>7.7</v>
      </c>
      <c r="T23" s="295">
        <f t="shared" ref="T23:AB23" si="103">AVERAGE(T20:T22)</f>
        <v>373.66666666666669</v>
      </c>
      <c r="U23" s="296">
        <f t="shared" si="103"/>
        <v>397.66666666666669</v>
      </c>
      <c r="V23" s="296">
        <f t="shared" si="103"/>
        <v>1380.6666666666667</v>
      </c>
      <c r="W23" s="296">
        <f t="shared" si="103"/>
        <v>1036.3333333333333</v>
      </c>
      <c r="X23" s="296">
        <f t="shared" si="103"/>
        <v>2881</v>
      </c>
      <c r="Y23" s="296">
        <f t="shared" si="103"/>
        <v>5611.666666666667</v>
      </c>
      <c r="Z23" s="296">
        <f t="shared" si="103"/>
        <v>3192.6666666666665</v>
      </c>
      <c r="AA23" s="296">
        <f t="shared" si="103"/>
        <v>4531.333333333333</v>
      </c>
      <c r="AB23" s="297">
        <f t="shared" si="103"/>
        <v>2556.3333333333335</v>
      </c>
      <c r="AC23" s="321"/>
      <c r="AD23" s="294"/>
      <c r="AE23" s="341">
        <f t="shared" ref="AE23:AG23" si="104">AVERAGE(AE20:AE22)</f>
        <v>4.5</v>
      </c>
      <c r="AF23" s="342">
        <f t="shared" si="104"/>
        <v>7.4</v>
      </c>
      <c r="AG23" s="342">
        <f t="shared" si="104"/>
        <v>7.85</v>
      </c>
      <c r="AH23" s="295">
        <f t="shared" ref="AH23:AP23" si="105">AVERAGE(AH20:AH22)</f>
        <v>378</v>
      </c>
      <c r="AI23" s="296">
        <f t="shared" si="105"/>
        <v>372.5</v>
      </c>
      <c r="AJ23" s="296">
        <f t="shared" si="105"/>
        <v>1368.5</v>
      </c>
      <c r="AK23" s="296">
        <f t="shared" si="105"/>
        <v>1167</v>
      </c>
      <c r="AL23" s="296">
        <f t="shared" si="105"/>
        <v>2975</v>
      </c>
      <c r="AM23" s="296">
        <f t="shared" si="105"/>
        <v>5087</v>
      </c>
      <c r="AN23" s="296">
        <f t="shared" si="105"/>
        <v>2929</v>
      </c>
      <c r="AO23" s="296">
        <f t="shared" si="105"/>
        <v>5225</v>
      </c>
      <c r="AP23" s="297">
        <f t="shared" si="105"/>
        <v>2622</v>
      </c>
      <c r="AQ23" s="280"/>
      <c r="AR23" s="294"/>
      <c r="AS23" s="341">
        <f t="shared" ref="AS23:AU23" si="106">AVERAGE(AS20:AS22)</f>
        <v>4.833333333333333</v>
      </c>
      <c r="AT23" s="342">
        <f t="shared" si="106"/>
        <v>7.833333333333333</v>
      </c>
      <c r="AU23" s="342">
        <f t="shared" si="106"/>
        <v>7.8</v>
      </c>
      <c r="AV23" s="295">
        <f t="shared" ref="AV23" si="107">AVERAGE(AV20:AV22)</f>
        <v>311.33333333333331</v>
      </c>
      <c r="AW23" s="296">
        <f t="shared" ref="AW23:AZ23" si="108">AVERAGE(AW20:AW22)</f>
        <v>291.66666666666669</v>
      </c>
      <c r="AX23" s="296">
        <f t="shared" si="108"/>
        <v>1237</v>
      </c>
      <c r="AY23" s="296">
        <f t="shared" ref="AY23" si="109">AVERAGE(AY20:AY22)</f>
        <v>763</v>
      </c>
      <c r="AZ23" s="296">
        <f t="shared" si="108"/>
        <v>2692</v>
      </c>
      <c r="BA23" s="296">
        <f t="shared" ref="BA23" si="110">AVERAGE(BA20:BA22)</f>
        <v>5332</v>
      </c>
      <c r="BB23" s="296">
        <f t="shared" ref="BB23" si="111">AVERAGE(BB20:BB22)</f>
        <v>1303.3333333333333</v>
      </c>
      <c r="BC23" s="296">
        <f t="shared" ref="BC23" si="112">AVERAGE(BC20:BC22)</f>
        <v>4707.666666666667</v>
      </c>
      <c r="BD23" s="296">
        <f t="shared" ref="BD23" si="113">AVERAGE(BD20:BD22)</f>
        <v>2646.3333333333335</v>
      </c>
      <c r="BE23" s="298"/>
      <c r="BF23" s="474"/>
      <c r="BG23" s="341">
        <f t="shared" ref="BG23:BI23" si="114">AVERAGE(BG20:BG22)</f>
        <v>4.8</v>
      </c>
      <c r="BH23" s="342">
        <f t="shared" si="114"/>
        <v>8.4666666666666668</v>
      </c>
      <c r="BI23" s="342">
        <f t="shared" si="114"/>
        <v>7.9333333333333345</v>
      </c>
      <c r="BJ23" s="295">
        <f t="shared" ref="BJ23:BR23" si="115">AVERAGE(BJ20:BJ22)</f>
        <v>409.33333333333331</v>
      </c>
      <c r="BK23" s="296">
        <f t="shared" si="115"/>
        <v>371.66666666666669</v>
      </c>
      <c r="BL23" s="296">
        <f t="shared" si="115"/>
        <v>1343.3333333333333</v>
      </c>
      <c r="BM23" s="296">
        <f t="shared" si="115"/>
        <v>1035</v>
      </c>
      <c r="BN23" s="296">
        <f t="shared" si="115"/>
        <v>3241</v>
      </c>
      <c r="BO23" s="296">
        <f t="shared" si="115"/>
        <v>5784.333333333333</v>
      </c>
      <c r="BP23" s="296">
        <f t="shared" si="115"/>
        <v>2889</v>
      </c>
      <c r="BQ23" s="296">
        <f t="shared" si="115"/>
        <v>4372</v>
      </c>
      <c r="BR23" s="297">
        <f t="shared" si="115"/>
        <v>2480.6666666666665</v>
      </c>
      <c r="BS23" s="298"/>
      <c r="BT23" s="299"/>
      <c r="BU23" s="521">
        <f t="shared" ref="BU23:BW23" si="116">AVERAGE(BU20:BU22)</f>
        <v>5</v>
      </c>
      <c r="BV23" s="522">
        <f t="shared" si="116"/>
        <v>8.2999999999999989</v>
      </c>
      <c r="BW23" s="522">
        <f t="shared" si="116"/>
        <v>8.1666666666666661</v>
      </c>
      <c r="BX23" s="475">
        <f t="shared" ref="BX23:CF23" si="117">AVERAGE(BX20:BX22)</f>
        <v>348</v>
      </c>
      <c r="BY23" s="476">
        <f t="shared" si="117"/>
        <v>280.66666666666669</v>
      </c>
      <c r="BZ23" s="476">
        <f t="shared" si="117"/>
        <v>1358.3333333333333</v>
      </c>
      <c r="CA23" s="476">
        <f t="shared" si="117"/>
        <v>1310</v>
      </c>
      <c r="CB23" s="476">
        <f t="shared" si="117"/>
        <v>3272</v>
      </c>
      <c r="CC23" s="476">
        <f t="shared" si="117"/>
        <v>5405</v>
      </c>
      <c r="CD23" s="476">
        <f t="shared" si="117"/>
        <v>3207.6666666666665</v>
      </c>
      <c r="CE23" s="476">
        <f t="shared" si="117"/>
        <v>5335</v>
      </c>
      <c r="CF23" s="477">
        <f t="shared" si="117"/>
        <v>3291</v>
      </c>
      <c r="CG23" s="300"/>
      <c r="CH23" s="511"/>
      <c r="CI23" s="478">
        <f t="shared" ref="CI23:CK23" si="118">AVERAGE(CI20:CI22)</f>
        <v>4.7844444444444445</v>
      </c>
      <c r="CJ23" s="479">
        <f t="shared" si="118"/>
        <v>8.15</v>
      </c>
      <c r="CK23" s="479">
        <f t="shared" si="118"/>
        <v>7.8811111111111112</v>
      </c>
      <c r="CL23" s="480">
        <f t="shared" ref="CL23:CT23" si="119">AVERAGE(CL20:CL22)</f>
        <v>365.9666666666667</v>
      </c>
      <c r="CM23" s="481">
        <f t="shared" si="119"/>
        <v>344.61111111111109</v>
      </c>
      <c r="CN23" s="481">
        <f t="shared" ref="CN23" si="120">AVERAGE(CN20:CN22)</f>
        <v>1335.3444444444442</v>
      </c>
      <c r="CO23" s="481">
        <f t="shared" si="119"/>
        <v>1068.8555555555556</v>
      </c>
      <c r="CP23" s="481">
        <f t="shared" ref="CP23" si="121">AVERAGE(CP20:CP22)</f>
        <v>3024.0222222222219</v>
      </c>
      <c r="CQ23" s="481">
        <f t="shared" si="119"/>
        <v>5385.8888888888878</v>
      </c>
      <c r="CR23" s="481">
        <f t="shared" si="119"/>
        <v>2770.8999999999996</v>
      </c>
      <c r="CS23" s="481">
        <f t="shared" si="119"/>
        <v>4976.1888888888889</v>
      </c>
      <c r="CT23" s="482">
        <f t="shared" si="119"/>
        <v>2721.7999999999997</v>
      </c>
      <c r="CU23" s="511"/>
      <c r="CV23" s="483" t="s">
        <v>31</v>
      </c>
      <c r="CW23" s="428">
        <f>AVERAGE(CW20:CW22)</f>
        <v>11008</v>
      </c>
      <c r="CX23" s="420">
        <f t="shared" si="96"/>
        <v>3669.3333333333335</v>
      </c>
      <c r="CY23" s="421"/>
      <c r="CZ23" s="429">
        <f>AVERAGE(CZ20:CZ22)</f>
        <v>9741.6666666666661</v>
      </c>
      <c r="DA23" s="420">
        <f t="shared" si="87"/>
        <v>3247.2222222222222</v>
      </c>
      <c r="DB23" s="421"/>
      <c r="DC23" s="429">
        <f>AVERAGE(DC20:DC22)</f>
        <v>11833.666666666666</v>
      </c>
      <c r="DD23" s="420">
        <f t="shared" si="88"/>
        <v>3944.5555555555552</v>
      </c>
      <c r="DE23" s="512"/>
      <c r="DF23" s="428">
        <f>AVERAGE(DF20:DF22)</f>
        <v>10280.333333333334</v>
      </c>
      <c r="DG23" s="420">
        <f t="shared" si="89"/>
        <v>3426.7777777777778</v>
      </c>
      <c r="DH23" s="421"/>
      <c r="DI23" s="429">
        <f>AVERAGE(DI20:DI22)</f>
        <v>10776</v>
      </c>
      <c r="DJ23" s="420">
        <f t="shared" si="99"/>
        <v>3592</v>
      </c>
      <c r="DK23" s="421"/>
      <c r="DL23" s="429">
        <f>AVERAGE(DL20:DL22)</f>
        <v>8657.3333333333339</v>
      </c>
      <c r="DM23" s="420">
        <f t="shared" si="91"/>
        <v>2885.7777777777778</v>
      </c>
      <c r="DN23" s="418"/>
      <c r="DO23" s="423"/>
      <c r="DP23" s="423"/>
      <c r="DQ23" s="423"/>
      <c r="DR23" s="423"/>
      <c r="DS23" s="423"/>
      <c r="DT23" s="423"/>
      <c r="DU23" s="423"/>
      <c r="DV23" s="423"/>
      <c r="DW23" s="423"/>
      <c r="DX23" s="423"/>
      <c r="DY23" s="423"/>
      <c r="DZ23" s="423"/>
      <c r="EA23" s="423"/>
      <c r="EB23" s="423"/>
      <c r="EC23" s="423"/>
      <c r="ED23" s="423"/>
      <c r="EE23" s="423"/>
      <c r="EF23" s="423"/>
      <c r="EG23" s="423"/>
      <c r="EH23" s="423"/>
      <c r="EI23" s="423"/>
    </row>
    <row r="24" spans="1:139" ht="17" thickBot="1" x14ac:dyDescent="0.2">
      <c r="A24" s="25"/>
      <c r="B24" s="27" t="s">
        <v>5</v>
      </c>
      <c r="C24" s="543" t="s">
        <v>4</v>
      </c>
      <c r="D24" s="544"/>
      <c r="E24" s="544"/>
      <c r="F24" s="544"/>
      <c r="G24" s="544"/>
      <c r="H24" s="544"/>
      <c r="I24" s="544"/>
      <c r="J24" s="544"/>
      <c r="K24" s="544"/>
      <c r="L24" s="544"/>
      <c r="M24" s="544"/>
      <c r="N24" s="545"/>
      <c r="O24" s="74"/>
      <c r="P24" s="77"/>
      <c r="Q24" s="531" t="s">
        <v>29</v>
      </c>
      <c r="R24" s="532"/>
      <c r="S24" s="532"/>
      <c r="T24" s="532"/>
      <c r="U24" s="532"/>
      <c r="V24" s="532"/>
      <c r="W24" s="532"/>
      <c r="X24" s="532"/>
      <c r="Y24" s="532"/>
      <c r="Z24" s="532"/>
      <c r="AA24" s="532"/>
      <c r="AB24" s="532"/>
      <c r="AC24" s="533"/>
      <c r="AD24" s="26"/>
      <c r="AE24" s="528" t="s">
        <v>30</v>
      </c>
      <c r="AF24" s="529"/>
      <c r="AG24" s="529"/>
      <c r="AH24" s="529"/>
      <c r="AI24" s="529"/>
      <c r="AJ24" s="529"/>
      <c r="AK24" s="529"/>
      <c r="AL24" s="529"/>
      <c r="AM24" s="529"/>
      <c r="AN24" s="529"/>
      <c r="AO24" s="529"/>
      <c r="AP24" s="530"/>
      <c r="AQ24" s="81"/>
      <c r="AR24" s="26"/>
      <c r="AS24" s="534" t="s">
        <v>32</v>
      </c>
      <c r="AT24" s="535"/>
      <c r="AU24" s="535"/>
      <c r="AV24" s="535"/>
      <c r="AW24" s="535"/>
      <c r="AX24" s="535"/>
      <c r="AY24" s="535"/>
      <c r="AZ24" s="535"/>
      <c r="BA24" s="535"/>
      <c r="BB24" s="535"/>
      <c r="BC24" s="535"/>
      <c r="BD24" s="536"/>
      <c r="BE24" s="354"/>
      <c r="BF24" s="410"/>
      <c r="BG24" s="540" t="s">
        <v>3</v>
      </c>
      <c r="BH24" s="541"/>
      <c r="BI24" s="541"/>
      <c r="BJ24" s="541"/>
      <c r="BK24" s="541"/>
      <c r="BL24" s="541"/>
      <c r="BM24" s="541"/>
      <c r="BN24" s="541"/>
      <c r="BO24" s="541"/>
      <c r="BP24" s="541"/>
      <c r="BQ24" s="541"/>
      <c r="BR24" s="542"/>
      <c r="BS24" s="355"/>
      <c r="BT24" s="411"/>
      <c r="BU24" s="537" t="s">
        <v>2</v>
      </c>
      <c r="BV24" s="538"/>
      <c r="BW24" s="538"/>
      <c r="BX24" s="538"/>
      <c r="BY24" s="538"/>
      <c r="BZ24" s="538"/>
      <c r="CA24" s="538"/>
      <c r="CB24" s="538"/>
      <c r="CC24" s="538"/>
      <c r="CD24" s="538"/>
      <c r="CE24" s="538"/>
      <c r="CF24" s="539"/>
      <c r="CG24" s="356"/>
      <c r="CH24" s="509"/>
      <c r="CI24" s="551" t="s">
        <v>1</v>
      </c>
      <c r="CJ24" s="552"/>
      <c r="CK24" s="552"/>
      <c r="CL24" s="552"/>
      <c r="CM24" s="552"/>
      <c r="CN24" s="552"/>
      <c r="CO24" s="552"/>
      <c r="CP24" s="552"/>
      <c r="CQ24" s="552"/>
      <c r="CR24" s="552"/>
      <c r="CS24" s="552"/>
      <c r="CT24" s="553"/>
      <c r="CU24" s="509"/>
      <c r="CV24" s="509"/>
      <c r="CW24" s="415"/>
      <c r="CX24" s="415"/>
      <c r="CY24" s="415"/>
      <c r="CZ24" s="430"/>
      <c r="DA24" s="430"/>
      <c r="DB24" s="415"/>
      <c r="DC24" s="430"/>
      <c r="DD24" s="430"/>
      <c r="DE24" s="509"/>
      <c r="DF24" s="500"/>
      <c r="DG24" s="509"/>
      <c r="DH24" s="509"/>
      <c r="DI24" s="412"/>
      <c r="DJ24" s="412"/>
      <c r="DK24" s="412"/>
      <c r="DL24" s="412"/>
      <c r="DM24" s="412"/>
      <c r="DN24" s="414"/>
    </row>
    <row r="25" spans="1:139" ht="17" thickBot="1" x14ac:dyDescent="0.2">
      <c r="A25" s="25"/>
      <c r="B25" s="245" t="s">
        <v>13</v>
      </c>
      <c r="C25" s="328"/>
      <c r="D25" s="328"/>
      <c r="E25" s="328"/>
      <c r="F25" s="322">
        <v>1</v>
      </c>
      <c r="G25" s="52">
        <v>3</v>
      </c>
      <c r="H25" s="52">
        <v>2</v>
      </c>
      <c r="I25" s="52">
        <v>4</v>
      </c>
      <c r="J25" s="52">
        <v>5</v>
      </c>
      <c r="K25" s="52">
        <v>6</v>
      </c>
      <c r="L25" s="52">
        <v>6</v>
      </c>
      <c r="M25" s="52">
        <v>9</v>
      </c>
      <c r="N25" s="323">
        <v>9</v>
      </c>
      <c r="O25" s="5">
        <v>6</v>
      </c>
      <c r="P25" s="19"/>
      <c r="Q25" s="343"/>
      <c r="R25" s="343"/>
      <c r="S25" s="343"/>
      <c r="T25" s="339">
        <v>1</v>
      </c>
      <c r="U25" s="52">
        <v>3</v>
      </c>
      <c r="V25" s="84">
        <v>2</v>
      </c>
      <c r="W25" s="84">
        <v>4</v>
      </c>
      <c r="X25" s="84">
        <v>5</v>
      </c>
      <c r="Y25" s="52">
        <v>6</v>
      </c>
      <c r="Z25" s="84">
        <v>7</v>
      </c>
      <c r="AA25" s="52">
        <v>10</v>
      </c>
      <c r="AB25" s="85">
        <v>7</v>
      </c>
      <c r="AC25" s="5">
        <v>7</v>
      </c>
      <c r="AD25" s="19"/>
      <c r="AE25" s="328"/>
      <c r="AF25" s="328"/>
      <c r="AG25" s="328"/>
      <c r="AH25" s="238"/>
      <c r="AI25" s="239"/>
      <c r="AJ25" s="240"/>
      <c r="AK25" s="240"/>
      <c r="AL25" s="240"/>
      <c r="AM25" s="239"/>
      <c r="AN25" s="240"/>
      <c r="AO25" s="239"/>
      <c r="AP25" s="241"/>
      <c r="AQ25" s="5"/>
      <c r="AR25" s="19"/>
      <c r="AS25" s="484"/>
      <c r="AT25" s="484"/>
      <c r="AU25" s="484"/>
      <c r="AV25" s="335">
        <v>1</v>
      </c>
      <c r="AW25" s="390">
        <v>2</v>
      </c>
      <c r="AX25" s="391">
        <v>3</v>
      </c>
      <c r="AY25" s="391">
        <v>4</v>
      </c>
      <c r="AZ25" s="391">
        <v>6</v>
      </c>
      <c r="BA25" s="390">
        <v>8</v>
      </c>
      <c r="BB25" s="391">
        <v>5</v>
      </c>
      <c r="BC25" s="390">
        <v>10</v>
      </c>
      <c r="BD25" s="391">
        <v>7</v>
      </c>
      <c r="BE25" s="389">
        <v>8</v>
      </c>
      <c r="BF25" s="415"/>
      <c r="BG25" s="484"/>
      <c r="BH25" s="484"/>
      <c r="BI25" s="484"/>
      <c r="BJ25" s="335">
        <v>1</v>
      </c>
      <c r="BK25" s="390">
        <v>2</v>
      </c>
      <c r="BL25" s="391">
        <v>3</v>
      </c>
      <c r="BM25" s="391">
        <v>4</v>
      </c>
      <c r="BN25" s="391">
        <v>5</v>
      </c>
      <c r="BO25" s="390">
        <v>6</v>
      </c>
      <c r="BP25" s="391">
        <v>9</v>
      </c>
      <c r="BQ25" s="390">
        <v>8</v>
      </c>
      <c r="BR25" s="392">
        <v>9</v>
      </c>
      <c r="BS25" s="389">
        <v>6</v>
      </c>
      <c r="BT25" s="513"/>
      <c r="BU25" s="484"/>
      <c r="BV25" s="484"/>
      <c r="BW25" s="484"/>
      <c r="BX25" s="335">
        <v>1</v>
      </c>
      <c r="BY25" s="390">
        <v>3</v>
      </c>
      <c r="BZ25" s="391">
        <v>2</v>
      </c>
      <c r="CA25" s="391">
        <v>4</v>
      </c>
      <c r="CB25" s="391">
        <v>5</v>
      </c>
      <c r="CC25" s="390">
        <v>8</v>
      </c>
      <c r="CD25" s="391">
        <v>6</v>
      </c>
      <c r="CE25" s="390">
        <v>7</v>
      </c>
      <c r="CF25" s="392">
        <v>8</v>
      </c>
      <c r="CG25" s="389">
        <v>8</v>
      </c>
      <c r="CH25" s="509"/>
      <c r="CI25" s="484"/>
      <c r="CJ25" s="484"/>
      <c r="CK25" s="484"/>
      <c r="CL25" s="319">
        <f t="shared" ref="CL25:CQ27" si="122">AVERAGE(F25,BJ25,BX25,T25,AH25,AV25)</f>
        <v>1</v>
      </c>
      <c r="CM25" s="319">
        <f t="shared" si="122"/>
        <v>2.6</v>
      </c>
      <c r="CN25" s="319">
        <f t="shared" si="122"/>
        <v>2.4</v>
      </c>
      <c r="CO25" s="319">
        <f t="shared" si="122"/>
        <v>4</v>
      </c>
      <c r="CP25" s="319">
        <f t="shared" si="122"/>
        <v>5.2</v>
      </c>
      <c r="CQ25" s="319">
        <f t="shared" si="122"/>
        <v>6.8</v>
      </c>
      <c r="CR25" s="319">
        <f t="shared" ref="CR25" si="123">AVERAGE(L25,BP25,CD25,Z25,AN25,BB25)</f>
        <v>6.6</v>
      </c>
      <c r="CS25" s="319">
        <f t="shared" ref="CS25:CS27" si="124">AVERAGE(M25,BQ25,CE25,AA25,AO25,BC25)</f>
        <v>8.8000000000000007</v>
      </c>
      <c r="CT25" s="320">
        <f t="shared" ref="CT25" si="125">AVERAGE(N25,BR25,CF25,AB25,AP25,BD25)</f>
        <v>8</v>
      </c>
      <c r="CU25" s="509"/>
      <c r="CV25" s="509"/>
      <c r="CW25" s="415"/>
      <c r="CX25" s="415"/>
      <c r="CY25" s="415"/>
      <c r="CZ25" s="430"/>
      <c r="DA25" s="430"/>
      <c r="DB25" s="415"/>
      <c r="DC25" s="430"/>
      <c r="DD25" s="430"/>
      <c r="DE25" s="509"/>
      <c r="DF25" s="509"/>
      <c r="DG25" s="509"/>
      <c r="DH25" s="509"/>
      <c r="DI25" s="412"/>
      <c r="DJ25" s="412"/>
      <c r="DK25" s="412"/>
      <c r="DL25" s="412"/>
      <c r="DM25" s="412"/>
      <c r="DN25" s="414"/>
    </row>
    <row r="26" spans="1:139" ht="17" thickBot="1" x14ac:dyDescent="0.2">
      <c r="A26" s="25"/>
      <c r="B26" s="245" t="s">
        <v>12</v>
      </c>
      <c r="C26" s="330"/>
      <c r="D26" s="330"/>
      <c r="E26" s="330"/>
      <c r="F26" s="244">
        <v>2</v>
      </c>
      <c r="G26" s="53">
        <v>3</v>
      </c>
      <c r="H26" s="53">
        <v>1</v>
      </c>
      <c r="I26" s="53">
        <v>4</v>
      </c>
      <c r="J26" s="53">
        <v>5</v>
      </c>
      <c r="K26" s="53">
        <v>10</v>
      </c>
      <c r="L26" s="53">
        <v>6</v>
      </c>
      <c r="M26" s="53">
        <v>7</v>
      </c>
      <c r="N26" s="54">
        <v>7</v>
      </c>
      <c r="O26" s="5">
        <v>7</v>
      </c>
      <c r="P26" s="19"/>
      <c r="Q26" s="344"/>
      <c r="R26" s="344"/>
      <c r="S26" s="344"/>
      <c r="T26" s="340">
        <v>2</v>
      </c>
      <c r="U26" s="48">
        <v>3</v>
      </c>
      <c r="V26" s="49">
        <v>1</v>
      </c>
      <c r="W26" s="49">
        <v>3</v>
      </c>
      <c r="X26" s="49">
        <v>5</v>
      </c>
      <c r="Y26" s="48">
        <v>10</v>
      </c>
      <c r="Z26" s="49">
        <v>6</v>
      </c>
      <c r="AA26" s="48">
        <v>7</v>
      </c>
      <c r="AB26" s="50">
        <v>7</v>
      </c>
      <c r="AC26" s="5">
        <v>7</v>
      </c>
      <c r="AD26" s="19"/>
      <c r="AE26" s="330"/>
      <c r="AF26" s="330"/>
      <c r="AG26" s="330"/>
      <c r="AH26" s="47">
        <v>2</v>
      </c>
      <c r="AI26" s="48">
        <v>3</v>
      </c>
      <c r="AJ26" s="49">
        <v>1</v>
      </c>
      <c r="AK26" s="49">
        <v>4</v>
      </c>
      <c r="AL26" s="49">
        <v>5</v>
      </c>
      <c r="AM26" s="48">
        <v>10</v>
      </c>
      <c r="AN26" s="49">
        <v>6</v>
      </c>
      <c r="AO26" s="48">
        <v>7</v>
      </c>
      <c r="AP26" s="50">
        <v>7</v>
      </c>
      <c r="AQ26" s="5">
        <v>7</v>
      </c>
      <c r="AR26" s="19"/>
      <c r="AS26" s="485"/>
      <c r="AT26" s="485"/>
      <c r="AU26" s="485"/>
      <c r="AV26" s="338">
        <v>2</v>
      </c>
      <c r="AW26" s="357">
        <v>3</v>
      </c>
      <c r="AX26" s="387">
        <v>1</v>
      </c>
      <c r="AY26" s="387">
        <v>3</v>
      </c>
      <c r="AZ26" s="387">
        <v>6</v>
      </c>
      <c r="BA26" s="357">
        <v>6</v>
      </c>
      <c r="BB26" s="387">
        <v>8</v>
      </c>
      <c r="BC26" s="357">
        <v>9</v>
      </c>
      <c r="BD26" s="387">
        <v>10</v>
      </c>
      <c r="BE26" s="389">
        <v>6</v>
      </c>
      <c r="BF26" s="415"/>
      <c r="BG26" s="485"/>
      <c r="BH26" s="485"/>
      <c r="BI26" s="485"/>
      <c r="BJ26" s="338">
        <v>2</v>
      </c>
      <c r="BK26" s="357">
        <v>3</v>
      </c>
      <c r="BL26" s="387">
        <v>1</v>
      </c>
      <c r="BM26" s="387">
        <v>4</v>
      </c>
      <c r="BN26" s="387">
        <v>4</v>
      </c>
      <c r="BO26" s="357">
        <v>6</v>
      </c>
      <c r="BP26" s="387">
        <v>8</v>
      </c>
      <c r="BQ26" s="357">
        <v>9</v>
      </c>
      <c r="BR26" s="388">
        <v>9</v>
      </c>
      <c r="BS26" s="389">
        <v>6</v>
      </c>
      <c r="BT26" s="513"/>
      <c r="BU26" s="485"/>
      <c r="BV26" s="485"/>
      <c r="BW26" s="485"/>
      <c r="BX26" s="338">
        <v>2</v>
      </c>
      <c r="BY26" s="357">
        <v>3</v>
      </c>
      <c r="BZ26" s="387">
        <v>1</v>
      </c>
      <c r="CA26" s="387">
        <v>3</v>
      </c>
      <c r="CB26" s="387">
        <v>3</v>
      </c>
      <c r="CC26" s="357">
        <v>10</v>
      </c>
      <c r="CD26" s="387">
        <v>6</v>
      </c>
      <c r="CE26" s="357">
        <v>7</v>
      </c>
      <c r="CF26" s="388">
        <v>9</v>
      </c>
      <c r="CG26" s="389">
        <v>7</v>
      </c>
      <c r="CH26" s="509"/>
      <c r="CI26" s="485"/>
      <c r="CJ26" s="485"/>
      <c r="CK26" s="485"/>
      <c r="CL26" s="7">
        <f t="shared" si="122"/>
        <v>2</v>
      </c>
      <c r="CM26" s="7">
        <f t="shared" si="122"/>
        <v>3</v>
      </c>
      <c r="CN26" s="7">
        <f t="shared" si="122"/>
        <v>1</v>
      </c>
      <c r="CO26" s="7">
        <f t="shared" si="122"/>
        <v>3.5</v>
      </c>
      <c r="CP26" s="7">
        <f t="shared" si="122"/>
        <v>4.666666666666667</v>
      </c>
      <c r="CQ26" s="7">
        <f t="shared" si="122"/>
        <v>8.6666666666666661</v>
      </c>
      <c r="CR26" s="7">
        <f t="shared" ref="CR26" si="126">AVERAGE(L26,BP26,CD26,Z26,AN26,BB26)</f>
        <v>6.666666666666667</v>
      </c>
      <c r="CS26" s="7">
        <f t="shared" si="124"/>
        <v>7.666666666666667</v>
      </c>
      <c r="CT26" s="6">
        <f t="shared" ref="CT26" si="127">AVERAGE(N26,BR26,CF26,AB26,AP26,BD26)</f>
        <v>8.1666666666666661</v>
      </c>
      <c r="CU26" s="509"/>
      <c r="CV26" s="509"/>
      <c r="CW26" s="415"/>
      <c r="CX26" s="415"/>
      <c r="CY26" s="415"/>
      <c r="CZ26" s="430"/>
      <c r="DA26" s="430"/>
      <c r="DB26" s="415"/>
      <c r="DC26" s="430"/>
      <c r="DD26" s="430"/>
      <c r="DE26" s="509"/>
      <c r="DF26" s="509"/>
      <c r="DG26" s="509"/>
      <c r="DH26" s="509"/>
      <c r="DI26" s="412"/>
      <c r="DJ26" s="412"/>
      <c r="DK26" s="412"/>
      <c r="DL26" s="412"/>
      <c r="DM26" s="412"/>
      <c r="DN26" s="414"/>
    </row>
    <row r="27" spans="1:139" ht="17" thickBot="1" x14ac:dyDescent="0.2">
      <c r="A27" s="25"/>
      <c r="B27" s="245" t="s">
        <v>11</v>
      </c>
      <c r="C27" s="331"/>
      <c r="D27" s="331"/>
      <c r="E27" s="331"/>
      <c r="F27" s="233">
        <v>1</v>
      </c>
      <c r="G27" s="55">
        <v>4</v>
      </c>
      <c r="H27" s="55">
        <v>2</v>
      </c>
      <c r="I27" s="55">
        <v>3</v>
      </c>
      <c r="J27" s="55">
        <v>5</v>
      </c>
      <c r="K27" s="55">
        <v>6</v>
      </c>
      <c r="L27" s="55">
        <v>6</v>
      </c>
      <c r="M27" s="55">
        <v>9</v>
      </c>
      <c r="N27" s="56">
        <v>10</v>
      </c>
      <c r="O27" s="5">
        <v>6</v>
      </c>
      <c r="P27" s="19"/>
      <c r="Q27" s="345"/>
      <c r="R27" s="345"/>
      <c r="S27" s="345"/>
      <c r="T27" s="340">
        <v>1</v>
      </c>
      <c r="U27" s="48">
        <v>3</v>
      </c>
      <c r="V27" s="49">
        <v>2</v>
      </c>
      <c r="W27" s="49">
        <v>4</v>
      </c>
      <c r="X27" s="49">
        <v>5</v>
      </c>
      <c r="Y27" s="48">
        <v>6</v>
      </c>
      <c r="Z27" s="49">
        <v>8</v>
      </c>
      <c r="AA27" s="48">
        <v>9</v>
      </c>
      <c r="AB27" s="50">
        <v>9</v>
      </c>
      <c r="AC27" s="5">
        <v>6</v>
      </c>
      <c r="AD27" s="19"/>
      <c r="AE27" s="331"/>
      <c r="AF27" s="331"/>
      <c r="AG27" s="331"/>
      <c r="AH27" s="47">
        <v>1</v>
      </c>
      <c r="AI27" s="48">
        <v>2</v>
      </c>
      <c r="AJ27" s="49">
        <v>3</v>
      </c>
      <c r="AK27" s="49">
        <v>4</v>
      </c>
      <c r="AL27" s="49">
        <v>5</v>
      </c>
      <c r="AM27" s="48">
        <v>6</v>
      </c>
      <c r="AN27" s="49">
        <v>6</v>
      </c>
      <c r="AO27" s="48">
        <v>9</v>
      </c>
      <c r="AP27" s="50">
        <v>9</v>
      </c>
      <c r="AQ27" s="5">
        <v>6</v>
      </c>
      <c r="AR27" s="19"/>
      <c r="AS27" s="486"/>
      <c r="AT27" s="486"/>
      <c r="AU27" s="486"/>
      <c r="AV27" s="338">
        <v>2</v>
      </c>
      <c r="AW27" s="357">
        <v>3</v>
      </c>
      <c r="AX27" s="387">
        <v>1</v>
      </c>
      <c r="AY27" s="387">
        <v>4</v>
      </c>
      <c r="AZ27" s="387">
        <v>5</v>
      </c>
      <c r="BA27" s="357">
        <v>6</v>
      </c>
      <c r="BB27" s="387">
        <v>10</v>
      </c>
      <c r="BC27" s="357">
        <v>9</v>
      </c>
      <c r="BD27" s="387">
        <v>6</v>
      </c>
      <c r="BE27" s="389">
        <v>6</v>
      </c>
      <c r="BF27" s="415"/>
      <c r="BG27" s="486"/>
      <c r="BH27" s="486"/>
      <c r="BI27" s="486"/>
      <c r="BJ27" s="338">
        <v>4</v>
      </c>
      <c r="BK27" s="357">
        <v>2</v>
      </c>
      <c r="BL27" s="387">
        <v>3</v>
      </c>
      <c r="BM27" s="387">
        <v>1</v>
      </c>
      <c r="BN27" s="387">
        <v>5</v>
      </c>
      <c r="BO27" s="357">
        <v>5</v>
      </c>
      <c r="BP27" s="387">
        <v>10</v>
      </c>
      <c r="BQ27" s="357">
        <v>8</v>
      </c>
      <c r="BR27" s="388">
        <v>8</v>
      </c>
      <c r="BS27" s="389">
        <v>5</v>
      </c>
      <c r="BT27" s="513"/>
      <c r="BU27" s="486"/>
      <c r="BV27" s="486"/>
      <c r="BW27" s="486"/>
      <c r="BX27" s="338">
        <v>2</v>
      </c>
      <c r="BY27" s="357">
        <v>10</v>
      </c>
      <c r="BZ27" s="387">
        <v>1</v>
      </c>
      <c r="CA27" s="387">
        <v>3</v>
      </c>
      <c r="CB27" s="387">
        <v>4</v>
      </c>
      <c r="CC27" s="357">
        <v>6</v>
      </c>
      <c r="CD27" s="387">
        <v>5</v>
      </c>
      <c r="CE27" s="357">
        <v>7</v>
      </c>
      <c r="CF27" s="388">
        <v>7</v>
      </c>
      <c r="CG27" s="389">
        <v>7</v>
      </c>
      <c r="CH27" s="509"/>
      <c r="CI27" s="486"/>
      <c r="CJ27" s="486"/>
      <c r="CK27" s="486"/>
      <c r="CL27" s="7">
        <f t="shared" si="122"/>
        <v>1.8333333333333333</v>
      </c>
      <c r="CM27" s="7">
        <f t="shared" si="122"/>
        <v>4</v>
      </c>
      <c r="CN27" s="7">
        <f t="shared" si="122"/>
        <v>2</v>
      </c>
      <c r="CO27" s="7">
        <f t="shared" si="122"/>
        <v>3.1666666666666665</v>
      </c>
      <c r="CP27" s="7">
        <f t="shared" si="122"/>
        <v>4.833333333333333</v>
      </c>
      <c r="CQ27" s="7">
        <f t="shared" si="122"/>
        <v>5.833333333333333</v>
      </c>
      <c r="CR27" s="7">
        <f t="shared" ref="CR27" si="128">AVERAGE(L27,BP27,CD27,Z27,AN27,BB27)</f>
        <v>7.5</v>
      </c>
      <c r="CS27" s="7">
        <f t="shared" si="124"/>
        <v>8.5</v>
      </c>
      <c r="CT27" s="6">
        <f t="shared" ref="CT27" si="129">AVERAGE(N27,BR27,CF27,AB27,AP27,BD27)</f>
        <v>8.1666666666666661</v>
      </c>
      <c r="CU27" s="509"/>
      <c r="CV27" s="509"/>
      <c r="CW27" s="415"/>
      <c r="CX27" s="415"/>
      <c r="CY27" s="415"/>
      <c r="CZ27" s="430"/>
      <c r="DA27" s="430"/>
      <c r="DB27" s="415"/>
      <c r="DC27" s="430"/>
      <c r="DD27" s="430"/>
      <c r="DE27" s="509"/>
      <c r="DF27" s="509"/>
      <c r="DG27" s="509"/>
      <c r="DH27" s="509"/>
      <c r="DI27" s="412"/>
      <c r="DJ27" s="412"/>
      <c r="DK27" s="412"/>
      <c r="DL27" s="412"/>
      <c r="DM27" s="412"/>
      <c r="DN27" s="414"/>
    </row>
    <row r="28" spans="1:139" ht="17" thickBot="1" x14ac:dyDescent="0.2">
      <c r="A28" s="25"/>
      <c r="B28" s="4" t="s">
        <v>0</v>
      </c>
      <c r="C28" s="301"/>
      <c r="D28" s="301"/>
      <c r="E28" s="301"/>
      <c r="F28" s="242">
        <f>AVERAGE(F25:F27)</f>
        <v>1.3333333333333333</v>
      </c>
      <c r="G28" s="243">
        <f>AVERAGE(G25:G27)</f>
        <v>3.3333333333333335</v>
      </c>
      <c r="H28" s="243"/>
      <c r="I28" s="243">
        <f>AVERAGE(I25:I27)</f>
        <v>3.6666666666666665</v>
      </c>
      <c r="J28" s="243"/>
      <c r="K28" s="243">
        <f>AVERAGE(K25:K27)</f>
        <v>7.333333333333333</v>
      </c>
      <c r="L28" s="243">
        <f>AVERAGE(L25:L27)</f>
        <v>6</v>
      </c>
      <c r="M28" s="243">
        <f>AVERAGE(M25:M27)</f>
        <v>8.3333333333333339</v>
      </c>
      <c r="N28" s="79">
        <f>AVERAGE(N25:N27)</f>
        <v>8.6666666666666661</v>
      </c>
      <c r="O28" s="79"/>
      <c r="P28" s="78"/>
      <c r="Q28" s="23"/>
      <c r="R28" s="22"/>
      <c r="S28" s="22"/>
      <c r="T28" s="23">
        <f t="shared" ref="T28:AB28" si="130">AVERAGE(T25:T27)</f>
        <v>1.3333333333333333</v>
      </c>
      <c r="U28" s="22">
        <f t="shared" si="130"/>
        <v>3</v>
      </c>
      <c r="V28" s="22">
        <f t="shared" si="130"/>
        <v>1.6666666666666667</v>
      </c>
      <c r="W28" s="22">
        <f t="shared" si="130"/>
        <v>3.6666666666666665</v>
      </c>
      <c r="X28" s="22">
        <f t="shared" si="130"/>
        <v>5</v>
      </c>
      <c r="Y28" s="22">
        <f t="shared" si="130"/>
        <v>7.333333333333333</v>
      </c>
      <c r="Z28" s="22">
        <f t="shared" si="130"/>
        <v>7</v>
      </c>
      <c r="AA28" s="22">
        <f t="shared" si="130"/>
        <v>8.6666666666666661</v>
      </c>
      <c r="AB28" s="21">
        <f t="shared" si="130"/>
        <v>7.666666666666667</v>
      </c>
      <c r="AC28" s="83"/>
      <c r="AD28" s="24"/>
      <c r="AE28" s="23"/>
      <c r="AF28" s="22"/>
      <c r="AG28" s="22"/>
      <c r="AH28" s="23">
        <f>AVERAGE(AH25:AH27)</f>
        <v>1.5</v>
      </c>
      <c r="AI28" s="22">
        <f>AVERAGE(AI25:AI27)</f>
        <v>2.5</v>
      </c>
      <c r="AJ28" s="22">
        <f>AVERAGE(AJ25:AJ27)</f>
        <v>2</v>
      </c>
      <c r="AK28" s="22">
        <f>AVERAGE(AK25:AK27)</f>
        <v>4</v>
      </c>
      <c r="AL28" s="22"/>
      <c r="AM28" s="22">
        <f>AVERAGE(AM25:AM27)</f>
        <v>8</v>
      </c>
      <c r="AN28" s="22">
        <f>AVERAGE(AN25:AN27)</f>
        <v>6</v>
      </c>
      <c r="AO28" s="22">
        <f>AVERAGE(AO25:AO27)</f>
        <v>8</v>
      </c>
      <c r="AP28" s="21">
        <f>AVERAGE(AP25:AP27)</f>
        <v>8</v>
      </c>
      <c r="AQ28" s="83"/>
      <c r="AR28" s="24"/>
      <c r="AS28" s="23"/>
      <c r="AT28" s="22"/>
      <c r="AU28" s="22"/>
      <c r="AV28" s="23">
        <f t="shared" ref="AV28:BD28" si="131">AVERAGE(AV25:AV27)</f>
        <v>1.6666666666666667</v>
      </c>
      <c r="AW28" s="22">
        <f t="shared" si="131"/>
        <v>2.6666666666666665</v>
      </c>
      <c r="AX28" s="22">
        <f t="shared" si="131"/>
        <v>1.6666666666666667</v>
      </c>
      <c r="AY28" s="22">
        <f t="shared" si="131"/>
        <v>3.6666666666666665</v>
      </c>
      <c r="AZ28" s="22">
        <f t="shared" si="131"/>
        <v>5.666666666666667</v>
      </c>
      <c r="BA28" s="22">
        <f t="shared" si="131"/>
        <v>6.666666666666667</v>
      </c>
      <c r="BB28" s="22">
        <f t="shared" si="131"/>
        <v>7.666666666666667</v>
      </c>
      <c r="BC28" s="22">
        <f t="shared" si="131"/>
        <v>9.3333333333333339</v>
      </c>
      <c r="BD28" s="22">
        <f t="shared" si="131"/>
        <v>7.666666666666667</v>
      </c>
      <c r="BE28" s="86"/>
      <c r="BF28" s="487"/>
      <c r="BG28" s="23"/>
      <c r="BH28" s="22"/>
      <c r="BI28" s="22"/>
      <c r="BJ28" s="23">
        <f t="shared" ref="BJ28:BR28" si="132">AVERAGE(BJ25:BJ27)</f>
        <v>2.3333333333333335</v>
      </c>
      <c r="BK28" s="22">
        <f t="shared" si="132"/>
        <v>2.3333333333333335</v>
      </c>
      <c r="BL28" s="22">
        <f t="shared" si="132"/>
        <v>2.3333333333333335</v>
      </c>
      <c r="BM28" s="22">
        <f t="shared" si="132"/>
        <v>3</v>
      </c>
      <c r="BN28" s="22">
        <f t="shared" si="132"/>
        <v>4.666666666666667</v>
      </c>
      <c r="BO28" s="22">
        <f t="shared" si="132"/>
        <v>5.666666666666667</v>
      </c>
      <c r="BP28" s="22">
        <f t="shared" si="132"/>
        <v>9</v>
      </c>
      <c r="BQ28" s="22">
        <f t="shared" si="132"/>
        <v>8.3333333333333339</v>
      </c>
      <c r="BR28" s="21">
        <f t="shared" si="132"/>
        <v>8.6666666666666661</v>
      </c>
      <c r="BS28" s="86"/>
      <c r="BT28" s="20"/>
      <c r="BU28" s="514"/>
      <c r="BV28" s="515"/>
      <c r="BW28" s="515"/>
      <c r="BX28" s="514">
        <f t="shared" ref="BX28:CF28" si="133">AVERAGE(BX25:BX27)</f>
        <v>1.6666666666666667</v>
      </c>
      <c r="BY28" s="515">
        <f t="shared" si="133"/>
        <v>5.333333333333333</v>
      </c>
      <c r="BZ28" s="515">
        <f t="shared" si="133"/>
        <v>1.3333333333333333</v>
      </c>
      <c r="CA28" s="515">
        <f t="shared" si="133"/>
        <v>3.3333333333333335</v>
      </c>
      <c r="CB28" s="515">
        <f t="shared" si="133"/>
        <v>4</v>
      </c>
      <c r="CC28" s="515">
        <f t="shared" si="133"/>
        <v>8</v>
      </c>
      <c r="CD28" s="515">
        <f t="shared" si="133"/>
        <v>5.666666666666667</v>
      </c>
      <c r="CE28" s="515">
        <f t="shared" si="133"/>
        <v>7</v>
      </c>
      <c r="CF28" s="516">
        <f t="shared" si="133"/>
        <v>8</v>
      </c>
      <c r="CG28" s="260"/>
      <c r="CH28" s="509"/>
      <c r="CI28" s="488"/>
      <c r="CJ28" s="488"/>
      <c r="CK28" s="488"/>
      <c r="CL28" s="488">
        <f t="shared" ref="CL28:CT28" si="134">AVERAGE(CL25:CL27)</f>
        <v>1.6111111111111109</v>
      </c>
      <c r="CM28" s="488">
        <f t="shared" si="134"/>
        <v>3.1999999999999997</v>
      </c>
      <c r="CN28" s="488">
        <f t="shared" si="134"/>
        <v>1.8</v>
      </c>
      <c r="CO28" s="488">
        <f t="shared" si="134"/>
        <v>3.5555555555555554</v>
      </c>
      <c r="CP28" s="488">
        <f t="shared" si="134"/>
        <v>4.8999999999999995</v>
      </c>
      <c r="CQ28" s="488">
        <f t="shared" si="134"/>
        <v>7.0999999999999988</v>
      </c>
      <c r="CR28" s="488">
        <f t="shared" si="134"/>
        <v>6.9222222222222216</v>
      </c>
      <c r="CS28" s="488">
        <f t="shared" si="134"/>
        <v>8.3222222222222229</v>
      </c>
      <c r="CT28" s="489">
        <f t="shared" si="134"/>
        <v>8.1111111111111089</v>
      </c>
      <c r="CU28" s="509"/>
      <c r="CV28" s="509"/>
      <c r="CW28" s="415"/>
      <c r="CX28" s="415"/>
      <c r="CY28" s="415"/>
      <c r="CZ28" s="430"/>
      <c r="DA28" s="430"/>
      <c r="DB28" s="415"/>
      <c r="DC28" s="430"/>
      <c r="DD28" s="430"/>
      <c r="DE28" s="509"/>
      <c r="DF28" s="509"/>
      <c r="DG28" s="509"/>
      <c r="DH28" s="509"/>
      <c r="DI28" s="412"/>
      <c r="DJ28" s="412"/>
      <c r="DK28" s="412"/>
      <c r="DL28" s="412"/>
      <c r="DM28" s="412"/>
      <c r="DN28" s="414"/>
    </row>
    <row r="29" spans="1:139" ht="17" thickBot="1" x14ac:dyDescent="0.2">
      <c r="A29" s="18"/>
      <c r="B29" s="17"/>
      <c r="C29" s="17"/>
      <c r="D29" s="17"/>
      <c r="E29" s="17"/>
      <c r="F29" s="16"/>
      <c r="G29" s="16"/>
      <c r="H29" s="16"/>
      <c r="I29" s="16"/>
      <c r="J29" s="16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431"/>
      <c r="AT29" s="431"/>
      <c r="AU29" s="431"/>
      <c r="AV29" s="431"/>
      <c r="AW29" s="431"/>
      <c r="AX29" s="431"/>
      <c r="AY29" s="431"/>
      <c r="AZ29" s="431"/>
      <c r="BA29" s="431"/>
      <c r="BB29" s="431"/>
      <c r="BC29" s="431"/>
      <c r="BD29" s="431"/>
      <c r="BE29" s="431"/>
      <c r="BF29" s="431"/>
      <c r="BG29" s="503"/>
      <c r="BH29" s="503"/>
      <c r="BI29" s="503"/>
      <c r="BJ29" s="503"/>
      <c r="BK29" s="501"/>
      <c r="BL29" s="501"/>
      <c r="BM29" s="501"/>
      <c r="BN29" s="501"/>
      <c r="BO29" s="501"/>
      <c r="BP29" s="501"/>
      <c r="BQ29" s="501"/>
      <c r="BR29" s="501"/>
      <c r="BS29" s="501"/>
      <c r="BT29" s="501"/>
      <c r="BU29" s="501"/>
      <c r="BV29" s="501"/>
      <c r="BW29" s="501"/>
      <c r="BX29" s="501"/>
      <c r="BY29" s="501"/>
      <c r="BZ29" s="501"/>
      <c r="CA29" s="501"/>
      <c r="CB29" s="501"/>
      <c r="CC29" s="501"/>
      <c r="CD29" s="501"/>
      <c r="CE29" s="501"/>
      <c r="CF29" s="501"/>
      <c r="CG29" s="501"/>
      <c r="CH29" s="501"/>
      <c r="CI29" s="501"/>
      <c r="CJ29" s="501"/>
      <c r="CK29" s="501"/>
      <c r="CL29" s="501"/>
      <c r="CM29" s="501"/>
      <c r="CN29" s="501"/>
      <c r="CO29" s="501"/>
      <c r="CP29" s="501"/>
      <c r="CQ29" s="501"/>
      <c r="CR29" s="501"/>
      <c r="CS29" s="501"/>
      <c r="CT29" s="501"/>
      <c r="CU29" s="501"/>
      <c r="CV29" s="501"/>
      <c r="CW29" s="501"/>
      <c r="CX29" s="501"/>
      <c r="CY29" s="501"/>
      <c r="CZ29" s="501"/>
      <c r="DA29" s="501"/>
      <c r="DB29" s="501"/>
      <c r="DC29" s="501"/>
      <c r="DD29" s="501"/>
      <c r="DE29" s="501"/>
      <c r="DF29" s="501"/>
      <c r="DG29" s="501"/>
      <c r="DH29" s="501"/>
      <c r="DI29" s="431"/>
      <c r="DJ29" s="431"/>
      <c r="DK29" s="431"/>
      <c r="DL29" s="431"/>
      <c r="DM29" s="431"/>
      <c r="DN29" s="432"/>
    </row>
    <row r="30" spans="1:139" ht="14" thickBot="1" x14ac:dyDescent="0.2"/>
    <row r="31" spans="1:139" ht="14" thickBot="1" x14ac:dyDescent="0.2">
      <c r="A31" s="61"/>
      <c r="C31" s="309" t="s">
        <v>235</v>
      </c>
      <c r="D31" s="309" t="s">
        <v>236</v>
      </c>
      <c r="E31" s="310" t="s">
        <v>237</v>
      </c>
      <c r="F31" s="309" t="s">
        <v>238</v>
      </c>
      <c r="G31" s="310" t="s">
        <v>239</v>
      </c>
      <c r="H31" s="310" t="s">
        <v>240</v>
      </c>
      <c r="I31" s="310" t="s">
        <v>241</v>
      </c>
      <c r="J31" s="310" t="s">
        <v>242</v>
      </c>
      <c r="K31" s="310" t="s">
        <v>243</v>
      </c>
      <c r="L31" s="310" t="s">
        <v>244</v>
      </c>
      <c r="M31" s="310" t="s">
        <v>245</v>
      </c>
      <c r="N31" s="311" t="s">
        <v>246</v>
      </c>
      <c r="O31" s="5"/>
      <c r="P31" s="5"/>
      <c r="Q31" s="309" t="s">
        <v>235</v>
      </c>
      <c r="R31" s="309" t="s">
        <v>236</v>
      </c>
      <c r="S31" s="310" t="s">
        <v>237</v>
      </c>
      <c r="T31" s="309" t="s">
        <v>238</v>
      </c>
      <c r="U31" s="310" t="s">
        <v>239</v>
      </c>
      <c r="V31" s="310" t="s">
        <v>240</v>
      </c>
      <c r="W31" s="310" t="s">
        <v>241</v>
      </c>
      <c r="X31" s="310" t="s">
        <v>242</v>
      </c>
      <c r="Y31" s="310" t="s">
        <v>243</v>
      </c>
      <c r="Z31" s="310" t="s">
        <v>244</v>
      </c>
      <c r="AA31" s="310" t="s">
        <v>245</v>
      </c>
      <c r="AB31" s="311" t="s">
        <v>246</v>
      </c>
      <c r="AC31" s="8" t="s">
        <v>98</v>
      </c>
      <c r="AD31" s="5"/>
      <c r="AE31" s="309" t="s">
        <v>235</v>
      </c>
      <c r="AF31" s="309" t="s">
        <v>236</v>
      </c>
      <c r="AG31" s="310" t="s">
        <v>237</v>
      </c>
      <c r="AH31" s="309" t="s">
        <v>238</v>
      </c>
      <c r="AI31" s="310" t="s">
        <v>239</v>
      </c>
      <c r="AJ31" s="310" t="s">
        <v>240</v>
      </c>
      <c r="AK31" s="310" t="s">
        <v>241</v>
      </c>
      <c r="AL31" s="310" t="s">
        <v>242</v>
      </c>
      <c r="AM31" s="310" t="s">
        <v>243</v>
      </c>
      <c r="AN31" s="310" t="s">
        <v>244</v>
      </c>
      <c r="AO31" s="310" t="s">
        <v>245</v>
      </c>
      <c r="AP31" s="311" t="s">
        <v>246</v>
      </c>
      <c r="AQ31" s="8" t="s">
        <v>98</v>
      </c>
      <c r="AR31" s="5"/>
      <c r="AS31" s="309" t="s">
        <v>235</v>
      </c>
      <c r="AT31" s="309" t="s">
        <v>236</v>
      </c>
      <c r="AU31" s="310" t="s">
        <v>237</v>
      </c>
      <c r="AV31" s="309" t="s">
        <v>238</v>
      </c>
      <c r="AW31" s="310" t="s">
        <v>239</v>
      </c>
      <c r="AX31" s="310" t="s">
        <v>240</v>
      </c>
      <c r="AY31" s="310" t="s">
        <v>241</v>
      </c>
      <c r="AZ31" s="310" t="s">
        <v>242</v>
      </c>
      <c r="BA31" s="310" t="s">
        <v>243</v>
      </c>
      <c r="BB31" s="310" t="s">
        <v>244</v>
      </c>
      <c r="BC31" s="310" t="s">
        <v>245</v>
      </c>
      <c r="BD31" s="311" t="s">
        <v>246</v>
      </c>
      <c r="BE31" s="311" t="s">
        <v>98</v>
      </c>
      <c r="BF31" s="433"/>
      <c r="BG31" s="309" t="s">
        <v>235</v>
      </c>
      <c r="BH31" s="309" t="s">
        <v>236</v>
      </c>
      <c r="BI31" s="310" t="s">
        <v>237</v>
      </c>
      <c r="BJ31" s="309" t="s">
        <v>238</v>
      </c>
      <c r="BK31" s="310" t="s">
        <v>239</v>
      </c>
      <c r="BL31" s="310" t="s">
        <v>240</v>
      </c>
      <c r="BM31" s="310" t="s">
        <v>241</v>
      </c>
      <c r="BN31" s="310" t="s">
        <v>242</v>
      </c>
      <c r="BO31" s="310" t="s">
        <v>243</v>
      </c>
      <c r="BP31" s="310" t="s">
        <v>244</v>
      </c>
      <c r="BQ31" s="310" t="s">
        <v>245</v>
      </c>
      <c r="BR31" s="311" t="s">
        <v>246</v>
      </c>
      <c r="BS31" s="311" t="s">
        <v>98</v>
      </c>
      <c r="BT31" s="389"/>
      <c r="BU31" s="309" t="s">
        <v>235</v>
      </c>
      <c r="BV31" s="309" t="s">
        <v>236</v>
      </c>
      <c r="BW31" s="310" t="s">
        <v>237</v>
      </c>
      <c r="BX31" s="309" t="s">
        <v>238</v>
      </c>
      <c r="BY31" s="310" t="s">
        <v>239</v>
      </c>
      <c r="BZ31" s="310" t="s">
        <v>240</v>
      </c>
      <c r="CA31" s="310" t="s">
        <v>241</v>
      </c>
      <c r="CB31" s="310" t="s">
        <v>242</v>
      </c>
      <c r="CC31" s="310" t="s">
        <v>243</v>
      </c>
      <c r="CD31" s="310" t="s">
        <v>244</v>
      </c>
      <c r="CE31" s="310" t="s">
        <v>245</v>
      </c>
      <c r="CF31" s="311" t="s">
        <v>246</v>
      </c>
      <c r="CG31" s="393"/>
      <c r="CL31" s="393"/>
      <c r="CM31" s="393"/>
      <c r="CN31" s="393"/>
      <c r="CO31" s="393"/>
      <c r="CP31" s="393"/>
      <c r="CQ31" s="393"/>
      <c r="CR31" s="393"/>
      <c r="CS31" s="393"/>
      <c r="CT31" s="393"/>
      <c r="CW31" s="566"/>
      <c r="CX31" s="566"/>
      <c r="CZ31" s="566"/>
      <c r="DA31" s="566"/>
      <c r="DC31" s="566"/>
      <c r="DD31" s="566"/>
    </row>
    <row r="32" spans="1:139" ht="17" thickBot="1" x14ac:dyDescent="0.25">
      <c r="A32" s="61"/>
      <c r="B32" s="45" t="s">
        <v>22</v>
      </c>
      <c r="C32" s="543" t="s">
        <v>4</v>
      </c>
      <c r="D32" s="544"/>
      <c r="E32" s="544"/>
      <c r="F32" s="544"/>
      <c r="G32" s="544"/>
      <c r="H32" s="544"/>
      <c r="I32" s="544"/>
      <c r="J32" s="544"/>
      <c r="K32" s="544"/>
      <c r="L32" s="544"/>
      <c r="M32" s="544"/>
      <c r="N32" s="545"/>
      <c r="O32" s="74"/>
      <c r="P32" s="62"/>
      <c r="Q32" s="531" t="s">
        <v>29</v>
      </c>
      <c r="R32" s="532"/>
      <c r="S32" s="532"/>
      <c r="T32" s="532"/>
      <c r="U32" s="532"/>
      <c r="V32" s="532"/>
      <c r="W32" s="532"/>
      <c r="X32" s="532"/>
      <c r="Y32" s="532"/>
      <c r="Z32" s="532"/>
      <c r="AA32" s="532"/>
      <c r="AB32" s="533"/>
      <c r="AC32" s="74"/>
      <c r="AD32" s="62"/>
      <c r="AE32" s="528" t="s">
        <v>30</v>
      </c>
      <c r="AF32" s="529"/>
      <c r="AG32" s="529"/>
      <c r="AH32" s="529"/>
      <c r="AI32" s="529"/>
      <c r="AJ32" s="529"/>
      <c r="AK32" s="529"/>
      <c r="AL32" s="529"/>
      <c r="AM32" s="529"/>
      <c r="AN32" s="529"/>
      <c r="AO32" s="529"/>
      <c r="AP32" s="530"/>
      <c r="AQ32" s="1"/>
      <c r="AR32" s="5"/>
      <c r="AS32" s="534" t="s">
        <v>32</v>
      </c>
      <c r="AT32" s="535"/>
      <c r="AU32" s="535"/>
      <c r="AV32" s="535"/>
      <c r="AW32" s="535"/>
      <c r="AX32" s="535"/>
      <c r="AY32" s="535"/>
      <c r="AZ32" s="535"/>
      <c r="BA32" s="535"/>
      <c r="BB32" s="535"/>
      <c r="BC32" s="535"/>
      <c r="BD32" s="536"/>
      <c r="BE32" s="393"/>
      <c r="BF32" s="433"/>
      <c r="BG32" s="540" t="s">
        <v>3</v>
      </c>
      <c r="BH32" s="541"/>
      <c r="BI32" s="541"/>
      <c r="BJ32" s="541"/>
      <c r="BK32" s="541"/>
      <c r="BL32" s="541"/>
      <c r="BM32" s="541"/>
      <c r="BN32" s="541"/>
      <c r="BO32" s="541"/>
      <c r="BP32" s="541"/>
      <c r="BQ32" s="541"/>
      <c r="BR32" s="542"/>
      <c r="BS32" s="523"/>
      <c r="BT32" s="433"/>
      <c r="BU32" s="537" t="s">
        <v>2</v>
      </c>
      <c r="BV32" s="538"/>
      <c r="BW32" s="538"/>
      <c r="BX32" s="538"/>
      <c r="BY32" s="538"/>
      <c r="BZ32" s="538"/>
      <c r="CA32" s="538"/>
      <c r="CB32" s="538"/>
      <c r="CC32" s="538"/>
      <c r="CD32" s="538"/>
      <c r="CE32" s="538"/>
      <c r="CF32" s="539"/>
      <c r="CG32" s="393"/>
      <c r="CL32" s="566"/>
      <c r="CM32" s="566"/>
      <c r="CN32" s="566"/>
      <c r="CO32" s="566"/>
      <c r="CP32" s="566"/>
      <c r="CQ32" s="566"/>
      <c r="CR32" s="566"/>
      <c r="CS32" s="566"/>
      <c r="CT32" s="566"/>
      <c r="CW32" s="565"/>
      <c r="CX32" s="565"/>
      <c r="CY32" s="393"/>
      <c r="CZ32" s="565"/>
      <c r="DA32" s="565"/>
      <c r="DB32" s="393"/>
      <c r="DC32" s="565"/>
      <c r="DD32" s="565"/>
    </row>
    <row r="33" spans="1:108" ht="16" x14ac:dyDescent="0.15">
      <c r="A33" s="61"/>
      <c r="B33" s="60" t="s">
        <v>38</v>
      </c>
      <c r="C33" s="1">
        <v>4.5</v>
      </c>
      <c r="D33" s="1">
        <v>8.5</v>
      </c>
      <c r="E33" s="1">
        <v>8.9</v>
      </c>
      <c r="F33" s="1">
        <v>550</v>
      </c>
      <c r="G33" s="1">
        <v>373</v>
      </c>
      <c r="H33" s="1">
        <v>1347</v>
      </c>
      <c r="I33" s="1">
        <v>640</v>
      </c>
      <c r="J33" s="1">
        <v>3048</v>
      </c>
      <c r="K33" s="1">
        <v>5551</v>
      </c>
      <c r="L33" s="1">
        <v>2357</v>
      </c>
      <c r="M33" s="1">
        <v>6250</v>
      </c>
      <c r="N33" s="1">
        <v>3025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 t="s">
        <v>88</v>
      </c>
      <c r="AS33" s="393">
        <v>4.5999999999999996</v>
      </c>
      <c r="AT33" s="393">
        <v>9</v>
      </c>
      <c r="AU33" s="393">
        <v>9.4</v>
      </c>
      <c r="AV33" s="393">
        <v>568</v>
      </c>
      <c r="AW33" s="393">
        <v>242</v>
      </c>
      <c r="AX33" s="393">
        <v>1298</v>
      </c>
      <c r="AY33" s="393">
        <v>1158</v>
      </c>
      <c r="AZ33" s="393">
        <v>2841</v>
      </c>
      <c r="BA33" s="393">
        <v>5869</v>
      </c>
      <c r="BB33" s="393">
        <v>1309</v>
      </c>
      <c r="BC33" s="393">
        <v>4363</v>
      </c>
      <c r="BD33" s="393">
        <v>2953</v>
      </c>
      <c r="BE33" s="393"/>
      <c r="BF33" s="438" t="s">
        <v>36</v>
      </c>
      <c r="BG33" s="393">
        <v>4.2</v>
      </c>
      <c r="BH33" s="393">
        <v>8.1999999999999993</v>
      </c>
      <c r="BI33" s="393">
        <v>8.9</v>
      </c>
      <c r="BJ33" s="393">
        <v>575</v>
      </c>
      <c r="BK33" s="434">
        <v>287</v>
      </c>
      <c r="BL33" s="434">
        <v>1296</v>
      </c>
      <c r="BM33" s="434">
        <v>237</v>
      </c>
      <c r="BN33" s="434">
        <v>2743</v>
      </c>
      <c r="BO33" s="434">
        <v>4735</v>
      </c>
      <c r="BP33" s="434">
        <v>1448</v>
      </c>
      <c r="BQ33" s="434">
        <v>5561</v>
      </c>
      <c r="BR33" s="434">
        <v>4222</v>
      </c>
      <c r="BT33" s="393" t="s">
        <v>42</v>
      </c>
      <c r="BU33" s="393">
        <v>4.5</v>
      </c>
      <c r="BV33" s="393">
        <v>8</v>
      </c>
      <c r="BW33" s="393">
        <v>8.1</v>
      </c>
      <c r="BX33" s="393">
        <v>549</v>
      </c>
      <c r="BY33" s="393">
        <v>262</v>
      </c>
      <c r="BZ33" s="393">
        <v>1427</v>
      </c>
      <c r="CA33" s="393">
        <v>955</v>
      </c>
      <c r="CB33" s="393">
        <v>3003</v>
      </c>
      <c r="CC33" s="393">
        <v>6165</v>
      </c>
      <c r="CD33" s="393">
        <v>793</v>
      </c>
      <c r="CE33" s="393">
        <v>5865</v>
      </c>
      <c r="CF33" s="393">
        <v>2429</v>
      </c>
      <c r="CH33" s="393"/>
      <c r="CI33" s="393"/>
      <c r="CJ33" s="393"/>
      <c r="CK33" s="393"/>
      <c r="CL33" s="63"/>
      <c r="CM33" s="63"/>
      <c r="CN33" s="63"/>
      <c r="CO33" s="63"/>
      <c r="CP33" s="63"/>
      <c r="CQ33" s="63"/>
      <c r="CR33" s="63"/>
      <c r="CS33" s="63"/>
      <c r="CT33" s="63"/>
      <c r="CV33" s="393"/>
      <c r="CW33" s="393"/>
      <c r="CX33" s="436"/>
      <c r="CY33" s="393"/>
      <c r="CZ33" s="437"/>
      <c r="DA33" s="437"/>
      <c r="DB33" s="393"/>
      <c r="DC33" s="437"/>
      <c r="DD33" s="437"/>
    </row>
    <row r="34" spans="1:108" x14ac:dyDescent="0.15">
      <c r="B34" s="57" t="s">
        <v>39</v>
      </c>
      <c r="C34" s="1">
        <v>4.4000000000000004</v>
      </c>
      <c r="D34" s="1">
        <v>9.1</v>
      </c>
      <c r="E34" s="1">
        <v>8.9</v>
      </c>
      <c r="F34" s="51">
        <v>521</v>
      </c>
      <c r="G34" s="51">
        <v>298</v>
      </c>
      <c r="H34" s="51">
        <v>1302</v>
      </c>
      <c r="I34" s="51">
        <v>667</v>
      </c>
      <c r="J34" s="51">
        <v>3054</v>
      </c>
      <c r="K34" s="51">
        <v>5933</v>
      </c>
      <c r="L34" s="51">
        <v>1734</v>
      </c>
      <c r="M34" s="51">
        <v>5385</v>
      </c>
      <c r="N34" s="51">
        <v>4147</v>
      </c>
      <c r="O34" s="51"/>
      <c r="AC34" s="51"/>
      <c r="AQ34" s="51"/>
      <c r="AR34" t="s">
        <v>87</v>
      </c>
      <c r="AS34" s="434">
        <v>4.5</v>
      </c>
      <c r="AT34" s="434">
        <v>8.6999999999999993</v>
      </c>
      <c r="AU34" s="434">
        <v>9.1</v>
      </c>
      <c r="AV34" s="393">
        <v>504.9</v>
      </c>
      <c r="AW34" s="393">
        <v>269</v>
      </c>
      <c r="AX34" s="393">
        <v>1297</v>
      </c>
      <c r="AY34" s="393">
        <v>972</v>
      </c>
      <c r="AZ34" s="393">
        <v>2867</v>
      </c>
      <c r="BA34" s="393">
        <v>6070</v>
      </c>
      <c r="BB34" s="393">
        <v>1403</v>
      </c>
      <c r="BC34" s="393">
        <v>3968</v>
      </c>
      <c r="BD34" s="393">
        <v>3261</v>
      </c>
      <c r="BE34" s="393"/>
      <c r="BF34" s="438" t="s">
        <v>34</v>
      </c>
      <c r="BG34" s="393">
        <v>4.4000000000000004</v>
      </c>
      <c r="BH34" s="393">
        <v>8.5</v>
      </c>
      <c r="BI34" s="393">
        <v>9</v>
      </c>
      <c r="BJ34" s="393">
        <v>576</v>
      </c>
      <c r="BK34" s="434">
        <v>423</v>
      </c>
      <c r="BL34" s="434">
        <v>1267</v>
      </c>
      <c r="BM34" s="434">
        <v>236</v>
      </c>
      <c r="BN34" s="434">
        <v>2717</v>
      </c>
      <c r="BO34" s="434">
        <v>4973</v>
      </c>
      <c r="BP34" s="434">
        <v>1836</v>
      </c>
      <c r="BQ34" s="434">
        <v>4491</v>
      </c>
      <c r="BR34" s="434">
        <v>4360</v>
      </c>
      <c r="BT34" s="434" t="s">
        <v>43</v>
      </c>
      <c r="BU34" s="434">
        <v>4.3</v>
      </c>
      <c r="BV34" s="434">
        <v>8.3000000000000007</v>
      </c>
      <c r="BW34" s="434">
        <v>8.8000000000000007</v>
      </c>
      <c r="BX34" s="393">
        <v>513</v>
      </c>
      <c r="BY34" s="393">
        <v>301</v>
      </c>
      <c r="BZ34" s="393">
        <v>1380</v>
      </c>
      <c r="CA34" s="393">
        <v>798</v>
      </c>
      <c r="CB34" s="393">
        <v>3023</v>
      </c>
      <c r="CC34" s="393">
        <v>6061</v>
      </c>
      <c r="CD34" s="393">
        <v>1414</v>
      </c>
      <c r="CE34" s="393">
        <v>4410</v>
      </c>
      <c r="CF34" s="393">
        <v>3633</v>
      </c>
    </row>
    <row r="35" spans="1:108" x14ac:dyDescent="0.15">
      <c r="B35" s="57" t="s">
        <v>40</v>
      </c>
      <c r="C35" s="1">
        <v>4.5999999999999996</v>
      </c>
      <c r="D35" s="1">
        <v>8.9</v>
      </c>
      <c r="E35" s="1">
        <v>8.9</v>
      </c>
      <c r="F35" s="51">
        <v>598</v>
      </c>
      <c r="G35" s="51">
        <v>337</v>
      </c>
      <c r="H35" s="51">
        <v>1319</v>
      </c>
      <c r="I35" s="51">
        <v>557</v>
      </c>
      <c r="J35" s="51">
        <v>3093</v>
      </c>
      <c r="K35" s="51">
        <v>6039</v>
      </c>
      <c r="L35" s="51">
        <v>2017</v>
      </c>
      <c r="M35" s="51">
        <v>5203</v>
      </c>
      <c r="N35" s="51">
        <v>3674</v>
      </c>
      <c r="O35" s="51"/>
      <c r="AC35" s="51"/>
      <c r="AQ35" s="51"/>
      <c r="AR35" t="s">
        <v>86</v>
      </c>
      <c r="AS35" s="434">
        <v>4.5</v>
      </c>
      <c r="AT35" s="434">
        <v>9.4</v>
      </c>
      <c r="AU35" s="434">
        <v>9.3000000000000007</v>
      </c>
      <c r="AV35" s="393">
        <v>535</v>
      </c>
      <c r="AW35" s="393">
        <v>361</v>
      </c>
      <c r="AX35" s="393">
        <v>1315</v>
      </c>
      <c r="AY35" s="393">
        <v>800</v>
      </c>
      <c r="AZ35" s="393">
        <v>2937</v>
      </c>
      <c r="BA35" s="393">
        <v>5269</v>
      </c>
      <c r="BB35" s="393"/>
      <c r="BC35" s="393"/>
      <c r="BD35" s="393"/>
      <c r="BE35" s="393"/>
      <c r="BF35" s="438" t="s">
        <v>33</v>
      </c>
      <c r="BJ35" s="393">
        <v>566</v>
      </c>
      <c r="BK35" s="434">
        <v>356</v>
      </c>
      <c r="BL35" s="434">
        <v>1223</v>
      </c>
      <c r="BM35" s="434">
        <v>160</v>
      </c>
      <c r="BN35" s="434">
        <v>2779</v>
      </c>
      <c r="BO35" s="434">
        <v>4788</v>
      </c>
      <c r="BP35" s="434">
        <v>2190</v>
      </c>
      <c r="BQ35" s="434">
        <v>5360</v>
      </c>
      <c r="BR35" s="434">
        <v>4027</v>
      </c>
      <c r="BT35" s="434" t="s">
        <v>44</v>
      </c>
      <c r="BX35" s="393">
        <v>516</v>
      </c>
      <c r="BY35" s="393">
        <v>258</v>
      </c>
      <c r="BZ35" s="393">
        <v>1356</v>
      </c>
      <c r="CA35" s="393">
        <v>730</v>
      </c>
      <c r="CB35" s="393">
        <v>2948</v>
      </c>
      <c r="CC35" s="393">
        <v>5802</v>
      </c>
      <c r="CD35" s="393">
        <v>1527</v>
      </c>
      <c r="CE35" s="393">
        <v>5273</v>
      </c>
      <c r="CF35" s="393">
        <v>4095</v>
      </c>
    </row>
    <row r="36" spans="1:108" x14ac:dyDescent="0.15">
      <c r="B36" s="57" t="s">
        <v>41</v>
      </c>
      <c r="C36" s="1">
        <v>4.3</v>
      </c>
      <c r="D36" s="1">
        <v>8.3000000000000007</v>
      </c>
      <c r="E36" s="1">
        <v>8.9</v>
      </c>
      <c r="F36" s="51">
        <v>563</v>
      </c>
      <c r="G36" s="51">
        <v>512</v>
      </c>
      <c r="H36" s="51">
        <v>1336</v>
      </c>
      <c r="I36" s="51">
        <v>591</v>
      </c>
      <c r="J36" s="51">
        <v>3030</v>
      </c>
      <c r="K36" s="51">
        <v>5470</v>
      </c>
      <c r="L36" s="51">
        <v>2146</v>
      </c>
      <c r="M36" s="51">
        <v>5508</v>
      </c>
      <c r="N36" s="51">
        <v>4111</v>
      </c>
      <c r="O36" s="51"/>
      <c r="AC36" s="51"/>
      <c r="AQ36" s="51"/>
      <c r="AS36" s="434"/>
      <c r="AT36" s="434"/>
      <c r="AU36" s="434"/>
      <c r="AV36" s="393"/>
      <c r="AW36" s="393"/>
      <c r="AX36" s="393"/>
      <c r="AY36" s="393"/>
      <c r="AZ36" s="393"/>
      <c r="BA36" s="393"/>
      <c r="BB36" s="393"/>
      <c r="BC36" s="393"/>
      <c r="BD36" s="393"/>
      <c r="BE36" s="393"/>
      <c r="BF36" s="438" t="s">
        <v>35</v>
      </c>
      <c r="BJ36" s="393">
        <v>507</v>
      </c>
      <c r="BK36" s="434">
        <v>334</v>
      </c>
      <c r="BL36" s="434">
        <v>1253</v>
      </c>
      <c r="BM36" s="434">
        <v>169</v>
      </c>
      <c r="BN36" s="434">
        <v>2737</v>
      </c>
      <c r="BO36" s="434">
        <v>5082</v>
      </c>
      <c r="BP36" s="434">
        <v>2154</v>
      </c>
      <c r="BQ36" s="434">
        <v>4924</v>
      </c>
      <c r="BR36" s="434">
        <v>4428</v>
      </c>
      <c r="BT36" s="434" t="s">
        <v>45</v>
      </c>
      <c r="BX36" s="393">
        <v>507</v>
      </c>
      <c r="BY36" s="393">
        <v>282</v>
      </c>
      <c r="BZ36" s="393">
        <v>1399</v>
      </c>
      <c r="CA36" s="393">
        <v>887</v>
      </c>
      <c r="CB36" s="393">
        <v>3039</v>
      </c>
      <c r="CC36" s="393">
        <v>6167</v>
      </c>
      <c r="CD36" s="393">
        <v>1260</v>
      </c>
      <c r="CE36" s="393">
        <v>4438</v>
      </c>
      <c r="CF36" s="393">
        <v>3713</v>
      </c>
    </row>
    <row r="37" spans="1:108" x14ac:dyDescent="0.15">
      <c r="B37" s="57" t="s">
        <v>46</v>
      </c>
      <c r="C37" s="303">
        <f>AVERAGE(C33:C36)</f>
        <v>4.45</v>
      </c>
      <c r="D37" s="303">
        <f t="shared" ref="D37:E37" si="135">AVERAGE(D33:D36)</f>
        <v>8.6999999999999993</v>
      </c>
      <c r="E37" s="303">
        <f t="shared" si="135"/>
        <v>8.9</v>
      </c>
      <c r="F37" s="59">
        <f t="shared" ref="F37:N37" si="136">AVERAGE(F33:F36)</f>
        <v>558</v>
      </c>
      <c r="G37" s="59">
        <f t="shared" si="136"/>
        <v>380</v>
      </c>
      <c r="H37" s="59">
        <f t="shared" si="136"/>
        <v>1326</v>
      </c>
      <c r="I37" s="59">
        <f t="shared" si="136"/>
        <v>613.75</v>
      </c>
      <c r="J37" s="59">
        <f t="shared" si="136"/>
        <v>3056.25</v>
      </c>
      <c r="K37" s="59">
        <f t="shared" si="136"/>
        <v>5748.25</v>
      </c>
      <c r="L37" s="59">
        <f t="shared" si="136"/>
        <v>2063.5</v>
      </c>
      <c r="M37" s="59">
        <f t="shared" si="136"/>
        <v>5586.5</v>
      </c>
      <c r="N37" s="59">
        <f t="shared" si="136"/>
        <v>3739.25</v>
      </c>
      <c r="O37" s="59"/>
      <c r="T37" s="58"/>
      <c r="U37" s="58"/>
      <c r="V37" s="58"/>
      <c r="W37" s="58"/>
      <c r="X37" s="58"/>
      <c r="Y37" s="58"/>
      <c r="Z37" s="58"/>
      <c r="AA37" s="58"/>
      <c r="AB37" s="58"/>
      <c r="AC37" s="59"/>
      <c r="AH37" s="58"/>
      <c r="AI37" s="58"/>
      <c r="AJ37" s="58"/>
      <c r="AK37" s="58"/>
      <c r="AL37" s="58"/>
      <c r="AM37" s="58"/>
      <c r="AN37" s="58"/>
      <c r="AO37" s="58"/>
      <c r="AP37" s="58"/>
      <c r="AQ37" s="59"/>
      <c r="AS37" s="490">
        <f t="shared" ref="AS37:AU37" si="137">AVERAGE(AS33:AS36)</f>
        <v>4.5333333333333332</v>
      </c>
      <c r="AT37" s="490">
        <f t="shared" si="137"/>
        <v>9.0333333333333332</v>
      </c>
      <c r="AU37" s="490">
        <f t="shared" si="137"/>
        <v>9.2666666666666675</v>
      </c>
      <c r="AV37" s="437">
        <f t="shared" ref="AV37:BD37" si="138">AVERAGE(AV33:AV36)</f>
        <v>535.9666666666667</v>
      </c>
      <c r="AW37" s="437">
        <f t="shared" si="138"/>
        <v>290.66666666666669</v>
      </c>
      <c r="AX37" s="437">
        <f t="shared" si="138"/>
        <v>1303.3333333333333</v>
      </c>
      <c r="AY37" s="437">
        <f t="shared" si="138"/>
        <v>976.66666666666663</v>
      </c>
      <c r="AZ37" s="437">
        <f t="shared" si="138"/>
        <v>2881.6666666666665</v>
      </c>
      <c r="BA37" s="437">
        <f t="shared" si="138"/>
        <v>5736</v>
      </c>
      <c r="BB37" s="437">
        <f t="shared" si="138"/>
        <v>1356</v>
      </c>
      <c r="BC37" s="437">
        <f t="shared" si="138"/>
        <v>4165.5</v>
      </c>
      <c r="BD37" s="437">
        <f t="shared" si="138"/>
        <v>3107</v>
      </c>
      <c r="BE37" s="437"/>
      <c r="BF37" s="438" t="s">
        <v>37</v>
      </c>
      <c r="BG37" s="490">
        <f t="shared" ref="BG37:BI37" si="139">AVERAGE(BG33:BG36)</f>
        <v>4.3000000000000007</v>
      </c>
      <c r="BH37" s="490">
        <f t="shared" si="139"/>
        <v>8.35</v>
      </c>
      <c r="BI37" s="490">
        <f t="shared" si="139"/>
        <v>8.9499999999999993</v>
      </c>
      <c r="BJ37" s="437">
        <f t="shared" ref="BJ37:BR37" si="140">AVERAGE(BJ33:BJ36)</f>
        <v>556</v>
      </c>
      <c r="BK37" s="439">
        <f t="shared" si="140"/>
        <v>350</v>
      </c>
      <c r="BL37" s="439">
        <f t="shared" si="140"/>
        <v>1259.75</v>
      </c>
      <c r="BM37" s="439">
        <f t="shared" si="140"/>
        <v>200.5</v>
      </c>
      <c r="BN37" s="439">
        <f t="shared" si="140"/>
        <v>2744</v>
      </c>
      <c r="BO37" s="439">
        <f t="shared" si="140"/>
        <v>4894.5</v>
      </c>
      <c r="BP37" s="439">
        <f t="shared" si="140"/>
        <v>1907</v>
      </c>
      <c r="BQ37" s="439">
        <f t="shared" si="140"/>
        <v>5084</v>
      </c>
      <c r="BR37" s="439">
        <f t="shared" si="140"/>
        <v>4259.25</v>
      </c>
      <c r="BS37" s="439"/>
      <c r="BU37" s="491">
        <f t="shared" ref="BU37:BW37" si="141">AVERAGE(BU33:BU36)</f>
        <v>4.4000000000000004</v>
      </c>
      <c r="BV37" s="491">
        <f t="shared" si="141"/>
        <v>8.15</v>
      </c>
      <c r="BW37" s="491">
        <f t="shared" si="141"/>
        <v>8.4499999999999993</v>
      </c>
      <c r="BX37" s="439">
        <f t="shared" ref="BX37:CF37" si="142">AVERAGE(BX33:BX36)</f>
        <v>521.25</v>
      </c>
      <c r="BY37" s="439">
        <f t="shared" si="142"/>
        <v>275.75</v>
      </c>
      <c r="BZ37" s="439">
        <f t="shared" si="142"/>
        <v>1390.5</v>
      </c>
      <c r="CA37" s="439">
        <f t="shared" si="142"/>
        <v>842.5</v>
      </c>
      <c r="CB37" s="439">
        <f t="shared" si="142"/>
        <v>3003.25</v>
      </c>
      <c r="CC37" s="439">
        <f t="shared" si="142"/>
        <v>6048.75</v>
      </c>
      <c r="CD37" s="439">
        <f t="shared" si="142"/>
        <v>1248.5</v>
      </c>
      <c r="CE37" s="439">
        <f t="shared" si="142"/>
        <v>4996.5</v>
      </c>
      <c r="CF37" s="439">
        <f t="shared" si="142"/>
        <v>3467.5</v>
      </c>
      <c r="CG37" s="439"/>
    </row>
    <row r="38" spans="1:108" x14ac:dyDescent="0.15">
      <c r="F38" s="51"/>
      <c r="G38" s="51"/>
      <c r="H38" s="51"/>
      <c r="I38" s="51"/>
      <c r="J38" s="51"/>
      <c r="K38" s="51"/>
      <c r="L38" s="51"/>
      <c r="M38" s="51"/>
      <c r="N38" s="51"/>
      <c r="O38" s="51"/>
      <c r="AC38" s="51"/>
      <c r="AQ38" s="51"/>
      <c r="AS38" s="434"/>
      <c r="AT38" s="434"/>
      <c r="AU38" s="434"/>
      <c r="AV38" s="393"/>
      <c r="AW38" s="393"/>
      <c r="AX38" s="393"/>
      <c r="AY38" s="393"/>
      <c r="AZ38" s="393"/>
      <c r="BA38" s="393"/>
      <c r="BB38" s="393"/>
      <c r="BC38" s="393"/>
      <c r="BD38" s="393"/>
      <c r="BE38" s="393"/>
      <c r="BX38" s="393"/>
      <c r="BY38" s="393"/>
      <c r="BZ38" s="393"/>
      <c r="CA38" s="393"/>
      <c r="CB38" s="393"/>
      <c r="CC38" s="393"/>
      <c r="CD38" s="393"/>
      <c r="CE38" s="393"/>
      <c r="CF38" s="393"/>
    </row>
    <row r="39" spans="1:108" ht="14" thickBot="1" x14ac:dyDescent="0.2">
      <c r="AS39" s="434"/>
      <c r="AT39" s="434"/>
      <c r="AU39" s="434"/>
      <c r="AV39" s="393"/>
      <c r="AW39" s="393"/>
      <c r="AX39" s="393"/>
      <c r="AY39" s="393"/>
      <c r="AZ39" s="393"/>
      <c r="BA39" s="393"/>
      <c r="BB39" s="393"/>
      <c r="BC39" s="393"/>
      <c r="BD39" s="393"/>
      <c r="BE39" s="393"/>
    </row>
    <row r="40" spans="1:108" ht="17" thickBot="1" x14ac:dyDescent="0.25">
      <c r="B40" s="45" t="s">
        <v>20</v>
      </c>
      <c r="C40" s="543" t="s">
        <v>4</v>
      </c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5"/>
      <c r="O40" s="74"/>
      <c r="P40" s="62"/>
      <c r="Q40" s="531" t="s">
        <v>29</v>
      </c>
      <c r="R40" s="532"/>
      <c r="S40" s="532"/>
      <c r="T40" s="532"/>
      <c r="U40" s="532"/>
      <c r="V40" s="532"/>
      <c r="W40" s="532"/>
      <c r="X40" s="532"/>
      <c r="Y40" s="532"/>
      <c r="Z40" s="532"/>
      <c r="AA40" s="532"/>
      <c r="AB40" s="533"/>
      <c r="AC40" s="74"/>
      <c r="AD40" s="62"/>
      <c r="AE40" s="528" t="s">
        <v>30</v>
      </c>
      <c r="AF40" s="529"/>
      <c r="AG40" s="529"/>
      <c r="AH40" s="529"/>
      <c r="AI40" s="529"/>
      <c r="AJ40" s="529"/>
      <c r="AK40" s="529"/>
      <c r="AL40" s="529"/>
      <c r="AM40" s="529"/>
      <c r="AN40" s="529"/>
      <c r="AO40" s="529"/>
      <c r="AP40" s="530"/>
      <c r="AQ40" s="1"/>
      <c r="AR40" s="5"/>
      <c r="AS40" s="534" t="s">
        <v>32</v>
      </c>
      <c r="AT40" s="535"/>
      <c r="AU40" s="535"/>
      <c r="AV40" s="535"/>
      <c r="AW40" s="535"/>
      <c r="AX40" s="535"/>
      <c r="AY40" s="535"/>
      <c r="AZ40" s="535"/>
      <c r="BA40" s="535"/>
      <c r="BB40" s="535"/>
      <c r="BC40" s="535"/>
      <c r="BD40" s="536"/>
      <c r="BE40" s="393"/>
      <c r="BF40" s="433"/>
      <c r="BG40" s="540" t="s">
        <v>3</v>
      </c>
      <c r="BH40" s="541"/>
      <c r="BI40" s="541"/>
      <c r="BJ40" s="541"/>
      <c r="BK40" s="541"/>
      <c r="BL40" s="541"/>
      <c r="BM40" s="541"/>
      <c r="BN40" s="541"/>
      <c r="BO40" s="541"/>
      <c r="BP40" s="541"/>
      <c r="BQ40" s="541"/>
      <c r="BR40" s="542"/>
      <c r="BS40" s="393"/>
      <c r="BT40" s="433"/>
      <c r="BU40" s="537" t="s">
        <v>2</v>
      </c>
      <c r="BV40" s="538"/>
      <c r="BW40" s="538"/>
      <c r="BX40" s="538"/>
      <c r="BY40" s="538"/>
      <c r="BZ40" s="538"/>
      <c r="CA40" s="538"/>
      <c r="CB40" s="538"/>
      <c r="CC40" s="538"/>
      <c r="CD40" s="538"/>
      <c r="CE40" s="538"/>
      <c r="CF40" s="539"/>
      <c r="CG40" s="393"/>
    </row>
    <row r="41" spans="1:108" ht="16" x14ac:dyDescent="0.15">
      <c r="A41" s="61"/>
      <c r="B41" s="64" t="s">
        <v>48</v>
      </c>
      <c r="C41" s="1">
        <v>5.2</v>
      </c>
      <c r="D41" s="1">
        <v>8.4</v>
      </c>
      <c r="E41" s="1">
        <v>9.4</v>
      </c>
      <c r="F41" s="65">
        <v>497</v>
      </c>
      <c r="G41" s="65">
        <v>506</v>
      </c>
      <c r="H41" s="65">
        <v>1190</v>
      </c>
      <c r="I41" s="65">
        <v>733</v>
      </c>
      <c r="J41" s="65">
        <v>3039</v>
      </c>
      <c r="K41" s="65">
        <v>4958</v>
      </c>
      <c r="L41" s="65">
        <v>3055</v>
      </c>
      <c r="M41" s="65">
        <v>6408</v>
      </c>
      <c r="N41" s="65">
        <v>2150</v>
      </c>
      <c r="O41" s="65"/>
      <c r="AC41" s="65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65"/>
      <c r="AR41" s="1" t="s">
        <v>53</v>
      </c>
      <c r="AS41" s="393">
        <v>5.5</v>
      </c>
      <c r="AT41" s="393">
        <v>9.1999999999999993</v>
      </c>
      <c r="AU41" s="393">
        <v>9.6999999999999993</v>
      </c>
      <c r="AV41" s="393">
        <v>617</v>
      </c>
      <c r="AW41" s="393">
        <v>528</v>
      </c>
      <c r="AX41" s="393">
        <v>1140</v>
      </c>
      <c r="AY41" s="393">
        <v>286</v>
      </c>
      <c r="AZ41" s="393">
        <v>2103</v>
      </c>
      <c r="BA41" s="393">
        <v>4037</v>
      </c>
      <c r="BB41" s="393">
        <v>1258</v>
      </c>
      <c r="BC41" s="393">
        <v>6755</v>
      </c>
      <c r="BD41" s="393">
        <v>1307</v>
      </c>
      <c r="BE41" s="393"/>
      <c r="BF41" s="393" t="s">
        <v>59</v>
      </c>
      <c r="BG41" s="393">
        <v>5.3</v>
      </c>
      <c r="BH41" s="393">
        <v>8.5</v>
      </c>
      <c r="BI41" s="393">
        <v>9.8000000000000007</v>
      </c>
      <c r="BJ41" s="393">
        <v>513</v>
      </c>
      <c r="BK41" s="393">
        <v>473</v>
      </c>
      <c r="BL41" s="393">
        <v>1190</v>
      </c>
      <c r="BM41" s="393">
        <v>652</v>
      </c>
      <c r="BN41" s="393">
        <v>3272</v>
      </c>
      <c r="BO41" s="393">
        <v>4700</v>
      </c>
      <c r="BP41" s="393">
        <v>4368</v>
      </c>
      <c r="BQ41" s="393">
        <v>11340</v>
      </c>
      <c r="BR41" s="393">
        <v>4033</v>
      </c>
      <c r="BS41" s="393"/>
      <c r="BT41" s="393" t="s">
        <v>62</v>
      </c>
      <c r="BU41" s="393">
        <v>5.2</v>
      </c>
      <c r="BV41" s="393">
        <v>8.6999999999999993</v>
      </c>
      <c r="BW41" s="393">
        <v>9.1</v>
      </c>
      <c r="BX41" s="393">
        <v>496.6</v>
      </c>
      <c r="BY41" s="393">
        <v>511</v>
      </c>
      <c r="BZ41" s="393">
        <v>1271</v>
      </c>
      <c r="CA41" s="393">
        <v>668.5</v>
      </c>
      <c r="CB41" s="393">
        <v>3365</v>
      </c>
      <c r="CC41" s="393">
        <v>5286</v>
      </c>
      <c r="CD41" s="393">
        <v>3882</v>
      </c>
      <c r="CE41" s="393">
        <v>9590</v>
      </c>
      <c r="CF41" s="393">
        <v>3729</v>
      </c>
      <c r="CG41" s="393"/>
      <c r="CH41" s="393"/>
      <c r="CI41" s="393"/>
      <c r="CJ41" s="393"/>
      <c r="CK41" s="393"/>
      <c r="CL41" s="63"/>
      <c r="CM41" s="63"/>
      <c r="CN41" s="63"/>
      <c r="CO41" s="63"/>
      <c r="CP41" s="63"/>
      <c r="CQ41" s="63"/>
      <c r="CR41" s="63"/>
      <c r="CS41" s="63"/>
      <c r="CT41" s="63"/>
      <c r="CV41" s="393"/>
      <c r="CW41" s="393"/>
      <c r="CX41" s="436"/>
      <c r="CY41" s="393"/>
      <c r="CZ41" s="437"/>
      <c r="DA41" s="437"/>
      <c r="DB41" s="393"/>
      <c r="DC41" s="437"/>
      <c r="DD41" s="437"/>
    </row>
    <row r="42" spans="1:108" x14ac:dyDescent="0.15">
      <c r="B42" s="57" t="s">
        <v>49</v>
      </c>
      <c r="C42" s="1">
        <v>5.2</v>
      </c>
      <c r="D42" s="1">
        <v>8.3000000000000007</v>
      </c>
      <c r="E42" s="1">
        <v>9.6</v>
      </c>
      <c r="F42">
        <v>493</v>
      </c>
      <c r="G42">
        <v>431</v>
      </c>
      <c r="H42">
        <v>1197</v>
      </c>
      <c r="I42">
        <v>498</v>
      </c>
      <c r="J42">
        <v>3292</v>
      </c>
      <c r="K42">
        <v>4854</v>
      </c>
      <c r="L42">
        <v>2755</v>
      </c>
      <c r="M42">
        <v>6757</v>
      </c>
      <c r="N42">
        <v>2629</v>
      </c>
      <c r="AR42" t="s">
        <v>54</v>
      </c>
      <c r="AS42" s="434">
        <v>5.4</v>
      </c>
      <c r="AT42" s="434">
        <v>9.3000000000000007</v>
      </c>
      <c r="AU42" s="434">
        <v>8.6</v>
      </c>
      <c r="AV42" s="434">
        <v>657</v>
      </c>
      <c r="AW42" s="434">
        <v>615</v>
      </c>
      <c r="AX42" s="434">
        <v>1120</v>
      </c>
      <c r="AY42" s="434">
        <v>217</v>
      </c>
      <c r="AZ42" s="434">
        <v>2091</v>
      </c>
      <c r="BA42" s="434">
        <v>4045</v>
      </c>
      <c r="BB42" s="434">
        <v>1410</v>
      </c>
      <c r="BC42" s="434">
        <v>6182</v>
      </c>
      <c r="BD42" s="434">
        <v>1008</v>
      </c>
      <c r="BE42" s="434"/>
      <c r="BF42" s="349" t="s">
        <v>57</v>
      </c>
      <c r="BG42" s="393">
        <v>5.3</v>
      </c>
      <c r="BH42" s="393">
        <v>8.4</v>
      </c>
      <c r="BI42" s="393">
        <v>9.6999999999999993</v>
      </c>
      <c r="BJ42" s="393">
        <v>518</v>
      </c>
      <c r="BK42" s="434">
        <v>421</v>
      </c>
      <c r="BL42" s="434">
        <v>1199</v>
      </c>
      <c r="BM42" s="434">
        <v>488</v>
      </c>
      <c r="BN42" s="434">
        <v>3144</v>
      </c>
      <c r="BO42" s="434">
        <v>4869</v>
      </c>
      <c r="BP42" s="434">
        <v>3368</v>
      </c>
      <c r="BQ42" s="434">
        <v>8305</v>
      </c>
      <c r="BR42" s="434">
        <v>2489</v>
      </c>
      <c r="BT42" s="434" t="s">
        <v>63</v>
      </c>
      <c r="BU42" s="434">
        <v>5.2</v>
      </c>
      <c r="BV42" s="434">
        <v>8.5</v>
      </c>
      <c r="BW42" s="434">
        <v>9.9</v>
      </c>
      <c r="BX42" s="434">
        <v>481</v>
      </c>
      <c r="BY42" s="434">
        <v>544</v>
      </c>
      <c r="BZ42" s="434">
        <v>1271</v>
      </c>
      <c r="CA42" s="434">
        <v>724</v>
      </c>
      <c r="CB42" s="434">
        <v>3089</v>
      </c>
      <c r="CC42" s="434">
        <v>5271</v>
      </c>
      <c r="CD42" s="434">
        <v>2628</v>
      </c>
      <c r="CE42" s="434">
        <v>7410</v>
      </c>
      <c r="CF42" s="434">
        <v>3143</v>
      </c>
    </row>
    <row r="43" spans="1:108" x14ac:dyDescent="0.15">
      <c r="B43" s="57" t="s">
        <v>50</v>
      </c>
      <c r="C43" s="1">
        <v>5.0999999999999996</v>
      </c>
      <c r="D43" s="1">
        <v>8.1999999999999993</v>
      </c>
      <c r="E43" s="1">
        <v>9.5</v>
      </c>
      <c r="F43">
        <v>497</v>
      </c>
      <c r="G43">
        <v>481</v>
      </c>
      <c r="H43">
        <v>1205</v>
      </c>
      <c r="I43">
        <v>563</v>
      </c>
      <c r="J43">
        <v>3031</v>
      </c>
      <c r="K43">
        <v>4751</v>
      </c>
      <c r="L43">
        <v>2382</v>
      </c>
      <c r="M43">
        <v>6906</v>
      </c>
      <c r="N43">
        <v>1903</v>
      </c>
      <c r="T43" s="51"/>
      <c r="U43" s="51"/>
      <c r="V43" s="51"/>
      <c r="W43" s="51"/>
      <c r="X43" s="51"/>
      <c r="Y43" s="51"/>
      <c r="Z43" s="51"/>
      <c r="AA43" s="51"/>
      <c r="AB43" s="51"/>
      <c r="AR43" t="s">
        <v>55</v>
      </c>
      <c r="AS43" s="434">
        <v>5.6</v>
      </c>
      <c r="AT43" s="434">
        <v>9.6</v>
      </c>
      <c r="AU43" s="434">
        <v>9.5</v>
      </c>
      <c r="AV43" s="434">
        <v>635</v>
      </c>
      <c r="AW43" s="434">
        <v>528</v>
      </c>
      <c r="AX43" s="434">
        <v>1095</v>
      </c>
      <c r="AY43" s="434">
        <v>316</v>
      </c>
      <c r="AZ43" s="434">
        <v>1979</v>
      </c>
      <c r="BA43" s="434">
        <v>4030</v>
      </c>
      <c r="BB43" s="434">
        <v>1533</v>
      </c>
      <c r="BC43" s="434">
        <v>5987</v>
      </c>
      <c r="BD43" s="434">
        <v>1577</v>
      </c>
      <c r="BE43" s="434"/>
      <c r="BF43" s="349" t="s">
        <v>58</v>
      </c>
      <c r="BJ43" s="393">
        <v>508</v>
      </c>
      <c r="BK43" s="434">
        <v>504</v>
      </c>
      <c r="BL43" s="434">
        <v>1205</v>
      </c>
      <c r="BM43" s="434">
        <v>706</v>
      </c>
      <c r="BN43" s="434">
        <v>3149</v>
      </c>
      <c r="BO43" s="434">
        <v>4738</v>
      </c>
      <c r="BP43" s="434">
        <v>2368</v>
      </c>
      <c r="BQ43" s="434">
        <v>8523</v>
      </c>
      <c r="BR43" s="434">
        <v>2293</v>
      </c>
      <c r="BT43" s="434" t="s">
        <v>64</v>
      </c>
      <c r="BX43" s="434">
        <v>616</v>
      </c>
      <c r="BY43" s="434">
        <v>472</v>
      </c>
      <c r="BZ43" s="434">
        <v>1346</v>
      </c>
      <c r="CA43" s="434">
        <v>504</v>
      </c>
      <c r="CB43" s="434">
        <v>3070</v>
      </c>
      <c r="CC43" s="434">
        <v>5442</v>
      </c>
      <c r="CD43" s="434">
        <v>2121</v>
      </c>
      <c r="CE43" s="434">
        <v>6784</v>
      </c>
      <c r="CF43" s="434">
        <v>2120</v>
      </c>
    </row>
    <row r="44" spans="1:108" x14ac:dyDescent="0.15">
      <c r="B44" s="57"/>
      <c r="C44" s="57"/>
      <c r="D44" s="57"/>
      <c r="E44" s="57"/>
      <c r="T44" s="51"/>
      <c r="U44" s="51"/>
      <c r="V44" s="51"/>
      <c r="W44" s="51"/>
      <c r="X44" s="51"/>
      <c r="Y44" s="51"/>
      <c r="Z44" s="51"/>
      <c r="AA44" s="51"/>
      <c r="AB44" s="51"/>
      <c r="AR44" t="s">
        <v>56</v>
      </c>
      <c r="AS44" s="434">
        <v>5.5</v>
      </c>
      <c r="AT44" s="434">
        <v>9.1</v>
      </c>
      <c r="AU44" s="434">
        <v>9</v>
      </c>
      <c r="AV44" s="434">
        <v>635</v>
      </c>
      <c r="AW44" s="434">
        <v>499</v>
      </c>
      <c r="AX44" s="434">
        <v>1144</v>
      </c>
      <c r="AY44" s="434"/>
      <c r="AZ44" s="434">
        <v>2293</v>
      </c>
      <c r="BA44" s="434">
        <v>4082</v>
      </c>
      <c r="BB44" s="434">
        <v>1506</v>
      </c>
      <c r="BC44" s="434">
        <v>5909</v>
      </c>
      <c r="BD44" s="434">
        <v>1615</v>
      </c>
      <c r="BE44" s="434"/>
      <c r="BF44" s="349" t="s">
        <v>91</v>
      </c>
      <c r="BJ44" s="393">
        <v>455</v>
      </c>
      <c r="BK44" s="434">
        <v>384</v>
      </c>
      <c r="BL44" s="434">
        <v>1213</v>
      </c>
      <c r="BM44" s="434">
        <v>1019</v>
      </c>
      <c r="BN44" s="434">
        <v>3080</v>
      </c>
      <c r="BO44" s="434">
        <v>4872</v>
      </c>
      <c r="BP44" s="434">
        <v>4872</v>
      </c>
      <c r="BQ44" s="434">
        <v>8261</v>
      </c>
      <c r="BR44" s="434">
        <v>3033</v>
      </c>
      <c r="BT44" s="434" t="s">
        <v>65</v>
      </c>
      <c r="BX44" s="434">
        <v>540</v>
      </c>
      <c r="BY44" s="434">
        <v>562</v>
      </c>
      <c r="BZ44" s="434">
        <v>1303</v>
      </c>
      <c r="CA44" s="434">
        <v>530</v>
      </c>
      <c r="CB44" s="434">
        <v>3157</v>
      </c>
      <c r="CC44" s="434">
        <v>5210</v>
      </c>
      <c r="CD44" s="434">
        <v>2819</v>
      </c>
      <c r="CE44" s="434">
        <v>7178</v>
      </c>
      <c r="CF44" s="434">
        <v>3356</v>
      </c>
    </row>
    <row r="45" spans="1:108" x14ac:dyDescent="0.15">
      <c r="B45" s="57"/>
      <c r="C45" s="57"/>
      <c r="D45" s="57"/>
      <c r="E45" s="57"/>
      <c r="T45" s="51"/>
      <c r="U45" s="51"/>
      <c r="V45" s="51"/>
      <c r="W45" s="51"/>
      <c r="X45" s="51"/>
      <c r="Y45" s="51"/>
      <c r="Z45" s="51"/>
      <c r="AA45" s="51"/>
      <c r="AB45" s="51"/>
      <c r="AS45" s="434"/>
      <c r="AT45" s="434"/>
      <c r="AU45" s="434"/>
      <c r="AV45" s="434"/>
      <c r="AW45" s="434"/>
      <c r="AX45" s="434"/>
      <c r="AY45" s="434"/>
      <c r="AZ45" s="434"/>
      <c r="BA45" s="434"/>
      <c r="BB45" s="434"/>
      <c r="BC45" s="434"/>
      <c r="BD45" s="434"/>
      <c r="BE45" s="434"/>
      <c r="BF45" s="349" t="s">
        <v>61</v>
      </c>
      <c r="BJ45" s="393">
        <v>459</v>
      </c>
      <c r="BK45" s="434">
        <v>410</v>
      </c>
      <c r="BL45" s="434">
        <v>1189</v>
      </c>
      <c r="BM45" s="434">
        <v>794</v>
      </c>
      <c r="BN45" s="434">
        <v>3055</v>
      </c>
      <c r="BO45" s="434">
        <v>4882</v>
      </c>
      <c r="BP45" s="434">
        <v>3997</v>
      </c>
      <c r="BQ45" s="434">
        <v>8339</v>
      </c>
      <c r="BR45" s="434">
        <v>3145</v>
      </c>
      <c r="BT45" s="434" t="s">
        <v>66</v>
      </c>
      <c r="BX45" s="434">
        <v>528</v>
      </c>
      <c r="BY45" s="434">
        <v>517</v>
      </c>
      <c r="BZ45" s="434">
        <v>1344</v>
      </c>
      <c r="CA45" s="434">
        <v>401</v>
      </c>
      <c r="CB45" s="434">
        <v>3144</v>
      </c>
      <c r="CC45" s="434">
        <v>4638</v>
      </c>
      <c r="CD45" s="434">
        <v>3355</v>
      </c>
      <c r="CE45" s="434">
        <v>7737</v>
      </c>
      <c r="CF45" s="434">
        <v>4078</v>
      </c>
    </row>
    <row r="46" spans="1:108" x14ac:dyDescent="0.15">
      <c r="B46" s="57"/>
      <c r="C46" s="57"/>
      <c r="D46" s="57"/>
      <c r="E46" s="57"/>
      <c r="T46" s="51"/>
      <c r="U46" s="51"/>
      <c r="V46" s="51"/>
      <c r="W46" s="51"/>
      <c r="X46" s="51"/>
      <c r="Y46" s="51"/>
      <c r="Z46" s="51"/>
      <c r="AA46" s="51"/>
      <c r="AB46" s="51"/>
      <c r="AS46" s="434"/>
      <c r="AT46" s="434"/>
      <c r="AU46" s="434"/>
      <c r="AV46" s="434"/>
      <c r="AW46" s="434"/>
      <c r="AX46" s="434"/>
      <c r="AY46" s="434"/>
      <c r="AZ46" s="434"/>
      <c r="BA46" s="434"/>
      <c r="BB46" s="434"/>
      <c r="BC46" s="434"/>
      <c r="BD46" s="434"/>
      <c r="BE46" s="434"/>
      <c r="BF46" s="393" t="s">
        <v>51</v>
      </c>
      <c r="BJ46" s="393">
        <v>523</v>
      </c>
      <c r="BK46" s="393">
        <v>481</v>
      </c>
      <c r="BL46" s="393">
        <v>1156</v>
      </c>
      <c r="BM46" s="393">
        <v>600</v>
      </c>
      <c r="BN46" s="393">
        <v>3371</v>
      </c>
      <c r="BO46" s="393">
        <v>5386</v>
      </c>
      <c r="BP46" s="393">
        <v>2821</v>
      </c>
      <c r="BQ46" s="393">
        <v>6147</v>
      </c>
      <c r="BR46" s="393">
        <v>2516</v>
      </c>
      <c r="BS46" s="393"/>
      <c r="BT46" s="434" t="s">
        <v>67</v>
      </c>
      <c r="BX46" s="434">
        <v>575</v>
      </c>
      <c r="BY46" s="434">
        <v>560</v>
      </c>
      <c r="BZ46" s="434">
        <v>1245</v>
      </c>
      <c r="CA46" s="434">
        <v>713</v>
      </c>
      <c r="CB46" s="434">
        <v>3115</v>
      </c>
      <c r="CC46" s="434">
        <v>5151</v>
      </c>
      <c r="CD46" s="434">
        <v>4017</v>
      </c>
      <c r="CE46" s="434">
        <v>8087</v>
      </c>
      <c r="CF46" s="434">
        <v>3471</v>
      </c>
      <c r="CG46" s="393"/>
    </row>
    <row r="47" spans="1:108" x14ac:dyDescent="0.15">
      <c r="B47" s="57"/>
      <c r="C47" s="57"/>
      <c r="D47" s="57"/>
      <c r="E47" s="57"/>
      <c r="T47" s="51"/>
      <c r="U47" s="51"/>
      <c r="V47" s="51"/>
      <c r="W47" s="51"/>
      <c r="X47" s="51"/>
      <c r="Y47" s="51"/>
      <c r="Z47" s="51"/>
      <c r="AA47" s="51"/>
      <c r="AB47" s="51"/>
      <c r="AS47" s="434"/>
      <c r="AT47" s="434"/>
      <c r="AU47" s="434"/>
      <c r="AV47" s="434"/>
      <c r="AW47" s="434"/>
      <c r="AX47" s="434"/>
      <c r="AY47" s="434"/>
      <c r="AZ47" s="434"/>
      <c r="BA47" s="434"/>
      <c r="BB47" s="434"/>
      <c r="BC47" s="434"/>
      <c r="BD47" s="434"/>
      <c r="BE47" s="434"/>
      <c r="BF47" s="349" t="s">
        <v>52</v>
      </c>
      <c r="BJ47" s="393">
        <v>492</v>
      </c>
      <c r="BK47" s="434">
        <v>465</v>
      </c>
      <c r="BL47" s="434">
        <v>1175</v>
      </c>
      <c r="BM47" s="434">
        <v>894</v>
      </c>
      <c r="BN47" s="434">
        <v>3168</v>
      </c>
      <c r="BO47" s="434">
        <v>4542</v>
      </c>
      <c r="BP47" s="434">
        <v>3128</v>
      </c>
      <c r="BQ47" s="434">
        <v>6987</v>
      </c>
      <c r="BR47" s="434">
        <v>3971</v>
      </c>
    </row>
    <row r="48" spans="1:108" x14ac:dyDescent="0.15">
      <c r="B48" s="57"/>
      <c r="C48" s="57"/>
      <c r="D48" s="57"/>
      <c r="E48" s="57"/>
      <c r="T48" s="51"/>
      <c r="U48" s="51"/>
      <c r="V48" s="51"/>
      <c r="W48" s="51"/>
      <c r="X48" s="51"/>
      <c r="Y48" s="51"/>
      <c r="Z48" s="51"/>
      <c r="AA48" s="51"/>
      <c r="AB48" s="51"/>
      <c r="AS48" s="434"/>
      <c r="AT48" s="434"/>
      <c r="AU48" s="434"/>
      <c r="AV48" s="434"/>
      <c r="AW48" s="434"/>
      <c r="AX48" s="434"/>
      <c r="AY48" s="434"/>
      <c r="AZ48" s="434"/>
      <c r="BA48" s="434"/>
      <c r="BB48" s="434"/>
      <c r="BC48" s="434"/>
      <c r="BD48" s="434"/>
      <c r="BE48" s="434"/>
      <c r="BF48" s="349" t="s">
        <v>60</v>
      </c>
      <c r="BJ48" s="393">
        <v>459</v>
      </c>
      <c r="BK48" s="434">
        <v>466</v>
      </c>
      <c r="BL48" s="434">
        <v>1280</v>
      </c>
      <c r="BM48" s="434">
        <v>715</v>
      </c>
      <c r="BN48" s="434">
        <v>3080</v>
      </c>
      <c r="BO48" s="434">
        <v>4564</v>
      </c>
      <c r="BP48" s="434">
        <v>2756</v>
      </c>
      <c r="BQ48" s="434">
        <v>8128</v>
      </c>
      <c r="BR48" s="434">
        <v>2335</v>
      </c>
    </row>
    <row r="49" spans="2:108" x14ac:dyDescent="0.15">
      <c r="B49" s="57" t="s">
        <v>46</v>
      </c>
      <c r="C49" s="303">
        <f t="shared" ref="C49:E49" si="143">AVERAGE(C41:C44)</f>
        <v>5.166666666666667</v>
      </c>
      <c r="D49" s="303">
        <f t="shared" si="143"/>
        <v>8.3000000000000007</v>
      </c>
      <c r="E49" s="303">
        <f t="shared" si="143"/>
        <v>9.5</v>
      </c>
      <c r="F49" s="58">
        <f t="shared" ref="F49:N49" si="144">AVERAGE(F41:F44)</f>
        <v>495.66666666666669</v>
      </c>
      <c r="G49" s="58">
        <f t="shared" si="144"/>
        <v>472.66666666666669</v>
      </c>
      <c r="H49" s="58">
        <f t="shared" si="144"/>
        <v>1197.3333333333333</v>
      </c>
      <c r="I49" s="58">
        <f t="shared" si="144"/>
        <v>598</v>
      </c>
      <c r="J49" s="58">
        <f t="shared" si="144"/>
        <v>3120.6666666666665</v>
      </c>
      <c r="K49" s="58">
        <f t="shared" si="144"/>
        <v>4854.333333333333</v>
      </c>
      <c r="L49" s="58">
        <f t="shared" si="144"/>
        <v>2730.6666666666665</v>
      </c>
      <c r="M49" s="58">
        <f t="shared" si="144"/>
        <v>6690.333333333333</v>
      </c>
      <c r="N49" s="58">
        <f t="shared" si="144"/>
        <v>2227.3333333333335</v>
      </c>
      <c r="O49" s="58"/>
      <c r="T49" s="59"/>
      <c r="U49" s="59"/>
      <c r="V49" s="59"/>
      <c r="W49" s="59"/>
      <c r="X49" s="59"/>
      <c r="Y49" s="59"/>
      <c r="Z49" s="59"/>
      <c r="AA49" s="59"/>
      <c r="AB49" s="59"/>
      <c r="AC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S49" s="491">
        <f t="shared" ref="AS49:AU49" si="145">AVERAGE(AS41:AS44)</f>
        <v>5.5</v>
      </c>
      <c r="AT49" s="491">
        <f t="shared" si="145"/>
        <v>9.3000000000000007</v>
      </c>
      <c r="AU49" s="491">
        <f t="shared" si="145"/>
        <v>9.1999999999999993</v>
      </c>
      <c r="AV49" s="439">
        <f t="shared" ref="AV49:BD49" si="146">AVERAGE(AV41:AV44)</f>
        <v>636</v>
      </c>
      <c r="AW49" s="439">
        <f t="shared" si="146"/>
        <v>542.5</v>
      </c>
      <c r="AX49" s="439">
        <f t="shared" si="146"/>
        <v>1124.75</v>
      </c>
      <c r="AY49" s="439">
        <f t="shared" si="146"/>
        <v>273</v>
      </c>
      <c r="AZ49" s="439">
        <f t="shared" si="146"/>
        <v>2116.5</v>
      </c>
      <c r="BA49" s="439">
        <f t="shared" si="146"/>
        <v>4048.5</v>
      </c>
      <c r="BB49" s="439">
        <f t="shared" si="146"/>
        <v>1426.75</v>
      </c>
      <c r="BC49" s="439">
        <f t="shared" si="146"/>
        <v>6208.25</v>
      </c>
      <c r="BD49" s="439">
        <f t="shared" si="146"/>
        <v>1376.75</v>
      </c>
      <c r="BE49" s="439"/>
      <c r="BF49" s="438" t="s">
        <v>37</v>
      </c>
      <c r="BG49" s="490">
        <f t="shared" ref="BG49:BI49" si="147">AVERAGE(BG41:BG48)</f>
        <v>5.3</v>
      </c>
      <c r="BH49" s="490">
        <f t="shared" si="147"/>
        <v>8.4499999999999993</v>
      </c>
      <c r="BI49" s="490">
        <f t="shared" si="147"/>
        <v>9.75</v>
      </c>
      <c r="BJ49" s="437">
        <f>AVERAGE(BJ41:BJ48)</f>
        <v>490.875</v>
      </c>
      <c r="BK49" s="439">
        <f t="shared" ref="BK49:BR49" si="148">AVERAGE(BK41:BK48)</f>
        <v>450.5</v>
      </c>
      <c r="BL49" s="439">
        <f t="shared" si="148"/>
        <v>1200.875</v>
      </c>
      <c r="BM49" s="439">
        <f t="shared" si="148"/>
        <v>733.5</v>
      </c>
      <c r="BN49" s="439">
        <f t="shared" si="148"/>
        <v>3164.875</v>
      </c>
      <c r="BO49" s="439">
        <f t="shared" si="148"/>
        <v>4819.125</v>
      </c>
      <c r="BP49" s="439">
        <f t="shared" si="148"/>
        <v>3459.75</v>
      </c>
      <c r="BQ49" s="439">
        <f t="shared" si="148"/>
        <v>8253.75</v>
      </c>
      <c r="BR49" s="439">
        <f t="shared" si="148"/>
        <v>2976.875</v>
      </c>
      <c r="BS49" s="439"/>
      <c r="BU49" s="491">
        <f t="shared" ref="BU49:BW49" si="149">AVERAGE(BU41:BU47)</f>
        <v>5.2</v>
      </c>
      <c r="BV49" s="491">
        <f t="shared" si="149"/>
        <v>8.6</v>
      </c>
      <c r="BW49" s="491">
        <f t="shared" si="149"/>
        <v>9.5</v>
      </c>
      <c r="BX49" s="439">
        <f t="shared" ref="BX49:CF49" si="150">AVERAGE(BX41:BX47)</f>
        <v>539.43333333333328</v>
      </c>
      <c r="BY49" s="439">
        <f t="shared" si="150"/>
        <v>527.66666666666663</v>
      </c>
      <c r="BZ49" s="439">
        <f t="shared" si="150"/>
        <v>1296.6666666666667</v>
      </c>
      <c r="CA49" s="439">
        <f t="shared" si="150"/>
        <v>590.08333333333337</v>
      </c>
      <c r="CB49" s="439">
        <f t="shared" si="150"/>
        <v>3156.6666666666665</v>
      </c>
      <c r="CC49" s="439">
        <f t="shared" si="150"/>
        <v>5166.333333333333</v>
      </c>
      <c r="CD49" s="439">
        <f t="shared" si="150"/>
        <v>3137</v>
      </c>
      <c r="CE49" s="439">
        <f t="shared" si="150"/>
        <v>7797.666666666667</v>
      </c>
      <c r="CF49" s="439">
        <f t="shared" si="150"/>
        <v>3316.1666666666665</v>
      </c>
      <c r="CG49" s="439"/>
    </row>
    <row r="50" spans="2:108" ht="14" thickBot="1" x14ac:dyDescent="0.2">
      <c r="B50" s="57"/>
      <c r="C50" s="57"/>
      <c r="D50" s="57"/>
      <c r="E50" s="57"/>
      <c r="AS50" s="434"/>
      <c r="AT50" s="434"/>
      <c r="AU50" s="434"/>
      <c r="AV50" s="434"/>
      <c r="AW50" s="434"/>
      <c r="AX50" s="434"/>
      <c r="AY50" s="434">
        <v>537</v>
      </c>
      <c r="AZ50" s="434"/>
      <c r="BA50" s="434"/>
      <c r="BB50" s="434"/>
      <c r="BC50" s="434"/>
      <c r="BD50" s="434"/>
      <c r="BE50" s="434"/>
    </row>
    <row r="51" spans="2:108" ht="17" thickBot="1" x14ac:dyDescent="0.25">
      <c r="B51" s="45" t="s">
        <v>24</v>
      </c>
      <c r="C51" s="543" t="s">
        <v>4</v>
      </c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5"/>
      <c r="O51" s="74"/>
      <c r="P51" s="62"/>
      <c r="Q51" s="531" t="s">
        <v>29</v>
      </c>
      <c r="R51" s="532"/>
      <c r="S51" s="532"/>
      <c r="T51" s="532"/>
      <c r="U51" s="532"/>
      <c r="V51" s="532"/>
      <c r="W51" s="532"/>
      <c r="X51" s="532"/>
      <c r="Y51" s="532"/>
      <c r="Z51" s="532"/>
      <c r="AA51" s="532"/>
      <c r="AB51" s="533"/>
      <c r="AC51" s="74"/>
      <c r="AD51" s="62"/>
      <c r="AE51" s="528" t="s">
        <v>30</v>
      </c>
      <c r="AF51" s="529"/>
      <c r="AG51" s="529"/>
      <c r="AH51" s="529"/>
      <c r="AI51" s="529"/>
      <c r="AJ51" s="529"/>
      <c r="AK51" s="529"/>
      <c r="AL51" s="529"/>
      <c r="AM51" s="529"/>
      <c r="AN51" s="529"/>
      <c r="AO51" s="529"/>
      <c r="AP51" s="530"/>
      <c r="AQ51" s="1"/>
      <c r="AR51" s="5"/>
      <c r="AS51" s="534" t="s">
        <v>32</v>
      </c>
      <c r="AT51" s="535"/>
      <c r="AU51" s="535"/>
      <c r="AV51" s="535"/>
      <c r="AW51" s="535"/>
      <c r="AX51" s="535"/>
      <c r="AY51" s="535"/>
      <c r="AZ51" s="535"/>
      <c r="BA51" s="535"/>
      <c r="BB51" s="535"/>
      <c r="BC51" s="535"/>
      <c r="BD51" s="536"/>
      <c r="BE51" s="393"/>
      <c r="BF51" s="433"/>
      <c r="BG51" s="540" t="s">
        <v>3</v>
      </c>
      <c r="BH51" s="541"/>
      <c r="BI51" s="541"/>
      <c r="BJ51" s="541"/>
      <c r="BK51" s="541"/>
      <c r="BL51" s="541"/>
      <c r="BM51" s="541"/>
      <c r="BN51" s="541"/>
      <c r="BO51" s="541"/>
      <c r="BP51" s="541"/>
      <c r="BQ51" s="541"/>
      <c r="BR51" s="542"/>
      <c r="BS51" s="393"/>
      <c r="BT51" s="393"/>
      <c r="BU51" s="537" t="s">
        <v>2</v>
      </c>
      <c r="BV51" s="538"/>
      <c r="BW51" s="538"/>
      <c r="BX51" s="538"/>
      <c r="BY51" s="538"/>
      <c r="BZ51" s="538"/>
      <c r="CA51" s="538"/>
      <c r="CB51" s="538"/>
      <c r="CC51" s="538"/>
      <c r="CD51" s="538"/>
      <c r="CE51" s="538"/>
      <c r="CF51" s="539"/>
      <c r="CG51" s="393"/>
    </row>
    <row r="52" spans="2:108" ht="16" x14ac:dyDescent="0.15">
      <c r="B52" s="70" t="s">
        <v>38</v>
      </c>
      <c r="C52" s="66">
        <v>5.3</v>
      </c>
      <c r="D52" s="66">
        <v>9.1999999999999993</v>
      </c>
      <c r="E52" s="1">
        <v>10.1</v>
      </c>
      <c r="F52" s="66">
        <v>345</v>
      </c>
      <c r="G52" s="1">
        <v>803</v>
      </c>
      <c r="H52" s="1">
        <v>1087</v>
      </c>
      <c r="I52" s="1">
        <v>615</v>
      </c>
      <c r="J52" s="1">
        <v>2838</v>
      </c>
      <c r="K52" s="1">
        <v>5080</v>
      </c>
      <c r="L52" s="1">
        <v>1468</v>
      </c>
      <c r="M52" s="1">
        <v>3105</v>
      </c>
      <c r="N52" s="1">
        <v>2275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 t="s">
        <v>54</v>
      </c>
      <c r="AS52" s="393">
        <v>4.7</v>
      </c>
      <c r="AT52" s="393">
        <v>9.6999999999999993</v>
      </c>
      <c r="AU52" s="393">
        <v>10</v>
      </c>
      <c r="AV52" s="393">
        <v>328</v>
      </c>
      <c r="AW52" s="393">
        <v>482</v>
      </c>
      <c r="AX52" s="393">
        <v>1128</v>
      </c>
      <c r="AY52" s="393">
        <v>781</v>
      </c>
      <c r="AZ52" s="393">
        <v>2431</v>
      </c>
      <c r="BA52" s="393">
        <v>4683</v>
      </c>
      <c r="BB52" s="393">
        <v>1078</v>
      </c>
      <c r="BC52" s="393">
        <v>1128</v>
      </c>
      <c r="BD52" s="393">
        <v>1449</v>
      </c>
      <c r="BE52" s="393"/>
      <c r="BF52" s="393" t="s">
        <v>93</v>
      </c>
      <c r="BG52" s="393">
        <v>5.0999999999999996</v>
      </c>
      <c r="BH52" s="393">
        <v>9.3000000000000007</v>
      </c>
      <c r="BI52" s="393">
        <v>9.6999999999999993</v>
      </c>
      <c r="BJ52" s="393">
        <v>344</v>
      </c>
      <c r="BK52" s="393">
        <v>449</v>
      </c>
      <c r="BL52" s="393">
        <v>1250</v>
      </c>
      <c r="BM52" s="393">
        <v>919</v>
      </c>
      <c r="BN52" s="393">
        <v>2843</v>
      </c>
      <c r="BO52" s="393">
        <v>6224</v>
      </c>
      <c r="BP52" s="393">
        <v>2072</v>
      </c>
      <c r="BQ52" s="393">
        <v>2803</v>
      </c>
      <c r="BR52" s="393">
        <v>2640</v>
      </c>
      <c r="BS52" s="393"/>
      <c r="BT52" s="393"/>
      <c r="BU52" s="393"/>
      <c r="BV52" s="393"/>
      <c r="BW52" s="393"/>
      <c r="CG52" s="393"/>
      <c r="CH52" s="393"/>
      <c r="CI52" s="393"/>
      <c r="CJ52" s="393"/>
      <c r="CK52" s="393"/>
      <c r="CL52" s="63"/>
      <c r="CM52" s="63"/>
      <c r="CN52" s="63"/>
      <c r="CO52" s="63"/>
      <c r="CP52" s="63"/>
      <c r="CQ52" s="63"/>
      <c r="CR52" s="63"/>
      <c r="CS52" s="63"/>
      <c r="CT52" s="63"/>
      <c r="CV52" s="393"/>
      <c r="CW52" s="393"/>
      <c r="CX52" s="436"/>
      <c r="CY52" s="393"/>
      <c r="CZ52" s="437"/>
      <c r="DA52" s="437"/>
      <c r="DB52" s="393"/>
      <c r="DC52" s="437"/>
      <c r="DD52" s="437"/>
    </row>
    <row r="53" spans="2:108" x14ac:dyDescent="0.15">
      <c r="B53" s="57" t="s">
        <v>68</v>
      </c>
      <c r="C53" s="1">
        <v>5.3</v>
      </c>
      <c r="D53" s="1">
        <v>9.1</v>
      </c>
      <c r="E53" s="1">
        <v>9.6999999999999993</v>
      </c>
      <c r="F53" s="51">
        <v>551</v>
      </c>
      <c r="G53" s="51">
        <v>373</v>
      </c>
      <c r="H53" s="51">
        <v>1094</v>
      </c>
      <c r="I53" s="51">
        <v>640</v>
      </c>
      <c r="J53" s="51">
        <v>2732</v>
      </c>
      <c r="K53" s="51">
        <v>5551</v>
      </c>
      <c r="L53" s="51">
        <v>2357</v>
      </c>
      <c r="M53" s="51">
        <v>6250</v>
      </c>
      <c r="N53" s="51">
        <v>3025</v>
      </c>
      <c r="O53" s="51"/>
      <c r="AC53" s="51"/>
      <c r="AQ53" s="51"/>
      <c r="AR53" t="s">
        <v>89</v>
      </c>
      <c r="AS53" s="434">
        <v>4.8</v>
      </c>
      <c r="AT53" s="434">
        <v>9.5</v>
      </c>
      <c r="AU53" s="434">
        <v>9.6999999999999993</v>
      </c>
      <c r="AV53" s="434">
        <v>296</v>
      </c>
      <c r="AW53" s="434">
        <v>409</v>
      </c>
      <c r="AX53" s="434">
        <v>1200</v>
      </c>
      <c r="AY53" s="434">
        <v>672</v>
      </c>
      <c r="AZ53" s="434">
        <v>2531</v>
      </c>
      <c r="BA53" s="434">
        <v>5602</v>
      </c>
      <c r="BB53" s="434">
        <v>1446</v>
      </c>
      <c r="BC53" s="434">
        <v>986</v>
      </c>
      <c r="BD53" s="434">
        <v>1777</v>
      </c>
      <c r="BE53" s="434"/>
      <c r="BF53" s="349" t="s">
        <v>92</v>
      </c>
      <c r="BG53" s="393">
        <v>5.0999999999999996</v>
      </c>
      <c r="BH53" s="393">
        <v>9.9</v>
      </c>
      <c r="BI53" s="393">
        <v>10.3</v>
      </c>
      <c r="BJ53" s="393">
        <v>357</v>
      </c>
      <c r="BK53" s="434">
        <v>394</v>
      </c>
      <c r="BL53" s="434">
        <v>1167</v>
      </c>
      <c r="BM53" s="434">
        <v>608</v>
      </c>
      <c r="BN53" s="434">
        <v>3016</v>
      </c>
      <c r="BO53" s="434">
        <v>5425</v>
      </c>
      <c r="BP53" s="434">
        <v>1882</v>
      </c>
      <c r="BQ53" s="434">
        <v>3141</v>
      </c>
      <c r="BR53" s="434">
        <v>2672</v>
      </c>
    </row>
    <row r="54" spans="2:108" x14ac:dyDescent="0.15">
      <c r="B54" s="57" t="s">
        <v>70</v>
      </c>
      <c r="C54" s="1">
        <v>5.3</v>
      </c>
      <c r="D54" s="1">
        <v>9.3000000000000007</v>
      </c>
      <c r="E54" s="1">
        <v>10.1</v>
      </c>
      <c r="F54" s="51">
        <v>355</v>
      </c>
      <c r="G54" s="51">
        <v>892</v>
      </c>
      <c r="H54" s="51">
        <v>1150</v>
      </c>
      <c r="I54" s="51">
        <v>512</v>
      </c>
      <c r="J54" s="51">
        <v>3001</v>
      </c>
      <c r="K54" s="51">
        <v>5617</v>
      </c>
      <c r="L54" s="51">
        <v>1413</v>
      </c>
      <c r="M54" s="51">
        <v>2177</v>
      </c>
      <c r="N54" s="51">
        <v>2501</v>
      </c>
      <c r="O54" s="51"/>
      <c r="AC54" s="51"/>
      <c r="AQ54" s="51"/>
      <c r="AR54" t="s">
        <v>82</v>
      </c>
      <c r="AS54" s="434">
        <v>4.8</v>
      </c>
      <c r="AT54" s="434">
        <v>9.3000000000000007</v>
      </c>
      <c r="AU54" s="434">
        <v>9.6999999999999993</v>
      </c>
      <c r="AV54" s="434">
        <v>290</v>
      </c>
      <c r="AW54" s="434">
        <v>376</v>
      </c>
      <c r="AX54" s="434">
        <v>1087</v>
      </c>
      <c r="AY54" s="434">
        <v>563</v>
      </c>
      <c r="AZ54" s="434">
        <v>2845</v>
      </c>
      <c r="BA54" s="434">
        <v>6234</v>
      </c>
      <c r="BB54" s="434">
        <v>1363</v>
      </c>
      <c r="BC54" s="434">
        <v>1152</v>
      </c>
      <c r="BD54" s="434">
        <v>1562</v>
      </c>
      <c r="BE54" s="434"/>
      <c r="BF54" s="349" t="s">
        <v>94</v>
      </c>
      <c r="BJ54" s="393">
        <v>371</v>
      </c>
      <c r="BK54" s="434">
        <v>492</v>
      </c>
      <c r="BL54" s="434">
        <v>1151</v>
      </c>
      <c r="BM54" s="434">
        <v>608</v>
      </c>
      <c r="BN54" s="434">
        <v>3209</v>
      </c>
      <c r="BO54" s="434">
        <v>5728</v>
      </c>
      <c r="BP54" s="434">
        <v>1931</v>
      </c>
      <c r="BQ54" s="434">
        <v>3150</v>
      </c>
      <c r="BR54" s="434">
        <v>2470</v>
      </c>
    </row>
    <row r="55" spans="2:108" x14ac:dyDescent="0.15">
      <c r="B55" s="57" t="s">
        <v>71</v>
      </c>
      <c r="C55" s="1">
        <v>5</v>
      </c>
      <c r="D55" s="1">
        <v>8.6999999999999993</v>
      </c>
      <c r="E55" s="1">
        <v>10</v>
      </c>
      <c r="F55" s="51">
        <v>364</v>
      </c>
      <c r="G55" s="51">
        <v>735</v>
      </c>
      <c r="H55" s="51">
        <v>1137</v>
      </c>
      <c r="I55" s="51">
        <v>519</v>
      </c>
      <c r="J55" s="51">
        <v>2755</v>
      </c>
      <c r="K55" s="51">
        <v>5065</v>
      </c>
      <c r="L55" s="51">
        <v>1320</v>
      </c>
      <c r="M55" s="51">
        <v>2354</v>
      </c>
      <c r="N55" s="51">
        <v>2383</v>
      </c>
      <c r="O55" s="51"/>
      <c r="AC55" s="51"/>
      <c r="AQ55" s="51"/>
      <c r="AR55" t="s">
        <v>90</v>
      </c>
      <c r="AS55" s="434"/>
      <c r="AT55" s="434"/>
      <c r="AU55" s="434"/>
      <c r="AV55" s="434">
        <v>467</v>
      </c>
      <c r="AW55" s="434">
        <v>479</v>
      </c>
      <c r="AX55" s="434">
        <v>1188</v>
      </c>
      <c r="AY55" s="434">
        <v>1005</v>
      </c>
      <c r="AZ55" s="434">
        <v>2292</v>
      </c>
      <c r="BA55" s="434">
        <v>5060</v>
      </c>
      <c r="BB55" s="434">
        <v>927</v>
      </c>
      <c r="BC55" s="434">
        <v>1613</v>
      </c>
      <c r="BD55" s="434">
        <v>1480</v>
      </c>
      <c r="BE55" s="434"/>
      <c r="BF55" s="349" t="s">
        <v>95</v>
      </c>
      <c r="BJ55" s="393">
        <v>355</v>
      </c>
      <c r="BK55" s="434">
        <v>405</v>
      </c>
      <c r="BL55" s="434">
        <v>1138</v>
      </c>
      <c r="BM55" s="434">
        <v>596</v>
      </c>
      <c r="BN55" s="434">
        <v>3296</v>
      </c>
      <c r="BO55" s="434">
        <v>5884</v>
      </c>
      <c r="BP55" s="434">
        <v>1771</v>
      </c>
      <c r="BQ55" s="434">
        <v>3136</v>
      </c>
      <c r="BR55" s="434">
        <v>2686</v>
      </c>
    </row>
    <row r="56" spans="2:108" x14ac:dyDescent="0.15">
      <c r="B56" s="57" t="s">
        <v>72</v>
      </c>
      <c r="C56" s="1"/>
      <c r="D56" s="1"/>
      <c r="E56" s="1"/>
      <c r="F56" s="51">
        <v>418</v>
      </c>
      <c r="G56" s="51">
        <v>791</v>
      </c>
      <c r="H56" s="51">
        <v>1154</v>
      </c>
      <c r="I56" s="51">
        <v>547</v>
      </c>
      <c r="J56" s="51">
        <v>2737</v>
      </c>
      <c r="K56" s="51">
        <v>5571</v>
      </c>
      <c r="L56" s="51">
        <v>1126</v>
      </c>
      <c r="M56" s="51">
        <v>2378</v>
      </c>
      <c r="N56" s="51">
        <v>2381</v>
      </c>
      <c r="O56" s="51"/>
      <c r="AC56" s="51"/>
      <c r="AQ56" s="51"/>
      <c r="AR56" t="s">
        <v>55</v>
      </c>
      <c r="AS56" s="434"/>
      <c r="AT56" s="434"/>
      <c r="AU56" s="434"/>
      <c r="AV56" s="434">
        <v>297</v>
      </c>
      <c r="AW56" s="434">
        <v>490</v>
      </c>
      <c r="AX56" s="434">
        <v>1134</v>
      </c>
      <c r="AY56" s="434">
        <v>747</v>
      </c>
      <c r="AZ56" s="434">
        <v>2524</v>
      </c>
      <c r="BA56" s="434">
        <v>5010</v>
      </c>
      <c r="BB56" s="434">
        <v>1139</v>
      </c>
      <c r="BC56" s="434">
        <v>1242</v>
      </c>
      <c r="BD56" s="434">
        <v>1193</v>
      </c>
      <c r="BE56" s="434"/>
    </row>
    <row r="57" spans="2:108" x14ac:dyDescent="0.15">
      <c r="B57" s="57" t="s">
        <v>46</v>
      </c>
      <c r="C57" s="303">
        <f t="shared" ref="C57:E57" si="151">AVERAGE(C52:C56)</f>
        <v>5.2249999999999996</v>
      </c>
      <c r="D57" s="303">
        <f t="shared" si="151"/>
        <v>9.0749999999999993</v>
      </c>
      <c r="E57" s="303">
        <f t="shared" si="151"/>
        <v>9.9749999999999996</v>
      </c>
      <c r="F57" s="59">
        <f t="shared" ref="F57:N57" si="152">AVERAGE(F52:F56)</f>
        <v>406.6</v>
      </c>
      <c r="G57" s="59">
        <f t="shared" si="152"/>
        <v>718.8</v>
      </c>
      <c r="H57" s="59">
        <f t="shared" si="152"/>
        <v>1124.4000000000001</v>
      </c>
      <c r="I57" s="59">
        <f t="shared" si="152"/>
        <v>566.6</v>
      </c>
      <c r="J57" s="59">
        <f t="shared" si="152"/>
        <v>2812.6</v>
      </c>
      <c r="K57" s="59">
        <f t="shared" si="152"/>
        <v>5376.8</v>
      </c>
      <c r="L57" s="59">
        <f t="shared" si="152"/>
        <v>1536.8</v>
      </c>
      <c r="M57" s="59">
        <f t="shared" si="152"/>
        <v>3252.8</v>
      </c>
      <c r="N57" s="59">
        <f t="shared" si="152"/>
        <v>2513</v>
      </c>
      <c r="O57" s="59"/>
      <c r="AC57" s="59"/>
      <c r="AQ57" s="59"/>
      <c r="AS57" s="491">
        <f t="shared" ref="AS57:AU57" si="153">AVERAGE(AS52:AS56)</f>
        <v>4.7666666666666666</v>
      </c>
      <c r="AT57" s="491">
        <f t="shared" si="153"/>
        <v>9.5</v>
      </c>
      <c r="AU57" s="491">
        <f t="shared" si="153"/>
        <v>9.7999999999999989</v>
      </c>
      <c r="AV57" s="439">
        <f t="shared" ref="AV57:BD57" si="154">AVERAGE(AV52:AV56)</f>
        <v>335.6</v>
      </c>
      <c r="AW57" s="439">
        <f t="shared" si="154"/>
        <v>447.2</v>
      </c>
      <c r="AX57" s="439">
        <f t="shared" si="154"/>
        <v>1147.4000000000001</v>
      </c>
      <c r="AY57" s="439">
        <f t="shared" si="154"/>
        <v>753.6</v>
      </c>
      <c r="AZ57" s="439">
        <f t="shared" si="154"/>
        <v>2524.6</v>
      </c>
      <c r="BA57" s="439">
        <f t="shared" si="154"/>
        <v>5317.8</v>
      </c>
      <c r="BB57" s="439">
        <f t="shared" si="154"/>
        <v>1190.5999999999999</v>
      </c>
      <c r="BC57" s="439">
        <f t="shared" si="154"/>
        <v>1224.2</v>
      </c>
      <c r="BD57" s="439">
        <f t="shared" si="154"/>
        <v>1492.2</v>
      </c>
      <c r="BE57" s="439"/>
      <c r="BG57" s="490">
        <f t="shared" ref="BG57:BI57" si="155">AVERAGE(BG52:BG56)</f>
        <v>5.0999999999999996</v>
      </c>
      <c r="BH57" s="490">
        <f t="shared" si="155"/>
        <v>9.6000000000000014</v>
      </c>
      <c r="BI57" s="490">
        <f t="shared" si="155"/>
        <v>10</v>
      </c>
      <c r="BJ57" s="437">
        <f t="shared" ref="BJ57:BR57" si="156">AVERAGE(BJ52:BJ56)</f>
        <v>356.75</v>
      </c>
      <c r="BK57" s="439">
        <f t="shared" si="156"/>
        <v>435</v>
      </c>
      <c r="BL57" s="439">
        <f t="shared" si="156"/>
        <v>1176.5</v>
      </c>
      <c r="BM57" s="439">
        <f t="shared" si="156"/>
        <v>682.75</v>
      </c>
      <c r="BN57" s="439">
        <f t="shared" si="156"/>
        <v>3091</v>
      </c>
      <c r="BO57" s="439">
        <f t="shared" si="156"/>
        <v>5815.25</v>
      </c>
      <c r="BP57" s="439">
        <f t="shared" si="156"/>
        <v>1914</v>
      </c>
      <c r="BQ57" s="439">
        <f t="shared" si="156"/>
        <v>3057.5</v>
      </c>
      <c r="BR57" s="439">
        <f t="shared" si="156"/>
        <v>2617</v>
      </c>
      <c r="BS57" s="439"/>
      <c r="CG57" s="439"/>
    </row>
    <row r="58" spans="2:108" ht="14" thickBot="1" x14ac:dyDescent="0.2">
      <c r="F58" s="51"/>
      <c r="G58" s="51"/>
      <c r="H58" s="51"/>
      <c r="I58" s="51"/>
      <c r="J58" s="51"/>
      <c r="K58" s="51"/>
      <c r="L58" s="51"/>
      <c r="M58" s="51"/>
      <c r="N58" s="51"/>
      <c r="O58" s="51"/>
      <c r="AC58" s="51"/>
      <c r="AQ58" s="51"/>
      <c r="AS58" s="434"/>
      <c r="AT58" s="434"/>
      <c r="AU58" s="434"/>
      <c r="AV58" s="434"/>
      <c r="AW58" s="434"/>
      <c r="AX58" s="434"/>
      <c r="AY58" s="434"/>
      <c r="AZ58" s="434"/>
      <c r="BA58" s="434"/>
      <c r="BB58" s="434"/>
      <c r="BC58" s="434"/>
      <c r="BD58" s="434"/>
      <c r="BE58" s="434"/>
    </row>
    <row r="59" spans="2:108" ht="17" thickBot="1" x14ac:dyDescent="0.25">
      <c r="B59" s="45" t="s">
        <v>47</v>
      </c>
      <c r="C59" s="543" t="s">
        <v>4</v>
      </c>
      <c r="D59" s="544"/>
      <c r="E59" s="544"/>
      <c r="F59" s="544"/>
      <c r="G59" s="544"/>
      <c r="H59" s="544"/>
      <c r="I59" s="544"/>
      <c r="J59" s="544"/>
      <c r="K59" s="544"/>
      <c r="L59" s="544"/>
      <c r="M59" s="544"/>
      <c r="N59" s="545"/>
      <c r="O59" s="74"/>
      <c r="P59" s="62"/>
      <c r="Q59" s="531" t="s">
        <v>29</v>
      </c>
      <c r="R59" s="532"/>
      <c r="S59" s="532"/>
      <c r="T59" s="532"/>
      <c r="U59" s="532"/>
      <c r="V59" s="532"/>
      <c r="W59" s="532"/>
      <c r="X59" s="532"/>
      <c r="Y59" s="532"/>
      <c r="Z59" s="532"/>
      <c r="AA59" s="532"/>
      <c r="AB59" s="533"/>
      <c r="AC59" s="74"/>
      <c r="AD59" s="62"/>
      <c r="AE59" s="528" t="s">
        <v>30</v>
      </c>
      <c r="AF59" s="529"/>
      <c r="AG59" s="529"/>
      <c r="AH59" s="529"/>
      <c r="AI59" s="529"/>
      <c r="AJ59" s="529"/>
      <c r="AK59" s="529"/>
      <c r="AL59" s="529"/>
      <c r="AM59" s="529"/>
      <c r="AN59" s="529"/>
      <c r="AO59" s="529"/>
      <c r="AP59" s="530"/>
      <c r="AQ59" s="1"/>
      <c r="AR59" s="5"/>
      <c r="AS59" s="534" t="s">
        <v>32</v>
      </c>
      <c r="AT59" s="535"/>
      <c r="AU59" s="535"/>
      <c r="AV59" s="535"/>
      <c r="AW59" s="535"/>
      <c r="AX59" s="535"/>
      <c r="AY59" s="535"/>
      <c r="AZ59" s="535"/>
      <c r="BA59" s="535"/>
      <c r="BB59" s="535"/>
      <c r="BC59" s="535"/>
      <c r="BD59" s="536"/>
      <c r="BE59" s="393"/>
      <c r="BF59" s="433"/>
      <c r="BG59" s="540" t="s">
        <v>3</v>
      </c>
      <c r="BH59" s="541"/>
      <c r="BI59" s="541"/>
      <c r="BJ59" s="541"/>
      <c r="BK59" s="541"/>
      <c r="BL59" s="541"/>
      <c r="BM59" s="541"/>
      <c r="BN59" s="541"/>
      <c r="BO59" s="541"/>
      <c r="BP59" s="541"/>
      <c r="BQ59" s="541"/>
      <c r="BR59" s="542"/>
      <c r="BS59" s="393"/>
      <c r="BT59" s="433"/>
      <c r="BU59" s="537" t="s">
        <v>2</v>
      </c>
      <c r="BV59" s="538"/>
      <c r="BW59" s="538"/>
      <c r="BX59" s="538"/>
      <c r="BY59" s="538"/>
      <c r="BZ59" s="538"/>
      <c r="CA59" s="538"/>
      <c r="CB59" s="538"/>
      <c r="CC59" s="538"/>
      <c r="CD59" s="538"/>
      <c r="CE59" s="538"/>
      <c r="CF59" s="539"/>
      <c r="CG59" s="435"/>
    </row>
    <row r="60" spans="2:108" ht="16" x14ac:dyDescent="0.15">
      <c r="B60" s="72" t="s">
        <v>69</v>
      </c>
      <c r="C60" s="1">
        <v>4.2</v>
      </c>
      <c r="D60" s="1">
        <v>8.6999999999999993</v>
      </c>
      <c r="E60" s="1">
        <v>8.6</v>
      </c>
      <c r="F60" s="1">
        <v>350</v>
      </c>
      <c r="G60" s="1">
        <v>383</v>
      </c>
      <c r="H60" s="1">
        <v>1238</v>
      </c>
      <c r="I60" s="1">
        <v>1383</v>
      </c>
      <c r="J60" s="1">
        <v>2866</v>
      </c>
      <c r="K60" s="1">
        <v>5140</v>
      </c>
      <c r="L60" s="1">
        <v>1988</v>
      </c>
      <c r="M60" s="1">
        <v>5855</v>
      </c>
      <c r="N60" s="1">
        <v>1528</v>
      </c>
      <c r="O60" s="1"/>
      <c r="P60" s="1" t="s">
        <v>76</v>
      </c>
      <c r="Q60" s="1">
        <v>4.3</v>
      </c>
      <c r="R60" s="1">
        <v>8.6999999999999993</v>
      </c>
      <c r="S60" s="1">
        <v>8.1999999999999993</v>
      </c>
      <c r="T60" s="1">
        <v>349</v>
      </c>
      <c r="U60" s="1">
        <v>396</v>
      </c>
      <c r="V60" s="1">
        <v>1218</v>
      </c>
      <c r="W60" s="1">
        <v>1146</v>
      </c>
      <c r="X60" s="1">
        <v>2691</v>
      </c>
      <c r="Y60" s="1">
        <v>5702</v>
      </c>
      <c r="Z60" s="1">
        <v>1437</v>
      </c>
      <c r="AA60" s="1">
        <v>4768</v>
      </c>
      <c r="AB60" s="1">
        <v>991</v>
      </c>
      <c r="AC60" s="1"/>
      <c r="AD60" s="1" t="s">
        <v>77</v>
      </c>
      <c r="AE60" s="1">
        <v>4.4000000000000004</v>
      </c>
      <c r="AF60" s="1">
        <v>8.4</v>
      </c>
      <c r="AG60" s="1">
        <v>8.8000000000000007</v>
      </c>
      <c r="AH60" s="1">
        <v>313</v>
      </c>
      <c r="AI60" s="1">
        <v>366</v>
      </c>
      <c r="AJ60" s="1">
        <v>1285</v>
      </c>
      <c r="AK60" s="1">
        <v>1284</v>
      </c>
      <c r="AL60" s="1">
        <v>2759</v>
      </c>
      <c r="AM60" s="1">
        <v>5506</v>
      </c>
      <c r="AN60" s="1">
        <v>1693</v>
      </c>
      <c r="AO60" s="1">
        <v>3965</v>
      </c>
      <c r="AP60" s="1">
        <v>1273</v>
      </c>
      <c r="AQ60" s="1"/>
      <c r="AR60" s="1" t="s">
        <v>54</v>
      </c>
      <c r="AS60" s="393">
        <v>4.3</v>
      </c>
      <c r="AT60" s="393">
        <v>8.9</v>
      </c>
      <c r="AU60" s="393">
        <v>8.6999999999999993</v>
      </c>
      <c r="AV60" s="393">
        <v>661</v>
      </c>
      <c r="AW60" s="393">
        <v>466</v>
      </c>
      <c r="AX60" s="393">
        <v>1055</v>
      </c>
      <c r="AY60" s="393">
        <v>321</v>
      </c>
      <c r="AZ60" s="393">
        <v>1704</v>
      </c>
      <c r="BA60" s="393">
        <v>3694</v>
      </c>
      <c r="BB60" s="393">
        <v>781</v>
      </c>
      <c r="BC60" s="393">
        <v>1502</v>
      </c>
      <c r="BD60" s="393">
        <v>986</v>
      </c>
      <c r="BE60" s="393"/>
      <c r="BF60" s="71"/>
      <c r="BG60" s="71"/>
      <c r="BH60" s="71"/>
      <c r="BI60" s="71"/>
      <c r="BK60" s="393"/>
      <c r="BL60" s="393"/>
      <c r="BM60" s="393"/>
      <c r="BN60" s="393"/>
      <c r="BO60" s="393"/>
      <c r="BP60" s="393"/>
      <c r="BQ60" s="393"/>
      <c r="BR60" s="393"/>
      <c r="BS60" s="393"/>
      <c r="BT60" s="393" t="s">
        <v>43</v>
      </c>
      <c r="BU60" s="393"/>
      <c r="BV60" s="393"/>
      <c r="BW60" s="393"/>
      <c r="BX60" s="393">
        <v>351</v>
      </c>
      <c r="BY60" s="393">
        <v>345</v>
      </c>
      <c r="BZ60" s="393">
        <v>1299</v>
      </c>
      <c r="CA60" s="393">
        <v>1295</v>
      </c>
      <c r="CB60" s="393">
        <v>2899</v>
      </c>
      <c r="CC60" s="393">
        <v>5015</v>
      </c>
      <c r="CD60" s="393">
        <v>1819</v>
      </c>
      <c r="CE60" s="393">
        <v>5969</v>
      </c>
      <c r="CF60" s="393">
        <v>1698</v>
      </c>
      <c r="CG60" s="393"/>
      <c r="CH60" s="393"/>
      <c r="CI60" s="393"/>
      <c r="CJ60" s="393"/>
      <c r="CK60" s="393"/>
      <c r="CL60" s="63"/>
      <c r="CM60" s="63"/>
      <c r="CN60" s="63"/>
      <c r="CO60" s="63"/>
      <c r="CP60" s="63"/>
      <c r="CQ60" s="63"/>
      <c r="CR60" s="63"/>
      <c r="CS60" s="63"/>
      <c r="CT60" s="63"/>
      <c r="CU60" s="393"/>
      <c r="CV60" s="393"/>
      <c r="CW60" s="393"/>
      <c r="CX60" s="436"/>
      <c r="CY60" s="393"/>
      <c r="CZ60" s="437"/>
      <c r="DA60" s="437"/>
      <c r="DB60" s="393"/>
      <c r="DC60" s="437"/>
      <c r="DD60" s="437"/>
    </row>
    <row r="61" spans="2:108" x14ac:dyDescent="0.15">
      <c r="B61" s="57" t="s">
        <v>73</v>
      </c>
      <c r="C61" s="1">
        <v>4.2</v>
      </c>
      <c r="D61" s="1">
        <v>8.6999999999999993</v>
      </c>
      <c r="E61" s="1">
        <v>8.6999999999999993</v>
      </c>
      <c r="F61" s="1">
        <v>367</v>
      </c>
      <c r="G61" s="1">
        <v>297</v>
      </c>
      <c r="H61" s="1">
        <v>1283</v>
      </c>
      <c r="I61" s="1">
        <v>1356</v>
      </c>
      <c r="J61" s="1">
        <v>2851</v>
      </c>
      <c r="K61" s="1">
        <v>5134</v>
      </c>
      <c r="L61" s="1">
        <v>2074</v>
      </c>
      <c r="M61" s="1">
        <v>6500</v>
      </c>
      <c r="N61" s="1">
        <v>1573</v>
      </c>
      <c r="O61" s="1"/>
      <c r="P61" t="s">
        <v>84</v>
      </c>
      <c r="Q61" s="1">
        <v>4.0999999999999996</v>
      </c>
      <c r="R61" s="1">
        <v>8.6</v>
      </c>
      <c r="S61" s="1">
        <v>8.5</v>
      </c>
      <c r="T61" s="1">
        <v>411</v>
      </c>
      <c r="U61" s="1">
        <v>346</v>
      </c>
      <c r="V61" s="1">
        <v>1222</v>
      </c>
      <c r="W61" s="1">
        <v>1290</v>
      </c>
      <c r="X61" s="1">
        <v>2789</v>
      </c>
      <c r="Y61" s="1">
        <v>5343</v>
      </c>
      <c r="Z61" s="1">
        <v>1602</v>
      </c>
      <c r="AA61" s="1">
        <v>5343</v>
      </c>
      <c r="AB61" s="1">
        <v>1426</v>
      </c>
      <c r="AC61" s="1"/>
      <c r="AD61" t="s">
        <v>78</v>
      </c>
      <c r="AE61" s="1">
        <v>4.3</v>
      </c>
      <c r="AF61" s="1">
        <v>8.6</v>
      </c>
      <c r="AG61" s="1">
        <v>8.9</v>
      </c>
      <c r="AH61" s="1">
        <v>349</v>
      </c>
      <c r="AI61" s="1">
        <v>382</v>
      </c>
      <c r="AJ61" s="1">
        <v>1265</v>
      </c>
      <c r="AK61" s="1">
        <v>1281</v>
      </c>
      <c r="AL61" s="1">
        <v>2877</v>
      </c>
      <c r="AM61" s="1">
        <v>5391</v>
      </c>
      <c r="AN61" s="1">
        <v>1706</v>
      </c>
      <c r="AO61" s="1">
        <v>4389</v>
      </c>
      <c r="AP61" s="1">
        <v>1039</v>
      </c>
      <c r="AQ61" s="1"/>
      <c r="AR61" t="s">
        <v>81</v>
      </c>
      <c r="AS61" s="434">
        <v>4.3</v>
      </c>
      <c r="AT61" s="434">
        <v>9</v>
      </c>
      <c r="AU61" s="434">
        <v>8.4</v>
      </c>
      <c r="AV61" s="393">
        <v>633</v>
      </c>
      <c r="AW61" s="393">
        <v>419</v>
      </c>
      <c r="AX61" s="393">
        <v>1082</v>
      </c>
      <c r="AY61" s="393">
        <v>331</v>
      </c>
      <c r="AZ61" s="393">
        <v>1741</v>
      </c>
      <c r="BA61" s="393">
        <v>3578</v>
      </c>
      <c r="BB61" s="393">
        <v>825</v>
      </c>
      <c r="BC61" s="393">
        <v>1873</v>
      </c>
      <c r="BD61" s="393">
        <v>954</v>
      </c>
      <c r="BE61" s="393"/>
      <c r="BT61" s="434" t="s">
        <v>96</v>
      </c>
      <c r="BU61" s="434">
        <v>4.3</v>
      </c>
      <c r="BV61" s="434">
        <v>8.6999999999999993</v>
      </c>
      <c r="BW61" s="434">
        <v>8.4</v>
      </c>
      <c r="BX61" s="434">
        <v>381</v>
      </c>
      <c r="BY61" s="434">
        <v>369</v>
      </c>
      <c r="BZ61" s="393">
        <v>1297</v>
      </c>
      <c r="CA61" s="434">
        <v>1244</v>
      </c>
      <c r="CB61" s="393">
        <v>2887</v>
      </c>
      <c r="CC61" s="434">
        <v>5119</v>
      </c>
      <c r="CD61" s="434">
        <v>1869</v>
      </c>
      <c r="CE61" s="434">
        <v>5872</v>
      </c>
      <c r="CF61" s="434">
        <v>1453</v>
      </c>
    </row>
    <row r="62" spans="2:108" x14ac:dyDescent="0.15">
      <c r="B62" s="57" t="s">
        <v>74</v>
      </c>
      <c r="C62" s="1">
        <v>4.2</v>
      </c>
      <c r="D62" s="1">
        <v>8.9</v>
      </c>
      <c r="E62" s="1">
        <v>8.6999999999999993</v>
      </c>
      <c r="F62" s="1">
        <v>346</v>
      </c>
      <c r="G62" s="1">
        <v>355</v>
      </c>
      <c r="H62" s="1">
        <v>1223</v>
      </c>
      <c r="I62" s="1">
        <v>1389</v>
      </c>
      <c r="J62" s="1">
        <v>2836</v>
      </c>
      <c r="K62" s="1">
        <v>5319</v>
      </c>
      <c r="L62" s="1">
        <v>1961</v>
      </c>
      <c r="M62" s="1">
        <v>5904</v>
      </c>
      <c r="N62" s="1">
        <v>1557</v>
      </c>
      <c r="O62" s="1"/>
      <c r="P62" t="s">
        <v>85</v>
      </c>
      <c r="Q62" s="1">
        <v>4.0999999999999996</v>
      </c>
      <c r="R62" s="1">
        <v>8.5</v>
      </c>
      <c r="S62" s="1">
        <v>8.1</v>
      </c>
      <c r="T62" s="1">
        <v>413</v>
      </c>
      <c r="U62" s="1">
        <v>405</v>
      </c>
      <c r="V62" s="1">
        <v>1354</v>
      </c>
      <c r="W62" s="1">
        <v>1161</v>
      </c>
      <c r="X62" s="1">
        <v>2767</v>
      </c>
      <c r="Y62" s="1">
        <v>5642</v>
      </c>
      <c r="Z62" s="1">
        <v>1540</v>
      </c>
      <c r="AA62" s="1">
        <v>4367</v>
      </c>
      <c r="AB62" s="1">
        <v>1036</v>
      </c>
      <c r="AC62" s="1"/>
      <c r="AD62" t="s">
        <v>79</v>
      </c>
      <c r="AE62" s="1">
        <v>4.4000000000000004</v>
      </c>
      <c r="AF62" s="1">
        <v>8.4</v>
      </c>
      <c r="AG62" s="1">
        <v>8.6999999999999993</v>
      </c>
      <c r="AH62" s="1">
        <v>341</v>
      </c>
      <c r="AI62" s="1">
        <v>381</v>
      </c>
      <c r="AJ62" s="1">
        <v>1243</v>
      </c>
      <c r="AK62" s="1">
        <v>1465</v>
      </c>
      <c r="AL62" s="1">
        <v>2914</v>
      </c>
      <c r="AM62" s="1">
        <v>5513</v>
      </c>
      <c r="AN62" s="1">
        <v>1829</v>
      </c>
      <c r="AO62" s="1">
        <v>4549</v>
      </c>
      <c r="AP62" s="1">
        <v>1676</v>
      </c>
      <c r="AQ62" s="1"/>
      <c r="AR62" t="s">
        <v>82</v>
      </c>
      <c r="AS62" s="434">
        <v>4.4000000000000004</v>
      </c>
      <c r="AT62" s="434">
        <v>8.8000000000000007</v>
      </c>
      <c r="AU62" s="434">
        <v>8.8000000000000007</v>
      </c>
      <c r="AV62" s="393">
        <v>620</v>
      </c>
      <c r="AW62" s="393">
        <v>488</v>
      </c>
      <c r="AX62" s="393">
        <v>1091</v>
      </c>
      <c r="AY62" s="393">
        <v>360</v>
      </c>
      <c r="AZ62" s="393">
        <v>1812</v>
      </c>
      <c r="BA62" s="393">
        <v>3356</v>
      </c>
      <c r="BB62" s="393">
        <v>698</v>
      </c>
      <c r="BC62" s="393">
        <v>1250</v>
      </c>
      <c r="BD62" s="393">
        <v>956</v>
      </c>
      <c r="BE62" s="393"/>
      <c r="BT62" s="434" t="s">
        <v>97</v>
      </c>
      <c r="BU62" s="434">
        <v>4.3</v>
      </c>
      <c r="BV62" s="434">
        <v>8.6</v>
      </c>
      <c r="BW62" s="434">
        <v>8.3000000000000007</v>
      </c>
      <c r="BX62" s="434">
        <v>366</v>
      </c>
      <c r="BY62" s="434">
        <v>353</v>
      </c>
      <c r="BZ62" s="434">
        <v>1253</v>
      </c>
      <c r="CA62" s="434">
        <v>1181</v>
      </c>
      <c r="CB62" s="434">
        <v>2807</v>
      </c>
      <c r="CC62" s="434">
        <v>5351</v>
      </c>
      <c r="CD62" s="434">
        <v>1854</v>
      </c>
      <c r="CE62" s="434">
        <v>6016</v>
      </c>
      <c r="CF62" s="434">
        <v>1646</v>
      </c>
    </row>
    <row r="63" spans="2:108" x14ac:dyDescent="0.15">
      <c r="B63" s="57" t="s">
        <v>75</v>
      </c>
      <c r="C63" s="1"/>
      <c r="D63" s="1"/>
      <c r="E63" s="1"/>
      <c r="F63" s="1">
        <v>384</v>
      </c>
      <c r="G63" s="1">
        <v>380</v>
      </c>
      <c r="H63" s="1">
        <v>1242</v>
      </c>
      <c r="I63" s="1">
        <v>1305</v>
      </c>
      <c r="J63" s="1">
        <v>2803</v>
      </c>
      <c r="K63" s="1">
        <v>5203</v>
      </c>
      <c r="L63" s="1">
        <v>1751</v>
      </c>
      <c r="M63" s="1">
        <v>6165</v>
      </c>
      <c r="N63" s="1">
        <v>1518</v>
      </c>
      <c r="O63" s="1"/>
      <c r="Q63" s="1"/>
      <c r="R63" s="1"/>
      <c r="S63" s="1"/>
      <c r="AC63" s="1"/>
      <c r="AD63" t="s">
        <v>80</v>
      </c>
      <c r="AE63" s="73">
        <v>4.4000000000000004</v>
      </c>
      <c r="AF63" s="73">
        <v>8.5</v>
      </c>
      <c r="AG63" s="73">
        <v>8.6</v>
      </c>
      <c r="AH63" s="1">
        <v>361</v>
      </c>
      <c r="AI63" s="1">
        <v>369</v>
      </c>
      <c r="AJ63" s="1">
        <v>1256</v>
      </c>
      <c r="AK63" s="1">
        <v>1381</v>
      </c>
      <c r="AL63" s="1">
        <v>2988</v>
      </c>
      <c r="AM63" s="1">
        <v>5318</v>
      </c>
      <c r="AN63" s="1">
        <v>1862</v>
      </c>
      <c r="AO63" s="1">
        <v>3759</v>
      </c>
      <c r="AP63" s="1">
        <v>935</v>
      </c>
      <c r="AQ63" s="1"/>
      <c r="AR63" t="s">
        <v>83</v>
      </c>
      <c r="AS63" s="434"/>
      <c r="AT63" s="434"/>
      <c r="AU63" s="434"/>
      <c r="AV63" s="393">
        <v>583</v>
      </c>
      <c r="AW63" s="393">
        <v>378</v>
      </c>
      <c r="AX63" s="393">
        <v>1095</v>
      </c>
      <c r="AY63" s="393">
        <v>358</v>
      </c>
      <c r="AZ63" s="393">
        <v>1832</v>
      </c>
      <c r="BA63" s="393">
        <v>3703</v>
      </c>
      <c r="BB63" s="393">
        <v>856</v>
      </c>
      <c r="BC63" s="393">
        <v>1694</v>
      </c>
      <c r="BD63" s="393">
        <v>822</v>
      </c>
      <c r="BE63" s="393"/>
    </row>
    <row r="64" spans="2:108" x14ac:dyDescent="0.15">
      <c r="B64" s="57" t="s">
        <v>46</v>
      </c>
      <c r="C64" s="303">
        <f t="shared" ref="C64:E64" si="157">AVERAGE(C60:C63)</f>
        <v>4.2</v>
      </c>
      <c r="D64" s="303">
        <f t="shared" si="157"/>
        <v>8.7666666666666657</v>
      </c>
      <c r="E64" s="303">
        <f t="shared" si="157"/>
        <v>8.6666666666666661</v>
      </c>
      <c r="F64" s="73">
        <f>AVERAGE(F60:F63)</f>
        <v>361.75</v>
      </c>
      <c r="G64" s="73">
        <f t="shared" ref="G64:N64" si="158">AVERAGE(G60:G63)</f>
        <v>353.75</v>
      </c>
      <c r="H64" s="73">
        <f t="shared" si="158"/>
        <v>1246.5</v>
      </c>
      <c r="I64" s="73">
        <f t="shared" si="158"/>
        <v>1358.25</v>
      </c>
      <c r="J64" s="73">
        <f t="shared" si="158"/>
        <v>2839</v>
      </c>
      <c r="K64" s="73">
        <f t="shared" si="158"/>
        <v>5199</v>
      </c>
      <c r="L64" s="73">
        <f t="shared" si="158"/>
        <v>1943.5</v>
      </c>
      <c r="M64" s="73">
        <f t="shared" si="158"/>
        <v>6106</v>
      </c>
      <c r="N64" s="73">
        <f t="shared" si="158"/>
        <v>1544</v>
      </c>
      <c r="O64" s="73"/>
      <c r="Q64" s="303">
        <f t="shared" ref="Q64:S64" si="159">AVERAGE(Q60:Q63)</f>
        <v>4.1666666666666661</v>
      </c>
      <c r="R64" s="303">
        <f t="shared" si="159"/>
        <v>8.6</v>
      </c>
      <c r="S64" s="303">
        <f t="shared" si="159"/>
        <v>8.2666666666666657</v>
      </c>
      <c r="T64" s="73">
        <f>AVERAGE(T60:T63)</f>
        <v>391</v>
      </c>
      <c r="U64" s="73">
        <f t="shared" ref="U64:X64" si="160">AVERAGE(U60:U63)</f>
        <v>382.33333333333331</v>
      </c>
      <c r="V64" s="73">
        <f t="shared" si="160"/>
        <v>1264.6666666666667</v>
      </c>
      <c r="W64" s="73">
        <f t="shared" ref="W64" si="161">AVERAGE(W60:W63)</f>
        <v>1199</v>
      </c>
      <c r="X64" s="73">
        <f t="shared" si="160"/>
        <v>2749</v>
      </c>
      <c r="Y64" s="73">
        <f t="shared" ref="Y64" si="162">AVERAGE(Y60:Y63)</f>
        <v>5562.333333333333</v>
      </c>
      <c r="Z64" s="73">
        <f t="shared" ref="Z64" si="163">AVERAGE(Z60:Z63)</f>
        <v>1526.3333333333333</v>
      </c>
      <c r="AA64" s="73">
        <f t="shared" ref="AA64" si="164">AVERAGE(AA60:AA63)</f>
        <v>4826</v>
      </c>
      <c r="AB64" s="73">
        <f t="shared" ref="AB64" si="165">AVERAGE(AB60:AB63)</f>
        <v>1151</v>
      </c>
      <c r="AC64" s="73"/>
      <c r="AE64" s="303">
        <f t="shared" ref="AE64:AG64" si="166">AVERAGE(AE60:AE63)</f>
        <v>4.375</v>
      </c>
      <c r="AF64" s="303">
        <f t="shared" si="166"/>
        <v>8.4749999999999996</v>
      </c>
      <c r="AG64" s="303">
        <f t="shared" si="166"/>
        <v>8.75</v>
      </c>
      <c r="AH64" s="73">
        <f>AVERAGE(AH60:AH63)</f>
        <v>341</v>
      </c>
      <c r="AI64" s="73">
        <f t="shared" ref="AI64:AL64" si="167">AVERAGE(AI60:AI63)</f>
        <v>374.5</v>
      </c>
      <c r="AJ64" s="73">
        <f t="shared" si="167"/>
        <v>1262.25</v>
      </c>
      <c r="AK64" s="73">
        <f t="shared" ref="AK64" si="168">AVERAGE(AK60:AK63)</f>
        <v>1352.75</v>
      </c>
      <c r="AL64" s="73">
        <f t="shared" si="167"/>
        <v>2884.5</v>
      </c>
      <c r="AM64" s="73">
        <f t="shared" ref="AM64" si="169">AVERAGE(AM60:AM63)</f>
        <v>5432</v>
      </c>
      <c r="AN64" s="73">
        <f t="shared" ref="AN64" si="170">AVERAGE(AN60:AN63)</f>
        <v>1772.5</v>
      </c>
      <c r="AO64" s="73">
        <f t="shared" ref="AO64" si="171">AVERAGE(AO60:AO63)</f>
        <v>4165.5</v>
      </c>
      <c r="AP64" s="73">
        <f t="shared" ref="AP64" si="172">AVERAGE(AP60:AP63)</f>
        <v>1230.75</v>
      </c>
      <c r="AQ64" s="73"/>
      <c r="AS64" s="490">
        <f t="shared" ref="AS64:AU64" si="173">AVERAGE(AS60:AS63)</f>
        <v>4.333333333333333</v>
      </c>
      <c r="AT64" s="490">
        <f t="shared" si="173"/>
        <v>8.9</v>
      </c>
      <c r="AU64" s="490">
        <f t="shared" si="173"/>
        <v>8.6333333333333346</v>
      </c>
      <c r="AV64" s="437">
        <f>AVERAGE(AV60:AV63)</f>
        <v>624.25</v>
      </c>
      <c r="AW64" s="437">
        <f t="shared" ref="AW64:AZ64" si="174">AVERAGE(AW60:AW63)</f>
        <v>437.75</v>
      </c>
      <c r="AX64" s="437">
        <f t="shared" si="174"/>
        <v>1080.75</v>
      </c>
      <c r="AY64" s="437">
        <f t="shared" ref="AY64" si="175">AVERAGE(AY60:AY63)</f>
        <v>342.5</v>
      </c>
      <c r="AZ64" s="437">
        <f t="shared" si="174"/>
        <v>1772.25</v>
      </c>
      <c r="BA64" s="437">
        <f t="shared" ref="BA64" si="176">AVERAGE(BA60:BA63)</f>
        <v>3582.75</v>
      </c>
      <c r="BB64" s="437">
        <f t="shared" ref="BB64" si="177">AVERAGE(BB60:BB63)</f>
        <v>790</v>
      </c>
      <c r="BC64" s="437">
        <f t="shared" ref="BC64" si="178">AVERAGE(BC60:BC63)</f>
        <v>1579.75</v>
      </c>
      <c r="BD64" s="437">
        <f t="shared" ref="BD64" si="179">AVERAGE(BD60:BD63)</f>
        <v>929.5</v>
      </c>
      <c r="BE64" s="437"/>
      <c r="BU64" s="437">
        <f t="shared" ref="BU64:BW64" si="180">AVERAGE(BU60:BU63)</f>
        <v>4.3</v>
      </c>
      <c r="BV64" s="437">
        <f t="shared" si="180"/>
        <v>8.6499999999999986</v>
      </c>
      <c r="BW64" s="437">
        <f t="shared" si="180"/>
        <v>8.3500000000000014</v>
      </c>
      <c r="BX64" s="437">
        <f>AVERAGE(BX60:BX63)</f>
        <v>366</v>
      </c>
      <c r="BY64" s="437">
        <f t="shared" ref="BY64" si="181">AVERAGE(BY60:BY63)</f>
        <v>355.66666666666669</v>
      </c>
      <c r="BZ64" s="437">
        <f t="shared" ref="BZ64" si="182">AVERAGE(BZ60:BZ63)</f>
        <v>1283</v>
      </c>
      <c r="CA64" s="437">
        <f t="shared" ref="CA64" si="183">AVERAGE(CA60:CA63)</f>
        <v>1240</v>
      </c>
      <c r="CB64" s="437">
        <f t="shared" ref="CB64" si="184">AVERAGE(CB60:CB63)</f>
        <v>2864.3333333333335</v>
      </c>
      <c r="CC64" s="437">
        <f t="shared" ref="CC64" si="185">AVERAGE(CC60:CC63)</f>
        <v>5161.666666666667</v>
      </c>
      <c r="CD64" s="437">
        <f t="shared" ref="CD64" si="186">AVERAGE(CD60:CD63)</f>
        <v>1847.3333333333333</v>
      </c>
      <c r="CE64" s="437">
        <f t="shared" ref="CE64" si="187">AVERAGE(CE60:CE63)</f>
        <v>5952.333333333333</v>
      </c>
      <c r="CF64" s="437">
        <f t="shared" ref="CF64" si="188">AVERAGE(CF60:CF63)</f>
        <v>1599</v>
      </c>
    </row>
    <row r="65" spans="6:43" x14ac:dyDescent="0.15">
      <c r="F65" s="1"/>
      <c r="G65" s="1"/>
      <c r="H65" s="1"/>
      <c r="I65" s="1"/>
      <c r="J65" s="1"/>
      <c r="K65" s="1"/>
      <c r="L65" s="1"/>
      <c r="M65" s="1"/>
      <c r="N65" s="1"/>
      <c r="O65" s="1"/>
      <c r="Q65" s="332"/>
      <c r="R65" s="332"/>
      <c r="S65" s="332"/>
      <c r="AC65" s="1"/>
      <c r="AQ65" s="1"/>
    </row>
    <row r="66" spans="6:43" x14ac:dyDescent="0.15">
      <c r="F66" s="1"/>
      <c r="G66" s="1"/>
      <c r="H66" s="1"/>
      <c r="I66" s="1"/>
      <c r="J66" s="1"/>
      <c r="K66" s="1"/>
      <c r="L66" s="1"/>
      <c r="M66" s="1"/>
      <c r="N66" s="1"/>
      <c r="O66" s="1"/>
      <c r="AC66" s="1"/>
      <c r="AQ66" s="1"/>
    </row>
    <row r="67" spans="6:43" x14ac:dyDescent="0.15">
      <c r="F67" s="1"/>
      <c r="G67" s="1"/>
      <c r="H67" s="1"/>
      <c r="I67" s="1"/>
      <c r="J67" s="1"/>
      <c r="K67" s="1"/>
      <c r="L67" s="1"/>
      <c r="M67" s="1"/>
      <c r="N67" s="1"/>
      <c r="O67" s="1"/>
      <c r="AC67" s="1"/>
      <c r="AQ67" s="1"/>
    </row>
    <row r="68" spans="6:43" x14ac:dyDescent="0.15">
      <c r="F68" s="1"/>
      <c r="G68" s="1"/>
      <c r="H68" s="1"/>
      <c r="I68" s="1"/>
      <c r="J68" s="1"/>
      <c r="K68" s="1"/>
      <c r="L68" s="1"/>
      <c r="M68" s="1"/>
      <c r="N68" s="1"/>
      <c r="O68" s="1"/>
      <c r="AC68" s="1"/>
      <c r="AQ68" s="1"/>
    </row>
    <row r="69" spans="6:43" x14ac:dyDescent="0.15">
      <c r="F69" s="1"/>
      <c r="G69" s="1"/>
      <c r="H69" s="1"/>
      <c r="I69" s="1"/>
      <c r="J69" s="1"/>
      <c r="K69" s="1"/>
      <c r="L69" s="1"/>
      <c r="M69" s="1"/>
      <c r="N69" s="1"/>
      <c r="O69" s="1"/>
      <c r="AC69" s="1"/>
      <c r="AQ69" s="1"/>
    </row>
  </sheetData>
  <mergeCells count="77">
    <mergeCell ref="CW31:CX31"/>
    <mergeCell ref="CZ31:DA31"/>
    <mergeCell ref="DC31:DD31"/>
    <mergeCell ref="CW10:DA11"/>
    <mergeCell ref="B1:B2"/>
    <mergeCell ref="CW2:CX2"/>
    <mergeCell ref="CZ2:DA2"/>
    <mergeCell ref="DC2:DD2"/>
    <mergeCell ref="CW3:CX3"/>
    <mergeCell ref="CZ3:DA3"/>
    <mergeCell ref="B17:B18"/>
    <mergeCell ref="DC3:DD3"/>
    <mergeCell ref="C3:N3"/>
    <mergeCell ref="C9:N9"/>
    <mergeCell ref="CI3:CT3"/>
    <mergeCell ref="CI9:CT9"/>
    <mergeCell ref="BU3:CF3"/>
    <mergeCell ref="BU9:CF9"/>
    <mergeCell ref="BG9:BR9"/>
    <mergeCell ref="BG3:BR3"/>
    <mergeCell ref="AS3:BD3"/>
    <mergeCell ref="AS9:BD9"/>
    <mergeCell ref="C32:N32"/>
    <mergeCell ref="AE32:AP32"/>
    <mergeCell ref="Q32:AB32"/>
    <mergeCell ref="CZ19:DA19"/>
    <mergeCell ref="DC19:DD19"/>
    <mergeCell ref="CW19:CX19"/>
    <mergeCell ref="C19:N19"/>
    <mergeCell ref="C24:N24"/>
    <mergeCell ref="CI19:CT19"/>
    <mergeCell ref="CI24:CT24"/>
    <mergeCell ref="BU19:CF19"/>
    <mergeCell ref="BG19:BR19"/>
    <mergeCell ref="DC32:DD32"/>
    <mergeCell ref="CL32:CT32"/>
    <mergeCell ref="CW32:CX32"/>
    <mergeCell ref="CZ32:DA32"/>
    <mergeCell ref="C59:N59"/>
    <mergeCell ref="C40:N40"/>
    <mergeCell ref="BG51:BR51"/>
    <mergeCell ref="BU51:CF51"/>
    <mergeCell ref="AE51:AP51"/>
    <mergeCell ref="AE40:AP40"/>
    <mergeCell ref="Q40:AB40"/>
    <mergeCell ref="Q51:AB51"/>
    <mergeCell ref="C51:N51"/>
    <mergeCell ref="AS59:BD59"/>
    <mergeCell ref="BG59:BR59"/>
    <mergeCell ref="BU59:CF59"/>
    <mergeCell ref="AE59:AP59"/>
    <mergeCell ref="Q59:AB59"/>
    <mergeCell ref="BU32:CF32"/>
    <mergeCell ref="BU40:CF40"/>
    <mergeCell ref="BG40:BR40"/>
    <mergeCell ref="BG32:BR32"/>
    <mergeCell ref="BG24:BR24"/>
    <mergeCell ref="BU24:CF24"/>
    <mergeCell ref="AS19:BD19"/>
    <mergeCell ref="AS24:BD24"/>
    <mergeCell ref="AS32:BD32"/>
    <mergeCell ref="AS40:BD40"/>
    <mergeCell ref="AS51:BD51"/>
    <mergeCell ref="AE24:AP24"/>
    <mergeCell ref="AE19:AP19"/>
    <mergeCell ref="AE9:AQ9"/>
    <mergeCell ref="AE3:AQ3"/>
    <mergeCell ref="Q3:AC3"/>
    <mergeCell ref="Q9:AC9"/>
    <mergeCell ref="Q19:AC19"/>
    <mergeCell ref="Q24:AC24"/>
    <mergeCell ref="DF3:DG3"/>
    <mergeCell ref="DI3:DJ3"/>
    <mergeCell ref="DL3:DM3"/>
    <mergeCell ref="DF19:DG19"/>
    <mergeCell ref="DI19:DJ19"/>
    <mergeCell ref="DL19:DM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4"/>
  <sheetViews>
    <sheetView zoomScale="136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D165" sqref="D165"/>
    </sheetView>
  </sheetViews>
  <sheetFormatPr baseColWidth="10" defaultRowHeight="16" x14ac:dyDescent="0.2"/>
  <cols>
    <col min="1" max="1" width="13.33203125" style="120" bestFit="1" customWidth="1"/>
    <col min="2" max="2" width="9.5" style="120" bestFit="1" customWidth="1"/>
    <col min="3" max="3" width="6.1640625" style="120" bestFit="1" customWidth="1"/>
    <col min="4" max="4" width="7.6640625" style="120" bestFit="1" customWidth="1"/>
    <col min="5" max="5" width="16.33203125" style="120" bestFit="1" customWidth="1"/>
    <col min="6" max="6" width="20.33203125" style="120" bestFit="1" customWidth="1"/>
    <col min="7" max="7" width="10.6640625" style="120" bestFit="1" customWidth="1"/>
    <col min="8" max="8" width="14.1640625" style="120" bestFit="1" customWidth="1"/>
    <col min="9" max="10" width="13" style="120" bestFit="1" customWidth="1"/>
    <col min="11" max="11" width="14.1640625" style="120" bestFit="1" customWidth="1"/>
    <col min="12" max="12" width="16" style="120" bestFit="1" customWidth="1"/>
    <col min="13" max="16384" width="10.83203125" style="120"/>
  </cols>
  <sheetData>
    <row r="1" spans="1:12" x14ac:dyDescent="0.2">
      <c r="A1" s="120" t="s">
        <v>186</v>
      </c>
      <c r="B1" s="120" t="s">
        <v>187</v>
      </c>
      <c r="C1" s="120" t="s">
        <v>188</v>
      </c>
      <c r="D1" s="120" t="s">
        <v>189</v>
      </c>
      <c r="E1" s="120" t="s">
        <v>190</v>
      </c>
      <c r="F1" s="120" t="s">
        <v>191</v>
      </c>
      <c r="G1" s="120" t="s">
        <v>192</v>
      </c>
      <c r="H1" s="120" t="s">
        <v>193</v>
      </c>
      <c r="I1" s="120" t="s">
        <v>194</v>
      </c>
      <c r="J1" s="120" t="s">
        <v>195</v>
      </c>
      <c r="K1" s="120" t="s">
        <v>196</v>
      </c>
      <c r="L1" s="120" t="s">
        <v>197</v>
      </c>
    </row>
    <row r="3" spans="1:12" x14ac:dyDescent="0.2">
      <c r="A3" s="120" t="s">
        <v>20</v>
      </c>
      <c r="B3" s="120" t="s">
        <v>198</v>
      </c>
      <c r="C3" s="120">
        <v>67.12</v>
      </c>
      <c r="D3" s="120">
        <v>983.1</v>
      </c>
      <c r="E3" s="120">
        <v>255.7</v>
      </c>
      <c r="F3" s="120">
        <v>26</v>
      </c>
      <c r="G3" s="121">
        <v>0.25277777777777777</v>
      </c>
      <c r="H3" s="120">
        <v>1</v>
      </c>
      <c r="I3" s="120">
        <v>-7.0000000000000007E-2</v>
      </c>
      <c r="J3" s="120">
        <v>-2.04</v>
      </c>
      <c r="K3" s="120">
        <v>-2.08</v>
      </c>
      <c r="L3" s="120">
        <v>22.75</v>
      </c>
    </row>
    <row r="4" spans="1:12" x14ac:dyDescent="0.2">
      <c r="A4" s="120" t="s">
        <v>20</v>
      </c>
      <c r="B4" s="120" t="s">
        <v>198</v>
      </c>
      <c r="C4" s="120">
        <v>68.319999999999993</v>
      </c>
      <c r="D4" s="120">
        <v>958</v>
      </c>
      <c r="E4" s="120">
        <v>285.39999999999998</v>
      </c>
      <c r="F4" s="120">
        <v>29.8</v>
      </c>
      <c r="G4" s="121">
        <v>0.23194444444444443</v>
      </c>
      <c r="H4" s="120">
        <v>1</v>
      </c>
      <c r="I4" s="120">
        <v>0.47</v>
      </c>
      <c r="J4" s="120">
        <v>-1.96</v>
      </c>
      <c r="K4" s="120">
        <v>5.64</v>
      </c>
      <c r="L4" s="120">
        <v>35.75</v>
      </c>
    </row>
    <row r="5" spans="1:12" x14ac:dyDescent="0.2">
      <c r="A5" s="120" t="s">
        <v>20</v>
      </c>
      <c r="B5" s="120" t="s">
        <v>198</v>
      </c>
      <c r="C5" s="120">
        <v>68.14</v>
      </c>
      <c r="D5" s="120">
        <v>1043.8</v>
      </c>
      <c r="E5" s="120">
        <v>226.4</v>
      </c>
      <c r="F5" s="120">
        <v>21.7</v>
      </c>
      <c r="G5" s="121">
        <v>0.23611111111111113</v>
      </c>
      <c r="H5" s="120">
        <v>1</v>
      </c>
      <c r="I5" s="120">
        <v>0.28999999999999998</v>
      </c>
      <c r="J5" s="120">
        <v>-1.63</v>
      </c>
      <c r="K5" s="120">
        <v>-5.34</v>
      </c>
      <c r="L5" s="120">
        <v>21.11</v>
      </c>
    </row>
    <row r="6" spans="1:12" x14ac:dyDescent="0.2">
      <c r="A6" s="120" t="s">
        <v>20</v>
      </c>
      <c r="B6" s="120" t="s">
        <v>198</v>
      </c>
      <c r="C6" s="120">
        <v>67.87</v>
      </c>
      <c r="D6" s="120">
        <v>1087.0999999999999</v>
      </c>
      <c r="E6" s="120">
        <v>331.7</v>
      </c>
      <c r="F6" s="120">
        <v>30.5</v>
      </c>
      <c r="G6" s="121">
        <v>0.24861111111111112</v>
      </c>
      <c r="H6" s="120">
        <v>1</v>
      </c>
      <c r="I6" s="120">
        <v>0.06</v>
      </c>
      <c r="J6" s="120">
        <v>-2.48</v>
      </c>
      <c r="K6" s="120">
        <v>1.04</v>
      </c>
      <c r="L6" s="120">
        <v>24.56</v>
      </c>
    </row>
    <row r="7" spans="1:12" x14ac:dyDescent="0.2">
      <c r="A7" s="120" t="s">
        <v>20</v>
      </c>
      <c r="B7" s="120" t="s">
        <v>198</v>
      </c>
      <c r="C7" s="120">
        <v>67.58</v>
      </c>
      <c r="D7" s="120">
        <v>989.7</v>
      </c>
      <c r="E7" s="120">
        <v>269.7</v>
      </c>
      <c r="F7" s="120">
        <v>27.3</v>
      </c>
      <c r="G7" s="121">
        <v>0.23750000000000002</v>
      </c>
      <c r="H7" s="120">
        <v>1</v>
      </c>
      <c r="I7" s="120">
        <v>0.35</v>
      </c>
      <c r="J7" s="120">
        <v>-2.14</v>
      </c>
      <c r="K7" s="120">
        <v>-8.1</v>
      </c>
      <c r="L7" s="120">
        <v>27.04</v>
      </c>
    </row>
    <row r="8" spans="1:12" x14ac:dyDescent="0.2">
      <c r="A8" s="120" t="s">
        <v>20</v>
      </c>
      <c r="B8" s="120" t="s">
        <v>198</v>
      </c>
      <c r="C8" s="120">
        <v>68.08</v>
      </c>
      <c r="D8" s="120">
        <v>992.8</v>
      </c>
      <c r="E8" s="120">
        <v>252.9</v>
      </c>
      <c r="F8" s="120">
        <v>25.5</v>
      </c>
      <c r="G8" s="121">
        <v>0.21944444444444444</v>
      </c>
      <c r="H8" s="120">
        <v>1</v>
      </c>
      <c r="I8" s="120">
        <v>0.61</v>
      </c>
      <c r="J8" s="120">
        <v>-1.49</v>
      </c>
      <c r="K8" s="120">
        <v>6.77</v>
      </c>
      <c r="L8" s="120">
        <v>32.32</v>
      </c>
    </row>
    <row r="9" spans="1:12" x14ac:dyDescent="0.2">
      <c r="A9" s="120" t="s">
        <v>20</v>
      </c>
      <c r="B9" s="120" t="s">
        <v>198</v>
      </c>
      <c r="C9" s="120">
        <v>67.790000000000006</v>
      </c>
      <c r="D9" s="120">
        <v>987.3</v>
      </c>
      <c r="E9" s="120">
        <v>252.5</v>
      </c>
      <c r="F9" s="120">
        <v>25.6</v>
      </c>
      <c r="G9" s="121">
        <v>0.24166666666666667</v>
      </c>
      <c r="H9" s="120">
        <v>1</v>
      </c>
      <c r="I9" s="120">
        <v>0.2</v>
      </c>
      <c r="J9" s="120">
        <v>-1.82</v>
      </c>
      <c r="K9" s="120">
        <v>1.18</v>
      </c>
      <c r="L9" s="120">
        <v>27.62</v>
      </c>
    </row>
    <row r="10" spans="1:12" x14ac:dyDescent="0.2">
      <c r="A10" s="120" t="s">
        <v>20</v>
      </c>
      <c r="B10" s="120" t="s">
        <v>198</v>
      </c>
      <c r="C10" s="120">
        <v>70.67</v>
      </c>
      <c r="D10" s="120">
        <v>1077.2</v>
      </c>
      <c r="E10" s="120">
        <v>286.5</v>
      </c>
      <c r="F10" s="120">
        <v>26.6</v>
      </c>
      <c r="G10" s="121">
        <v>0.25694444444444448</v>
      </c>
      <c r="H10" s="120">
        <v>1</v>
      </c>
      <c r="I10" s="120">
        <v>-0.17</v>
      </c>
      <c r="J10" s="120">
        <v>-2.1800000000000002</v>
      </c>
      <c r="K10" s="120">
        <v>-3.89</v>
      </c>
      <c r="L10" s="120">
        <v>31.12</v>
      </c>
    </row>
    <row r="11" spans="1:12" x14ac:dyDescent="0.2">
      <c r="A11" s="120" t="s">
        <v>20</v>
      </c>
      <c r="B11" s="120" t="s">
        <v>198</v>
      </c>
      <c r="C11" s="120">
        <v>67.94</v>
      </c>
      <c r="D11" s="120">
        <v>1014.2</v>
      </c>
      <c r="E11" s="120">
        <v>271.2</v>
      </c>
      <c r="F11" s="120">
        <v>26.7</v>
      </c>
      <c r="G11" s="121">
        <v>0.23194444444444443</v>
      </c>
      <c r="H11" s="120">
        <v>1</v>
      </c>
      <c r="I11" s="120">
        <v>0.41</v>
      </c>
      <c r="J11" s="120">
        <v>-1.76</v>
      </c>
      <c r="K11" s="120">
        <v>2.68</v>
      </c>
      <c r="L11" s="120">
        <v>32.51</v>
      </c>
    </row>
    <row r="13" spans="1:12" ht="17" thickBot="1" x14ac:dyDescent="0.25">
      <c r="A13" s="122" t="s">
        <v>25</v>
      </c>
      <c r="B13" s="122" t="s">
        <v>199</v>
      </c>
      <c r="C13" s="123">
        <f>AVERAGE(C3:C11)</f>
        <v>68.167777777777772</v>
      </c>
      <c r="D13" s="123">
        <f>AVERAGE(D3:D11)</f>
        <v>1014.8000000000001</v>
      </c>
      <c r="E13" s="123">
        <f>AVERAGE(E3:E11)</f>
        <v>270.22222222222223</v>
      </c>
      <c r="F13" s="123">
        <f>AVERAGE(F3:F11)</f>
        <v>26.633333333333333</v>
      </c>
      <c r="G13" s="124">
        <f>AVERAGE(G3:G11)</f>
        <v>0.23966049382716051</v>
      </c>
      <c r="H13" s="123"/>
      <c r="I13" s="123">
        <f>AVERAGE(I3:I11)</f>
        <v>0.23888888888888887</v>
      </c>
      <c r="J13" s="123">
        <f>AVERAGE(J3:J11)</f>
        <v>-1.9444444444444444</v>
      </c>
      <c r="K13" s="123">
        <f>AVERAGE(K3:K11)</f>
        <v>-0.23333333333333334</v>
      </c>
      <c r="L13" s="123">
        <f>AVERAGE(L3:L11)</f>
        <v>28.308888888888887</v>
      </c>
    </row>
    <row r="14" spans="1:12" ht="17" thickTop="1" x14ac:dyDescent="0.2"/>
    <row r="15" spans="1:12" x14ac:dyDescent="0.2">
      <c r="A15" s="120" t="s">
        <v>20</v>
      </c>
      <c r="B15" s="120" t="s">
        <v>200</v>
      </c>
      <c r="C15" s="120">
        <v>68.08</v>
      </c>
      <c r="D15" s="120">
        <v>1113.3</v>
      </c>
      <c r="E15" s="120">
        <v>332.8</v>
      </c>
      <c r="F15" s="120">
        <v>29.9</v>
      </c>
      <c r="G15" s="121">
        <v>0.23194444444444443</v>
      </c>
      <c r="H15" s="120">
        <v>1</v>
      </c>
      <c r="I15" s="120">
        <v>0.53</v>
      </c>
      <c r="J15" s="120">
        <v>-2.19</v>
      </c>
      <c r="K15" s="120">
        <v>9.35</v>
      </c>
      <c r="L15" s="120">
        <v>7.2</v>
      </c>
    </row>
    <row r="16" spans="1:12" x14ac:dyDescent="0.2">
      <c r="A16" s="120" t="s">
        <v>20</v>
      </c>
      <c r="B16" s="120" t="s">
        <v>200</v>
      </c>
      <c r="C16" s="120">
        <v>69.48</v>
      </c>
      <c r="D16" s="120">
        <v>1169.3</v>
      </c>
      <c r="E16" s="120">
        <v>319.3</v>
      </c>
      <c r="F16" s="120">
        <v>27.3</v>
      </c>
      <c r="G16" s="121">
        <v>0.25</v>
      </c>
      <c r="H16" s="120">
        <v>1</v>
      </c>
      <c r="I16" s="120">
        <v>0.01</v>
      </c>
      <c r="J16" s="120">
        <v>-2.0699999999999998</v>
      </c>
      <c r="K16" s="120">
        <v>8.61</v>
      </c>
      <c r="L16" s="120">
        <v>21.07</v>
      </c>
    </row>
    <row r="17" spans="1:12" x14ac:dyDescent="0.2">
      <c r="A17" s="120" t="s">
        <v>20</v>
      </c>
      <c r="B17" s="120" t="s">
        <v>200</v>
      </c>
      <c r="C17" s="120">
        <v>66.739999999999995</v>
      </c>
      <c r="D17" s="120">
        <v>1198.8</v>
      </c>
      <c r="E17" s="120">
        <v>338</v>
      </c>
      <c r="F17" s="120">
        <v>28.2</v>
      </c>
      <c r="G17" s="121">
        <v>0.23055555555555554</v>
      </c>
      <c r="H17" s="120">
        <v>1</v>
      </c>
      <c r="I17" s="120">
        <v>0.48</v>
      </c>
      <c r="J17" s="120">
        <v>-1.87</v>
      </c>
      <c r="K17" s="120">
        <v>16.64</v>
      </c>
      <c r="L17" s="120">
        <v>18.48</v>
      </c>
    </row>
    <row r="18" spans="1:12" x14ac:dyDescent="0.2">
      <c r="A18" s="120" t="s">
        <v>20</v>
      </c>
      <c r="B18" s="120" t="s">
        <v>200</v>
      </c>
      <c r="C18" s="120">
        <v>68.39</v>
      </c>
      <c r="D18" s="120">
        <v>1266.0999999999999</v>
      </c>
      <c r="E18" s="120">
        <v>294.7</v>
      </c>
      <c r="F18" s="120">
        <v>23.3</v>
      </c>
      <c r="G18" s="121">
        <v>0.24444444444444446</v>
      </c>
      <c r="H18" s="120">
        <v>1</v>
      </c>
      <c r="I18" s="120">
        <v>0.2</v>
      </c>
      <c r="J18" s="120">
        <v>-2.3199999999999998</v>
      </c>
      <c r="K18" s="120">
        <v>-16.29</v>
      </c>
      <c r="L18" s="120">
        <v>18.14</v>
      </c>
    </row>
    <row r="19" spans="1:12" x14ac:dyDescent="0.2">
      <c r="A19" s="120" t="s">
        <v>20</v>
      </c>
      <c r="B19" s="120" t="s">
        <v>200</v>
      </c>
      <c r="C19" s="120">
        <v>68.38</v>
      </c>
      <c r="D19" s="120">
        <v>1234.9000000000001</v>
      </c>
      <c r="E19" s="120">
        <v>311.5</v>
      </c>
      <c r="F19" s="120">
        <v>25.2</v>
      </c>
      <c r="G19" s="121">
        <v>0.24305555555555555</v>
      </c>
      <c r="H19" s="120">
        <v>1</v>
      </c>
      <c r="I19" s="120">
        <v>0.24</v>
      </c>
      <c r="J19" s="120">
        <v>-2.41</v>
      </c>
      <c r="K19" s="120">
        <v>-10.63</v>
      </c>
      <c r="L19" s="120">
        <v>13.94</v>
      </c>
    </row>
    <row r="20" spans="1:12" x14ac:dyDescent="0.2">
      <c r="A20" s="120" t="s">
        <v>20</v>
      </c>
      <c r="B20" s="120" t="s">
        <v>200</v>
      </c>
      <c r="C20" s="120">
        <v>67.86</v>
      </c>
      <c r="D20" s="120">
        <v>1198.3</v>
      </c>
      <c r="E20" s="120">
        <v>353.5</v>
      </c>
      <c r="F20" s="120">
        <v>29.5</v>
      </c>
      <c r="G20" s="121">
        <v>0.23055555555555554</v>
      </c>
      <c r="H20" s="120">
        <v>1</v>
      </c>
      <c r="I20" s="120">
        <v>0.65</v>
      </c>
      <c r="J20" s="120">
        <v>-2.58</v>
      </c>
      <c r="K20" s="120">
        <v>-9.42</v>
      </c>
      <c r="L20" s="120">
        <v>16.78</v>
      </c>
    </row>
    <row r="21" spans="1:12" x14ac:dyDescent="0.2">
      <c r="A21" s="120" t="s">
        <v>20</v>
      </c>
      <c r="B21" s="120" t="s">
        <v>200</v>
      </c>
      <c r="C21" s="120">
        <v>67.23</v>
      </c>
      <c r="D21" s="120">
        <v>1168.5</v>
      </c>
      <c r="E21" s="120">
        <v>660.7</v>
      </c>
      <c r="F21" s="120">
        <v>56.5</v>
      </c>
      <c r="G21" s="121">
        <v>0.26111111111111113</v>
      </c>
      <c r="H21" s="120">
        <v>1</v>
      </c>
      <c r="I21" s="120">
        <v>-0.66</v>
      </c>
      <c r="J21" s="120">
        <v>-4.9400000000000004</v>
      </c>
      <c r="K21" s="120">
        <v>11.77</v>
      </c>
      <c r="L21" s="120">
        <v>15.97</v>
      </c>
    </row>
    <row r="22" spans="1:12" x14ac:dyDescent="0.2">
      <c r="A22" s="120" t="s">
        <v>20</v>
      </c>
      <c r="B22" s="120" t="s">
        <v>200</v>
      </c>
      <c r="C22" s="120">
        <v>66.58</v>
      </c>
      <c r="D22" s="120">
        <v>1156.8</v>
      </c>
      <c r="E22" s="120">
        <v>607.20000000000005</v>
      </c>
      <c r="F22" s="120">
        <v>52.5</v>
      </c>
      <c r="G22" s="121">
        <v>0.28333333333333333</v>
      </c>
      <c r="H22" s="120">
        <v>1</v>
      </c>
      <c r="I22" s="120">
        <v>-1.84</v>
      </c>
      <c r="J22" s="120">
        <v>-4.29</v>
      </c>
      <c r="K22" s="120">
        <v>12.11</v>
      </c>
      <c r="L22" s="120">
        <v>20.57</v>
      </c>
    </row>
    <row r="23" spans="1:12" x14ac:dyDescent="0.2">
      <c r="A23" s="120" t="s">
        <v>20</v>
      </c>
      <c r="B23" s="120" t="s">
        <v>200</v>
      </c>
      <c r="C23" s="120">
        <v>65.39</v>
      </c>
      <c r="D23" s="120">
        <v>1207.7</v>
      </c>
      <c r="E23" s="120">
        <v>627.9</v>
      </c>
      <c r="F23" s="120">
        <v>52</v>
      </c>
      <c r="G23" s="121">
        <v>0.20833333333333334</v>
      </c>
      <c r="H23" s="120">
        <v>1</v>
      </c>
      <c r="I23" s="120">
        <v>2.63</v>
      </c>
      <c r="J23" s="120">
        <v>-4.38</v>
      </c>
      <c r="K23" s="120">
        <v>-14.66</v>
      </c>
      <c r="L23" s="120">
        <v>21.46</v>
      </c>
    </row>
    <row r="24" spans="1:12" x14ac:dyDescent="0.2">
      <c r="A24" s="120" t="s">
        <v>20</v>
      </c>
      <c r="B24" s="120" t="s">
        <v>200</v>
      </c>
      <c r="C24" s="120">
        <v>65.61</v>
      </c>
      <c r="D24" s="120">
        <v>1225</v>
      </c>
      <c r="E24" s="120">
        <v>374.5</v>
      </c>
      <c r="F24" s="120">
        <v>30.6</v>
      </c>
      <c r="G24" s="121">
        <v>0.24166666666666667</v>
      </c>
      <c r="H24" s="120">
        <v>1</v>
      </c>
      <c r="I24" s="120">
        <v>0.36</v>
      </c>
      <c r="J24" s="120">
        <v>-3.03</v>
      </c>
      <c r="K24" s="120">
        <v>-16.68</v>
      </c>
      <c r="L24" s="120">
        <v>18.61</v>
      </c>
    </row>
    <row r="25" spans="1:12" x14ac:dyDescent="0.2">
      <c r="A25" s="120" t="s">
        <v>20</v>
      </c>
      <c r="B25" s="120" t="s">
        <v>200</v>
      </c>
      <c r="C25" s="120">
        <v>67.349999999999994</v>
      </c>
      <c r="D25" s="120">
        <v>1168.9000000000001</v>
      </c>
      <c r="E25" s="120">
        <v>587.4</v>
      </c>
      <c r="F25" s="120">
        <v>50.3</v>
      </c>
      <c r="G25" s="121">
        <v>0.24583333333333335</v>
      </c>
      <c r="H25" s="120">
        <v>1</v>
      </c>
      <c r="I25" s="120">
        <v>0.27</v>
      </c>
      <c r="J25" s="120">
        <v>-4.75</v>
      </c>
      <c r="K25" s="120">
        <v>-7.21</v>
      </c>
      <c r="L25" s="120">
        <v>26.54</v>
      </c>
    </row>
    <row r="26" spans="1:12" x14ac:dyDescent="0.2">
      <c r="A26" s="120" t="s">
        <v>20</v>
      </c>
      <c r="B26" s="120" t="s">
        <v>200</v>
      </c>
      <c r="C26" s="120">
        <v>67</v>
      </c>
      <c r="D26" s="120">
        <v>1167.8</v>
      </c>
      <c r="E26" s="120">
        <v>561.4</v>
      </c>
      <c r="F26" s="120">
        <v>48.1</v>
      </c>
      <c r="G26" s="121">
        <v>0.25277777777777777</v>
      </c>
      <c r="H26" s="120">
        <v>1</v>
      </c>
      <c r="I26" s="120">
        <v>-0.1</v>
      </c>
      <c r="J26" s="120">
        <v>-4.6900000000000004</v>
      </c>
      <c r="K26" s="120">
        <v>-11.21</v>
      </c>
      <c r="L26" s="120">
        <v>11.25</v>
      </c>
    </row>
    <row r="28" spans="1:12" ht="17" thickBot="1" x14ac:dyDescent="0.25">
      <c r="A28" s="122" t="s">
        <v>25</v>
      </c>
      <c r="B28" s="122" t="s">
        <v>201</v>
      </c>
      <c r="C28" s="123">
        <f t="shared" ref="C28:L28" si="0">AVERAGE(C15:C27)</f>
        <v>67.340833333333336</v>
      </c>
      <c r="D28" s="123">
        <f t="shared" si="0"/>
        <v>1189.6166666666666</v>
      </c>
      <c r="E28" s="123">
        <f t="shared" si="0"/>
        <v>447.4083333333333</v>
      </c>
      <c r="F28" s="123">
        <f t="shared" si="0"/>
        <v>37.783333333333339</v>
      </c>
      <c r="G28" s="124">
        <f t="shared" si="0"/>
        <v>0.24363425925925927</v>
      </c>
      <c r="H28" s="123">
        <f t="shared" si="0"/>
        <v>1</v>
      </c>
      <c r="I28" s="123">
        <f t="shared" si="0"/>
        <v>0.23083333333333325</v>
      </c>
      <c r="J28" s="123">
        <f t="shared" si="0"/>
        <v>-3.293333333333333</v>
      </c>
      <c r="K28" s="123">
        <f t="shared" si="0"/>
        <v>-2.3016666666666667</v>
      </c>
      <c r="L28" s="123">
        <f t="shared" si="0"/>
        <v>17.500833333333336</v>
      </c>
    </row>
    <row r="29" spans="1:12" ht="17" thickTop="1" x14ac:dyDescent="0.2"/>
    <row r="30" spans="1:12" x14ac:dyDescent="0.2">
      <c r="A30" s="120" t="s">
        <v>20</v>
      </c>
      <c r="B30" s="120" t="s">
        <v>202</v>
      </c>
      <c r="C30" s="120">
        <v>68.63</v>
      </c>
      <c r="D30" s="120">
        <v>952.9</v>
      </c>
      <c r="E30" s="120">
        <v>499.4</v>
      </c>
      <c r="F30" s="120">
        <v>52.4</v>
      </c>
      <c r="G30" s="121">
        <v>0.11666666666666665</v>
      </c>
      <c r="H30" s="120">
        <v>1</v>
      </c>
      <c r="I30" s="120">
        <v>3.28</v>
      </c>
      <c r="J30" s="120">
        <v>0.36</v>
      </c>
      <c r="K30" s="120">
        <v>-16.260000000000002</v>
      </c>
      <c r="L30" s="120">
        <v>49.06</v>
      </c>
    </row>
    <row r="31" spans="1:12" x14ac:dyDescent="0.2">
      <c r="A31" s="120" t="s">
        <v>20</v>
      </c>
      <c r="B31" s="120" t="s">
        <v>202</v>
      </c>
      <c r="C31" s="120">
        <v>69.41</v>
      </c>
      <c r="D31" s="120">
        <v>928.4</v>
      </c>
      <c r="E31" s="120">
        <v>477.9</v>
      </c>
      <c r="F31" s="120">
        <v>51.5</v>
      </c>
      <c r="G31" s="121">
        <v>0.12222222222222223</v>
      </c>
      <c r="H31" s="120">
        <v>1</v>
      </c>
      <c r="I31" s="120">
        <v>3.15</v>
      </c>
      <c r="J31" s="120">
        <v>0.16</v>
      </c>
      <c r="K31" s="120">
        <v>-10.32</v>
      </c>
      <c r="L31" s="120">
        <v>50.97</v>
      </c>
    </row>
    <row r="32" spans="1:12" x14ac:dyDescent="0.2">
      <c r="A32" s="120" t="s">
        <v>20</v>
      </c>
      <c r="B32" s="120" t="s">
        <v>202</v>
      </c>
      <c r="C32" s="120">
        <v>68.73</v>
      </c>
      <c r="D32" s="120">
        <v>872.1</v>
      </c>
      <c r="E32" s="120">
        <v>440.4</v>
      </c>
      <c r="F32" s="120">
        <v>50.5</v>
      </c>
      <c r="G32" s="121">
        <v>0.11388888888888889</v>
      </c>
      <c r="H32" s="120">
        <v>1</v>
      </c>
      <c r="I32" s="120">
        <v>2.94</v>
      </c>
      <c r="J32" s="120">
        <v>0.42</v>
      </c>
      <c r="K32" s="120">
        <v>10.88</v>
      </c>
      <c r="L32" s="120">
        <v>51.6</v>
      </c>
    </row>
    <row r="33" spans="1:12" x14ac:dyDescent="0.2">
      <c r="A33" s="120" t="s">
        <v>20</v>
      </c>
      <c r="B33" s="120" t="s">
        <v>202</v>
      </c>
      <c r="C33" s="120">
        <v>69.28</v>
      </c>
      <c r="D33" s="120">
        <v>899.2</v>
      </c>
      <c r="E33" s="120">
        <v>265.2</v>
      </c>
      <c r="F33" s="120">
        <v>29.5</v>
      </c>
      <c r="G33" s="121">
        <v>9.7222222222222224E-2</v>
      </c>
      <c r="H33" s="120">
        <v>1</v>
      </c>
      <c r="I33" s="120">
        <v>1.24</v>
      </c>
      <c r="J33" s="120">
        <v>0.47</v>
      </c>
      <c r="K33" s="120">
        <v>14.81</v>
      </c>
      <c r="L33" s="120">
        <v>52.1</v>
      </c>
    </row>
    <row r="34" spans="1:12" x14ac:dyDescent="0.2">
      <c r="A34" s="120" t="s">
        <v>20</v>
      </c>
      <c r="B34" s="120" t="s">
        <v>202</v>
      </c>
      <c r="C34" s="120">
        <v>69.42</v>
      </c>
      <c r="D34" s="120">
        <v>805.2</v>
      </c>
      <c r="E34" s="120">
        <v>221.6</v>
      </c>
      <c r="F34" s="120">
        <v>27.5</v>
      </c>
      <c r="G34" s="121">
        <v>9.4444444444444442E-2</v>
      </c>
      <c r="H34" s="120">
        <v>1</v>
      </c>
      <c r="I34" s="120">
        <v>1.07</v>
      </c>
      <c r="J34" s="120">
        <v>0.44</v>
      </c>
      <c r="K34" s="120">
        <v>8.76</v>
      </c>
      <c r="L34" s="120">
        <v>48.54</v>
      </c>
    </row>
    <row r="35" spans="1:12" x14ac:dyDescent="0.2">
      <c r="A35" s="120" t="s">
        <v>20</v>
      </c>
      <c r="B35" s="120" t="s">
        <v>202</v>
      </c>
      <c r="C35" s="120">
        <v>66</v>
      </c>
      <c r="D35" s="120">
        <v>1110.3</v>
      </c>
      <c r="E35" s="120">
        <v>315.5</v>
      </c>
      <c r="F35" s="120">
        <v>28.4</v>
      </c>
      <c r="G35" s="121">
        <v>0.10277777777777779</v>
      </c>
      <c r="H35" s="120">
        <v>1</v>
      </c>
      <c r="I35" s="120">
        <v>1.32</v>
      </c>
      <c r="J35" s="120">
        <v>0.39</v>
      </c>
      <c r="K35" s="120">
        <v>-9.1</v>
      </c>
      <c r="L35" s="120">
        <v>51.19</v>
      </c>
    </row>
    <row r="36" spans="1:12" x14ac:dyDescent="0.2">
      <c r="A36" s="120" t="s">
        <v>20</v>
      </c>
      <c r="B36" s="120" t="s">
        <v>202</v>
      </c>
      <c r="C36" s="120">
        <v>67.34</v>
      </c>
      <c r="D36" s="120">
        <v>1051.5999999999999</v>
      </c>
      <c r="E36" s="120">
        <v>525.9</v>
      </c>
      <c r="F36" s="120">
        <v>50</v>
      </c>
      <c r="G36" s="121">
        <v>0.12916666666666668</v>
      </c>
      <c r="H36" s="120">
        <v>1</v>
      </c>
      <c r="I36" s="120">
        <v>3.42</v>
      </c>
      <c r="J36" s="120">
        <v>-0.17</v>
      </c>
      <c r="K36" s="120">
        <v>-16.350000000000001</v>
      </c>
      <c r="L36" s="120">
        <v>45.35</v>
      </c>
    </row>
    <row r="37" spans="1:12" x14ac:dyDescent="0.2">
      <c r="A37" s="120" t="s">
        <v>20</v>
      </c>
      <c r="B37" s="120" t="s">
        <v>202</v>
      </c>
      <c r="C37" s="120">
        <v>68.790000000000006</v>
      </c>
      <c r="D37" s="120">
        <v>1078.2</v>
      </c>
      <c r="E37" s="120">
        <v>330.5</v>
      </c>
      <c r="F37" s="120">
        <v>30.6</v>
      </c>
      <c r="G37" s="121">
        <v>0.10555555555555556</v>
      </c>
      <c r="H37" s="120">
        <v>1</v>
      </c>
      <c r="I37" s="120">
        <v>1.61</v>
      </c>
      <c r="J37" s="120">
        <v>0.43</v>
      </c>
      <c r="K37" s="120">
        <v>14.2</v>
      </c>
      <c r="L37" s="120">
        <v>47.59</v>
      </c>
    </row>
    <row r="38" spans="1:12" x14ac:dyDescent="0.2">
      <c r="A38" s="120" t="s">
        <v>20</v>
      </c>
      <c r="B38" s="120" t="s">
        <v>202</v>
      </c>
      <c r="C38" s="120">
        <v>66.34</v>
      </c>
      <c r="D38" s="120">
        <v>1173.4000000000001</v>
      </c>
      <c r="E38" s="120">
        <v>382.9</v>
      </c>
      <c r="F38" s="120">
        <v>32.6</v>
      </c>
      <c r="G38" s="121">
        <v>9.5833333333333326E-2</v>
      </c>
      <c r="H38" s="120">
        <v>1</v>
      </c>
      <c r="I38" s="120">
        <v>1.87</v>
      </c>
      <c r="J38" s="120">
        <v>0.73</v>
      </c>
      <c r="K38" s="120">
        <v>13.8</v>
      </c>
      <c r="L38" s="120">
        <v>48.03</v>
      </c>
    </row>
    <row r="39" spans="1:12" x14ac:dyDescent="0.2">
      <c r="A39" s="120" t="s">
        <v>20</v>
      </c>
      <c r="B39" s="120" t="s">
        <v>202</v>
      </c>
      <c r="C39" s="120">
        <v>66.83</v>
      </c>
      <c r="D39" s="120">
        <v>1108.9000000000001</v>
      </c>
      <c r="E39" s="120">
        <v>424.1</v>
      </c>
      <c r="F39" s="120">
        <v>38.200000000000003</v>
      </c>
      <c r="G39" s="121">
        <v>0.17500000000000002</v>
      </c>
      <c r="H39" s="120">
        <v>1</v>
      </c>
      <c r="I39" s="120">
        <v>1.95</v>
      </c>
      <c r="J39" s="120">
        <v>-1.39</v>
      </c>
      <c r="K39" s="120">
        <v>11.79</v>
      </c>
      <c r="L39" s="120">
        <v>41.59</v>
      </c>
    </row>
    <row r="41" spans="1:12" ht="17" thickBot="1" x14ac:dyDescent="0.25">
      <c r="A41" s="122" t="s">
        <v>25</v>
      </c>
      <c r="B41" s="122" t="s">
        <v>203</v>
      </c>
      <c r="C41" s="123">
        <f t="shared" ref="C41:L41" si="1">AVERAGE(C30:C39)</f>
        <v>68.076999999999998</v>
      </c>
      <c r="D41" s="123">
        <f t="shared" si="1"/>
        <v>998.0200000000001</v>
      </c>
      <c r="E41" s="123">
        <f t="shared" si="1"/>
        <v>388.34000000000003</v>
      </c>
      <c r="F41" s="123">
        <f t="shared" si="1"/>
        <v>39.120000000000005</v>
      </c>
      <c r="G41" s="124">
        <f t="shared" si="1"/>
        <v>0.11527777777777777</v>
      </c>
      <c r="H41" s="123">
        <f t="shared" si="1"/>
        <v>1</v>
      </c>
      <c r="I41" s="123">
        <f t="shared" si="1"/>
        <v>2.1850000000000001</v>
      </c>
      <c r="J41" s="123">
        <f t="shared" si="1"/>
        <v>0.184</v>
      </c>
      <c r="K41" s="123">
        <f t="shared" si="1"/>
        <v>2.2209999999999996</v>
      </c>
      <c r="L41" s="123">
        <f t="shared" si="1"/>
        <v>48.601999999999997</v>
      </c>
    </row>
    <row r="42" spans="1:12" ht="17" thickTop="1" x14ac:dyDescent="0.2"/>
    <row r="44" spans="1:12" x14ac:dyDescent="0.2">
      <c r="A44" s="120" t="s">
        <v>20</v>
      </c>
      <c r="B44" s="120" t="s">
        <v>204</v>
      </c>
      <c r="C44" s="120">
        <v>49.79</v>
      </c>
      <c r="D44" s="120">
        <v>632.4</v>
      </c>
      <c r="E44" s="120">
        <v>464.1</v>
      </c>
      <c r="F44" s="120">
        <v>73.400000000000006</v>
      </c>
      <c r="G44" s="121">
        <v>0.19722222222222222</v>
      </c>
      <c r="H44" s="120">
        <v>1</v>
      </c>
      <c r="I44" s="120">
        <v>3.5</v>
      </c>
      <c r="J44" s="120">
        <v>-4.38</v>
      </c>
      <c r="K44" s="120">
        <v>-0.47</v>
      </c>
      <c r="L44" s="120">
        <v>16.64</v>
      </c>
    </row>
    <row r="45" spans="1:12" x14ac:dyDescent="0.2">
      <c r="A45" s="120" t="s">
        <v>20</v>
      </c>
      <c r="B45" s="120" t="s">
        <v>204</v>
      </c>
      <c r="C45" s="120">
        <v>44.68</v>
      </c>
      <c r="D45" s="120">
        <v>691.8</v>
      </c>
      <c r="E45" s="120">
        <v>635.9</v>
      </c>
      <c r="F45" s="120">
        <v>91.9</v>
      </c>
      <c r="G45" s="121">
        <v>0.20833333333333334</v>
      </c>
      <c r="H45" s="120">
        <v>1</v>
      </c>
      <c r="I45" s="120">
        <v>4.08</v>
      </c>
      <c r="J45" s="120">
        <v>-6.91</v>
      </c>
      <c r="K45" s="120">
        <v>8.91</v>
      </c>
      <c r="L45" s="120">
        <v>27.96</v>
      </c>
    </row>
    <row r="46" spans="1:12" x14ac:dyDescent="0.2">
      <c r="A46" s="120" t="s">
        <v>20</v>
      </c>
      <c r="B46" s="120" t="s">
        <v>204</v>
      </c>
      <c r="C46" s="120">
        <v>50.65</v>
      </c>
      <c r="D46" s="120">
        <v>541.9</v>
      </c>
      <c r="E46" s="120">
        <v>461.3</v>
      </c>
      <c r="F46" s="120">
        <v>85.1</v>
      </c>
      <c r="G46" s="121">
        <v>0.23611111111111113</v>
      </c>
      <c r="H46" s="120">
        <v>1</v>
      </c>
      <c r="I46" s="120">
        <v>1.17</v>
      </c>
      <c r="J46" s="120">
        <v>-6.32</v>
      </c>
      <c r="K46" s="120">
        <v>-16.78</v>
      </c>
      <c r="L46" s="120">
        <v>13.23</v>
      </c>
    </row>
    <row r="47" spans="1:12" x14ac:dyDescent="0.2">
      <c r="A47" s="120" t="s">
        <v>20</v>
      </c>
      <c r="B47" s="120" t="s">
        <v>204</v>
      </c>
      <c r="C47" s="120">
        <v>49.23</v>
      </c>
      <c r="D47" s="120">
        <v>572.6</v>
      </c>
      <c r="E47" s="120">
        <v>479.8</v>
      </c>
      <c r="F47" s="120">
        <v>83.8</v>
      </c>
      <c r="G47" s="121">
        <v>0.23750000000000002</v>
      </c>
      <c r="H47" s="120">
        <v>1</v>
      </c>
      <c r="I47" s="120">
        <v>1.1399999999999999</v>
      </c>
      <c r="J47" s="120">
        <v>-6.67</v>
      </c>
      <c r="K47" s="120">
        <v>-17.46</v>
      </c>
      <c r="L47" s="120">
        <v>7.28</v>
      </c>
    </row>
    <row r="48" spans="1:12" x14ac:dyDescent="0.2">
      <c r="A48" s="120" t="s">
        <v>20</v>
      </c>
      <c r="B48" s="120" t="s">
        <v>204</v>
      </c>
      <c r="C48" s="120">
        <v>49.51</v>
      </c>
      <c r="D48" s="120">
        <v>488.5</v>
      </c>
      <c r="E48" s="120">
        <v>449.5</v>
      </c>
      <c r="F48" s="120">
        <v>92</v>
      </c>
      <c r="G48" s="121">
        <v>0.24027777777777778</v>
      </c>
      <c r="H48" s="120">
        <v>1</v>
      </c>
      <c r="I48" s="120">
        <v>0.85</v>
      </c>
      <c r="J48" s="120">
        <v>-6.44</v>
      </c>
      <c r="K48" s="120">
        <v>-0.26</v>
      </c>
      <c r="L48" s="120">
        <v>20.84</v>
      </c>
    </row>
    <row r="49" spans="1:12" x14ac:dyDescent="0.2">
      <c r="A49" s="120" t="s">
        <v>20</v>
      </c>
      <c r="B49" s="120" t="s">
        <v>204</v>
      </c>
      <c r="C49" s="120">
        <v>50.11</v>
      </c>
      <c r="D49" s="120">
        <v>838.2</v>
      </c>
      <c r="E49" s="120">
        <v>568.70000000000005</v>
      </c>
      <c r="F49" s="120">
        <v>67.8</v>
      </c>
      <c r="G49" s="121">
        <v>0.26666666666666666</v>
      </c>
      <c r="H49" s="120">
        <v>1</v>
      </c>
      <c r="I49" s="120">
        <v>-1.24</v>
      </c>
      <c r="J49" s="120">
        <v>-6.23</v>
      </c>
      <c r="K49" s="120">
        <v>5.3</v>
      </c>
      <c r="L49" s="120">
        <v>46.69</v>
      </c>
    </row>
    <row r="50" spans="1:12" x14ac:dyDescent="0.2">
      <c r="A50" s="120" t="s">
        <v>20</v>
      </c>
      <c r="B50" s="120" t="s">
        <v>204</v>
      </c>
      <c r="C50" s="120">
        <v>51</v>
      </c>
      <c r="D50" s="120">
        <v>748.4</v>
      </c>
      <c r="E50" s="120">
        <v>730.2</v>
      </c>
      <c r="F50" s="120">
        <v>97.6</v>
      </c>
      <c r="G50" s="121">
        <v>0.24444444444444446</v>
      </c>
      <c r="H50" s="120">
        <v>1</v>
      </c>
      <c r="I50" s="120">
        <v>0.74</v>
      </c>
      <c r="J50" s="120">
        <v>-8.5299999999999994</v>
      </c>
      <c r="K50" s="120">
        <v>1.76</v>
      </c>
      <c r="L50" s="120">
        <v>28.85</v>
      </c>
    </row>
    <row r="51" spans="1:12" x14ac:dyDescent="0.2">
      <c r="A51" s="120" t="s">
        <v>20</v>
      </c>
      <c r="B51" s="120" t="s">
        <v>204</v>
      </c>
      <c r="C51" s="120">
        <v>47.1</v>
      </c>
      <c r="D51" s="120">
        <v>689.2</v>
      </c>
      <c r="E51" s="120">
        <v>689.1</v>
      </c>
      <c r="F51" s="120">
        <v>100</v>
      </c>
      <c r="G51" s="121">
        <v>0.25833333333333336</v>
      </c>
      <c r="H51" s="120">
        <v>1</v>
      </c>
      <c r="I51" s="120">
        <v>-0.81</v>
      </c>
      <c r="J51" s="120">
        <v>-8.7200000000000006</v>
      </c>
      <c r="K51" s="120">
        <v>-9.9</v>
      </c>
      <c r="L51" s="120">
        <v>15.15</v>
      </c>
    </row>
    <row r="52" spans="1:12" x14ac:dyDescent="0.2">
      <c r="A52" s="120" t="s">
        <v>20</v>
      </c>
      <c r="B52" s="120" t="s">
        <v>204</v>
      </c>
      <c r="C52" s="120">
        <v>49.64</v>
      </c>
      <c r="D52" s="120">
        <v>663.8</v>
      </c>
      <c r="E52" s="120">
        <v>648.79999999999995</v>
      </c>
      <c r="F52" s="120">
        <v>97.7</v>
      </c>
      <c r="G52" s="121">
        <v>0.24444444444444446</v>
      </c>
      <c r="H52" s="120">
        <v>1</v>
      </c>
      <c r="I52" s="120">
        <v>0.63</v>
      </c>
      <c r="J52" s="120">
        <v>-8.1199999999999992</v>
      </c>
      <c r="K52" s="120">
        <v>5.28</v>
      </c>
      <c r="L52" s="120">
        <v>31.16</v>
      </c>
    </row>
    <row r="54" spans="1:12" ht="17" thickBot="1" x14ac:dyDescent="0.25">
      <c r="A54" s="122" t="s">
        <v>25</v>
      </c>
      <c r="B54" s="122" t="s">
        <v>205</v>
      </c>
      <c r="C54" s="123">
        <f t="shared" ref="C54:L54" si="2">AVERAGE(C44:C52)</f>
        <v>49.078888888888883</v>
      </c>
      <c r="D54" s="123">
        <f t="shared" si="2"/>
        <v>651.86666666666656</v>
      </c>
      <c r="E54" s="123">
        <f t="shared" si="2"/>
        <v>569.71111111111122</v>
      </c>
      <c r="F54" s="123">
        <f t="shared" si="2"/>
        <v>87.7</v>
      </c>
      <c r="G54" s="124">
        <f t="shared" si="2"/>
        <v>0.23703703703703705</v>
      </c>
      <c r="H54" s="123">
        <f t="shared" si="2"/>
        <v>1</v>
      </c>
      <c r="I54" s="123">
        <f t="shared" si="2"/>
        <v>1.1177777777777778</v>
      </c>
      <c r="J54" s="123">
        <f t="shared" si="2"/>
        <v>-6.9244444444444442</v>
      </c>
      <c r="K54" s="123">
        <f t="shared" si="2"/>
        <v>-2.6244444444444448</v>
      </c>
      <c r="L54" s="123">
        <f t="shared" si="2"/>
        <v>23.088888888888889</v>
      </c>
    </row>
    <row r="55" spans="1:12" ht="17" thickTop="1" x14ac:dyDescent="0.2"/>
    <row r="56" spans="1:12" x14ac:dyDescent="0.2">
      <c r="A56" s="120" t="s">
        <v>20</v>
      </c>
      <c r="B56" s="120" t="s">
        <v>206</v>
      </c>
      <c r="C56" s="120">
        <v>66.819999999999993</v>
      </c>
      <c r="D56" s="120">
        <v>1259</v>
      </c>
      <c r="E56" s="120">
        <v>410.2</v>
      </c>
      <c r="F56" s="120">
        <v>32.6</v>
      </c>
      <c r="G56" s="121">
        <v>8.7500000000000008E-2</v>
      </c>
      <c r="H56" s="120">
        <v>1</v>
      </c>
      <c r="I56" s="120">
        <v>2.4300000000000002</v>
      </c>
      <c r="J56" s="120">
        <v>1.26</v>
      </c>
      <c r="K56" s="120">
        <v>12.46</v>
      </c>
      <c r="L56" s="120">
        <v>30.33</v>
      </c>
    </row>
    <row r="57" spans="1:12" x14ac:dyDescent="0.2">
      <c r="A57" s="120" t="s">
        <v>20</v>
      </c>
      <c r="B57" s="120" t="s">
        <v>206</v>
      </c>
      <c r="C57" s="120">
        <v>68.959999999999994</v>
      </c>
      <c r="D57" s="120">
        <v>1241.5</v>
      </c>
      <c r="E57" s="120">
        <v>397</v>
      </c>
      <c r="F57" s="120">
        <v>32</v>
      </c>
      <c r="G57" s="121">
        <v>0.10694444444444444</v>
      </c>
      <c r="H57" s="120">
        <v>1</v>
      </c>
      <c r="I57" s="120">
        <v>2.69</v>
      </c>
      <c r="J57" s="120">
        <v>0.64</v>
      </c>
      <c r="K57" s="120">
        <v>13.3</v>
      </c>
      <c r="L57" s="120">
        <v>28.3</v>
      </c>
    </row>
    <row r="59" spans="1:12" ht="17" thickBot="1" x14ac:dyDescent="0.25">
      <c r="A59" s="122" t="s">
        <v>25</v>
      </c>
      <c r="B59" s="122" t="s">
        <v>207</v>
      </c>
      <c r="C59" s="123">
        <f t="shared" ref="C59:L59" si="3">AVERAGE(C56:C57)</f>
        <v>67.889999999999986</v>
      </c>
      <c r="D59" s="123">
        <f t="shared" si="3"/>
        <v>1250.25</v>
      </c>
      <c r="E59" s="123">
        <f t="shared" si="3"/>
        <v>403.6</v>
      </c>
      <c r="F59" s="123">
        <f t="shared" si="3"/>
        <v>32.299999999999997</v>
      </c>
      <c r="G59" s="124">
        <f t="shared" si="3"/>
        <v>9.7222222222222224E-2</v>
      </c>
      <c r="H59" s="123">
        <f t="shared" si="3"/>
        <v>1</v>
      </c>
      <c r="I59" s="123">
        <f t="shared" si="3"/>
        <v>2.56</v>
      </c>
      <c r="J59" s="123">
        <f t="shared" si="3"/>
        <v>0.95</v>
      </c>
      <c r="K59" s="123">
        <f t="shared" si="3"/>
        <v>12.88</v>
      </c>
      <c r="L59" s="123">
        <f t="shared" si="3"/>
        <v>29.314999999999998</v>
      </c>
    </row>
    <row r="60" spans="1:12" ht="17" thickTop="1" x14ac:dyDescent="0.2"/>
    <row r="61" spans="1:12" x14ac:dyDescent="0.2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</row>
    <row r="63" spans="1:12" x14ac:dyDescent="0.2">
      <c r="A63" s="120" t="s">
        <v>19</v>
      </c>
      <c r="B63" s="120" t="s">
        <v>206</v>
      </c>
      <c r="C63" s="120">
        <v>62.47</v>
      </c>
      <c r="D63" s="120">
        <v>879.3</v>
      </c>
      <c r="E63" s="120">
        <v>683.4</v>
      </c>
      <c r="F63" s="120">
        <v>77.7</v>
      </c>
      <c r="G63" s="121">
        <v>0.28750000000000003</v>
      </c>
      <c r="H63" s="120">
        <v>1</v>
      </c>
      <c r="I63" s="120">
        <v>-2.86</v>
      </c>
      <c r="J63" s="120">
        <v>-5.83</v>
      </c>
      <c r="K63" s="120">
        <v>16.03</v>
      </c>
      <c r="L63" s="120">
        <v>31.62</v>
      </c>
    </row>
    <row r="64" spans="1:12" x14ac:dyDescent="0.2">
      <c r="A64" s="120" t="s">
        <v>19</v>
      </c>
      <c r="B64" s="120" t="s">
        <v>206</v>
      </c>
      <c r="C64" s="120">
        <v>63.34</v>
      </c>
      <c r="D64" s="120">
        <v>874.7</v>
      </c>
      <c r="E64" s="120">
        <v>669.9</v>
      </c>
      <c r="F64" s="120">
        <v>76.599999999999994</v>
      </c>
      <c r="G64" s="121">
        <v>0.29722222222222222</v>
      </c>
      <c r="H64" s="120">
        <v>1</v>
      </c>
      <c r="I64" s="120">
        <v>-3.65</v>
      </c>
      <c r="J64" s="120">
        <v>-5.51</v>
      </c>
      <c r="K64" s="120">
        <v>17.03</v>
      </c>
      <c r="L64" s="120">
        <v>33.89</v>
      </c>
    </row>
    <row r="65" spans="1:12" x14ac:dyDescent="0.2">
      <c r="A65" s="120" t="s">
        <v>19</v>
      </c>
      <c r="B65" s="120" t="s">
        <v>206</v>
      </c>
      <c r="C65" s="120">
        <v>64.510000000000005</v>
      </c>
      <c r="D65" s="120">
        <v>865.3</v>
      </c>
      <c r="E65" s="120">
        <v>499.7</v>
      </c>
      <c r="F65" s="120">
        <v>57.7</v>
      </c>
      <c r="G65" s="121">
        <v>0.29722222222222222</v>
      </c>
      <c r="H65" s="120">
        <v>1</v>
      </c>
      <c r="I65" s="120">
        <v>-2.63</v>
      </c>
      <c r="J65" s="120">
        <v>-3.99</v>
      </c>
      <c r="K65" s="120">
        <v>11.43</v>
      </c>
      <c r="L65" s="120">
        <v>34.06</v>
      </c>
    </row>
    <row r="67" spans="1:12" ht="17" thickBot="1" x14ac:dyDescent="0.25">
      <c r="A67" s="122"/>
      <c r="B67" s="122" t="s">
        <v>207</v>
      </c>
      <c r="C67" s="123">
        <f>AVERAGE(C63:C65)</f>
        <v>63.44</v>
      </c>
      <c r="D67" s="123">
        <f>AVERAGE(D63:D65)</f>
        <v>873.1</v>
      </c>
      <c r="E67" s="123">
        <f>AVERAGE(E63:E65)</f>
        <v>617.66666666666663</v>
      </c>
      <c r="F67" s="123">
        <f>AVERAGE(F63:F65)</f>
        <v>70.666666666666671</v>
      </c>
      <c r="G67" s="124">
        <f>AVERAGE(G63:G65)</f>
        <v>0.29398148148148145</v>
      </c>
      <c r="H67" s="123"/>
      <c r="I67" s="123">
        <f>AVERAGE(I63:I65)</f>
        <v>-3.0466666666666669</v>
      </c>
      <c r="J67" s="123">
        <f>AVERAGE(J63:J65)</f>
        <v>-5.1100000000000003</v>
      </c>
      <c r="K67" s="123">
        <f>AVERAGE(K63:K65)</f>
        <v>14.83</v>
      </c>
      <c r="L67" s="123">
        <f>AVERAGE(L63:L65)</f>
        <v>33.190000000000005</v>
      </c>
    </row>
    <row r="68" spans="1:12" ht="17" thickTop="1" x14ac:dyDescent="0.2"/>
    <row r="69" spans="1:12" x14ac:dyDescent="0.2">
      <c r="A69" s="120" t="s">
        <v>19</v>
      </c>
      <c r="B69" s="120" t="s">
        <v>200</v>
      </c>
      <c r="C69" s="120">
        <v>63.72</v>
      </c>
      <c r="D69" s="120">
        <v>781.9</v>
      </c>
      <c r="E69" s="120">
        <v>768.9</v>
      </c>
      <c r="F69" s="120">
        <v>98.3</v>
      </c>
      <c r="G69" s="121">
        <v>0.25833333333333336</v>
      </c>
      <c r="H69" s="120">
        <v>1</v>
      </c>
      <c r="I69" s="120">
        <v>-0.81</v>
      </c>
      <c r="J69" s="120">
        <v>-7.82</v>
      </c>
      <c r="K69" s="120">
        <v>14.55</v>
      </c>
      <c r="L69" s="120">
        <v>22.68</v>
      </c>
    </row>
    <row r="70" spans="1:12" x14ac:dyDescent="0.2">
      <c r="A70" s="120" t="s">
        <v>19</v>
      </c>
      <c r="B70" s="120" t="s">
        <v>200</v>
      </c>
      <c r="C70" s="120">
        <v>63.08</v>
      </c>
      <c r="D70" s="120">
        <v>906.1</v>
      </c>
      <c r="E70" s="120">
        <v>896</v>
      </c>
      <c r="F70" s="120">
        <v>98.9</v>
      </c>
      <c r="G70" s="121">
        <v>0.2722222222222222</v>
      </c>
      <c r="H70" s="120">
        <v>1</v>
      </c>
      <c r="I70" s="120">
        <v>-2.38</v>
      </c>
      <c r="J70" s="120">
        <v>-8.2899999999999991</v>
      </c>
      <c r="K70" s="120">
        <v>16.7</v>
      </c>
      <c r="L70" s="120">
        <v>16.670000000000002</v>
      </c>
    </row>
    <row r="71" spans="1:12" x14ac:dyDescent="0.2">
      <c r="A71" s="120" t="s">
        <v>19</v>
      </c>
      <c r="B71" s="120" t="s">
        <v>200</v>
      </c>
      <c r="C71" s="120">
        <v>61.23</v>
      </c>
      <c r="D71" s="120">
        <v>873.6</v>
      </c>
      <c r="E71" s="120">
        <v>822.3</v>
      </c>
      <c r="F71" s="120">
        <v>94.1</v>
      </c>
      <c r="G71" s="121">
        <v>0.24444444444444446</v>
      </c>
      <c r="H71" s="120">
        <v>1</v>
      </c>
      <c r="I71" s="120">
        <v>0.56999999999999995</v>
      </c>
      <c r="J71" s="120">
        <v>-8.07</v>
      </c>
      <c r="K71" s="120">
        <v>14.86</v>
      </c>
      <c r="L71" s="120">
        <v>4.8099999999999996</v>
      </c>
    </row>
    <row r="72" spans="1:12" x14ac:dyDescent="0.2">
      <c r="A72" s="120" t="s">
        <v>19</v>
      </c>
      <c r="B72" s="120" t="s">
        <v>200</v>
      </c>
      <c r="C72" s="120">
        <v>59.6</v>
      </c>
      <c r="D72" s="120">
        <v>841.3</v>
      </c>
      <c r="E72" s="120">
        <v>784.6</v>
      </c>
      <c r="F72" s="120">
        <v>93.3</v>
      </c>
      <c r="G72" s="121">
        <v>0.26666666666666666</v>
      </c>
      <c r="H72" s="120">
        <v>1</v>
      </c>
      <c r="I72" s="120">
        <v>-1.61</v>
      </c>
      <c r="J72" s="120">
        <v>-7.87</v>
      </c>
      <c r="K72" s="120">
        <v>6.81</v>
      </c>
      <c r="L72" s="120">
        <v>14.13</v>
      </c>
    </row>
    <row r="73" spans="1:12" x14ac:dyDescent="0.2">
      <c r="A73" s="120" t="s">
        <v>19</v>
      </c>
      <c r="B73" s="120" t="s">
        <v>200</v>
      </c>
      <c r="C73" s="120">
        <v>64.06</v>
      </c>
      <c r="D73" s="120">
        <v>890.1</v>
      </c>
      <c r="E73" s="120">
        <v>849.4</v>
      </c>
      <c r="F73" s="120">
        <v>95.4</v>
      </c>
      <c r="G73" s="121">
        <v>0.25833333333333336</v>
      </c>
      <c r="H73" s="120">
        <v>1</v>
      </c>
      <c r="I73" s="120">
        <v>-0.74</v>
      </c>
      <c r="J73" s="120">
        <v>-8.15</v>
      </c>
      <c r="K73" s="120">
        <v>13.52</v>
      </c>
      <c r="L73" s="120">
        <v>17.27</v>
      </c>
    </row>
    <row r="74" spans="1:12" x14ac:dyDescent="0.2">
      <c r="A74" s="120" t="s">
        <v>19</v>
      </c>
      <c r="B74" s="120" t="s">
        <v>200</v>
      </c>
      <c r="C74" s="120">
        <v>62.04</v>
      </c>
      <c r="D74" s="120">
        <v>899.3</v>
      </c>
      <c r="E74" s="120">
        <v>870.5</v>
      </c>
      <c r="F74" s="120">
        <v>96.8</v>
      </c>
      <c r="G74" s="121">
        <v>0.25555555555555559</v>
      </c>
      <c r="H74" s="120">
        <v>1</v>
      </c>
      <c r="I74" s="120">
        <v>-0.55000000000000004</v>
      </c>
      <c r="J74" s="120">
        <v>-8.26</v>
      </c>
      <c r="K74" s="120">
        <v>-11.52</v>
      </c>
      <c r="L74" s="120">
        <v>23.14</v>
      </c>
    </row>
    <row r="75" spans="1:12" x14ac:dyDescent="0.2">
      <c r="A75" s="120" t="s">
        <v>19</v>
      </c>
      <c r="B75" s="120" t="s">
        <v>200</v>
      </c>
      <c r="C75" s="120">
        <v>61.81</v>
      </c>
      <c r="D75" s="120">
        <v>844.3</v>
      </c>
      <c r="E75" s="120">
        <v>835.4</v>
      </c>
      <c r="F75" s="120">
        <v>99</v>
      </c>
      <c r="G75" s="121">
        <v>0.27777777777777779</v>
      </c>
      <c r="H75" s="120">
        <v>1</v>
      </c>
      <c r="I75" s="120">
        <v>-2.72</v>
      </c>
      <c r="J75" s="120">
        <v>-7.85</v>
      </c>
      <c r="K75" s="120">
        <v>-15.99</v>
      </c>
      <c r="L75" s="120">
        <v>15.2</v>
      </c>
    </row>
    <row r="76" spans="1:12" x14ac:dyDescent="0.2">
      <c r="A76" s="120" t="s">
        <v>19</v>
      </c>
      <c r="B76" s="120" t="s">
        <v>200</v>
      </c>
      <c r="C76" s="120">
        <v>63.9</v>
      </c>
      <c r="D76" s="120">
        <v>845.4</v>
      </c>
      <c r="E76" s="120">
        <v>835.5</v>
      </c>
      <c r="F76" s="120">
        <v>98.8</v>
      </c>
      <c r="G76" s="121">
        <v>0.2722222222222222</v>
      </c>
      <c r="H76" s="120">
        <v>1</v>
      </c>
      <c r="I76" s="120">
        <v>-2.29</v>
      </c>
      <c r="J76" s="120">
        <v>-8.25</v>
      </c>
      <c r="K76" s="120">
        <v>-17.260000000000002</v>
      </c>
      <c r="L76" s="120">
        <v>21.96</v>
      </c>
    </row>
    <row r="78" spans="1:12" ht="17" thickBot="1" x14ac:dyDescent="0.25">
      <c r="A78" s="122"/>
      <c r="B78" s="122" t="s">
        <v>201</v>
      </c>
      <c r="C78" s="123">
        <f t="shared" ref="C78:L78" si="4">AVERAGE(C69:C77)</f>
        <v>62.43</v>
      </c>
      <c r="D78" s="123">
        <f t="shared" si="4"/>
        <v>860.25</v>
      </c>
      <c r="E78" s="123">
        <f t="shared" si="4"/>
        <v>832.82499999999993</v>
      </c>
      <c r="F78" s="123">
        <f t="shared" si="4"/>
        <v>96.824999999999989</v>
      </c>
      <c r="G78" s="124">
        <f t="shared" si="4"/>
        <v>0.26319444444444445</v>
      </c>
      <c r="H78" s="123">
        <f t="shared" si="4"/>
        <v>1</v>
      </c>
      <c r="I78" s="123">
        <f t="shared" si="4"/>
        <v>-1.3162500000000001</v>
      </c>
      <c r="J78" s="123">
        <f t="shared" si="4"/>
        <v>-8.07</v>
      </c>
      <c r="K78" s="123">
        <f t="shared" si="4"/>
        <v>2.7087499999999998</v>
      </c>
      <c r="L78" s="123">
        <f t="shared" si="4"/>
        <v>16.982500000000002</v>
      </c>
    </row>
    <row r="79" spans="1:12" ht="17" thickTop="1" x14ac:dyDescent="0.2"/>
    <row r="80" spans="1:12" x14ac:dyDescent="0.2">
      <c r="A80" s="120" t="s">
        <v>19</v>
      </c>
      <c r="B80" s="120" t="s">
        <v>204</v>
      </c>
      <c r="C80" s="120">
        <v>39.21</v>
      </c>
      <c r="D80" s="120">
        <v>1203.3</v>
      </c>
      <c r="E80" s="120">
        <v>572.9</v>
      </c>
      <c r="F80" s="120">
        <v>47.6</v>
      </c>
      <c r="G80" s="121">
        <v>1.2499999999999999E-2</v>
      </c>
      <c r="H80" s="120">
        <v>1</v>
      </c>
      <c r="I80" s="120">
        <v>0.82</v>
      </c>
      <c r="J80" s="120">
        <v>5.56</v>
      </c>
      <c r="K80" s="120">
        <v>1.52</v>
      </c>
      <c r="L80" s="120">
        <v>37.46</v>
      </c>
    </row>
    <row r="81" spans="1:12" x14ac:dyDescent="0.2">
      <c r="A81" s="120" t="s">
        <v>19</v>
      </c>
      <c r="B81" s="120" t="s">
        <v>204</v>
      </c>
      <c r="C81" s="120">
        <v>40.15</v>
      </c>
      <c r="D81" s="120">
        <v>1107.0999999999999</v>
      </c>
      <c r="E81" s="120">
        <v>43.7</v>
      </c>
      <c r="F81" s="120">
        <v>3.9</v>
      </c>
      <c r="G81" s="121">
        <v>6.6666666666666666E-2</v>
      </c>
      <c r="H81" s="120">
        <v>1</v>
      </c>
      <c r="I81" s="120">
        <v>0.83</v>
      </c>
      <c r="J81" s="120">
        <v>0.75</v>
      </c>
      <c r="K81" s="120">
        <v>-16.899999999999999</v>
      </c>
      <c r="L81" s="120">
        <v>24.73</v>
      </c>
    </row>
    <row r="82" spans="1:12" x14ac:dyDescent="0.2">
      <c r="A82" s="120" t="s">
        <v>19</v>
      </c>
      <c r="B82" s="120" t="s">
        <v>204</v>
      </c>
      <c r="C82" s="120">
        <v>42</v>
      </c>
      <c r="D82" s="120">
        <v>957.9</v>
      </c>
      <c r="E82" s="120">
        <v>263.89999999999998</v>
      </c>
      <c r="F82" s="120">
        <v>27.5</v>
      </c>
      <c r="G82" s="121">
        <v>0.17500000000000002</v>
      </c>
      <c r="H82" s="120">
        <v>1</v>
      </c>
      <c r="I82" s="120">
        <v>2.85</v>
      </c>
      <c r="J82" s="120">
        <v>-2</v>
      </c>
      <c r="K82" s="120">
        <v>-12.71</v>
      </c>
      <c r="L82" s="120">
        <v>31.32</v>
      </c>
    </row>
    <row r="83" spans="1:12" x14ac:dyDescent="0.2">
      <c r="A83" s="120" t="s">
        <v>19</v>
      </c>
      <c r="B83" s="120" t="s">
        <v>204</v>
      </c>
      <c r="C83" s="120">
        <v>38.1</v>
      </c>
      <c r="D83" s="120">
        <v>1084.2</v>
      </c>
      <c r="E83" s="120">
        <v>244.8</v>
      </c>
      <c r="F83" s="120">
        <v>22.6</v>
      </c>
      <c r="G83" s="121">
        <v>2.2222222222222223E-2</v>
      </c>
      <c r="H83" s="120">
        <v>1</v>
      </c>
      <c r="I83" s="120">
        <v>0.67</v>
      </c>
      <c r="J83" s="120">
        <v>2.41</v>
      </c>
      <c r="K83" s="120">
        <v>4.26</v>
      </c>
      <c r="L83" s="120">
        <v>24.87</v>
      </c>
    </row>
    <row r="85" spans="1:12" ht="17" thickBot="1" x14ac:dyDescent="0.25">
      <c r="A85" s="122"/>
      <c r="B85" s="122" t="s">
        <v>205</v>
      </c>
      <c r="C85" s="123">
        <f t="shared" ref="C85:L85" si="5">AVERAGE(C80:C83)</f>
        <v>39.865000000000002</v>
      </c>
      <c r="D85" s="123">
        <f t="shared" si="5"/>
        <v>1088.125</v>
      </c>
      <c r="E85" s="123">
        <f t="shared" si="5"/>
        <v>281.32499999999999</v>
      </c>
      <c r="F85" s="123">
        <f t="shared" si="5"/>
        <v>25.4</v>
      </c>
      <c r="G85" s="124">
        <f t="shared" si="5"/>
        <v>6.9097222222222213E-2</v>
      </c>
      <c r="H85" s="123">
        <f t="shared" si="5"/>
        <v>1</v>
      </c>
      <c r="I85" s="123">
        <f t="shared" si="5"/>
        <v>1.2925</v>
      </c>
      <c r="J85" s="123">
        <f t="shared" si="5"/>
        <v>1.68</v>
      </c>
      <c r="K85" s="123">
        <f t="shared" si="5"/>
        <v>-5.9574999999999996</v>
      </c>
      <c r="L85" s="123">
        <f t="shared" si="5"/>
        <v>29.594999999999999</v>
      </c>
    </row>
    <row r="86" spans="1:12" ht="17" thickTop="1" x14ac:dyDescent="0.2"/>
    <row r="87" spans="1:12" x14ac:dyDescent="0.2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</row>
    <row r="89" spans="1:12" x14ac:dyDescent="0.2">
      <c r="A89" s="120" t="s">
        <v>22</v>
      </c>
      <c r="B89" s="120" t="s">
        <v>198</v>
      </c>
      <c r="C89" s="120">
        <v>57.6</v>
      </c>
      <c r="D89" s="120">
        <v>1077.5999999999999</v>
      </c>
      <c r="E89" s="120">
        <v>179.1</v>
      </c>
      <c r="F89" s="120">
        <v>16.600000000000001</v>
      </c>
      <c r="G89" s="121">
        <v>0.26250000000000001</v>
      </c>
      <c r="H89" s="120">
        <v>1</v>
      </c>
      <c r="I89" s="120">
        <v>-0.14000000000000001</v>
      </c>
      <c r="J89" s="120">
        <v>-0.91</v>
      </c>
      <c r="K89" s="120">
        <v>11.18</v>
      </c>
      <c r="L89" s="120">
        <v>28.34</v>
      </c>
    </row>
    <row r="90" spans="1:12" x14ac:dyDescent="0.2">
      <c r="A90" s="120" t="s">
        <v>22</v>
      </c>
      <c r="B90" s="120" t="s">
        <v>198</v>
      </c>
      <c r="C90" s="120">
        <v>58.86</v>
      </c>
      <c r="D90" s="120">
        <v>1110.5</v>
      </c>
      <c r="E90" s="120">
        <v>112.8</v>
      </c>
      <c r="F90" s="120">
        <v>10.199999999999999</v>
      </c>
      <c r="G90" s="121">
        <v>2.0833333333333332E-2</v>
      </c>
      <c r="H90" s="120">
        <v>1</v>
      </c>
      <c r="I90" s="120">
        <v>0.21</v>
      </c>
      <c r="J90" s="120">
        <v>0.79</v>
      </c>
      <c r="K90" s="120">
        <v>13.2</v>
      </c>
      <c r="L90" s="120">
        <v>27.63</v>
      </c>
    </row>
    <row r="91" spans="1:12" x14ac:dyDescent="0.2">
      <c r="A91" s="120" t="s">
        <v>22</v>
      </c>
      <c r="B91" s="120" t="s">
        <v>198</v>
      </c>
      <c r="C91" s="120">
        <v>59.71</v>
      </c>
      <c r="D91" s="120">
        <v>1229</v>
      </c>
      <c r="E91" s="120">
        <v>254.1</v>
      </c>
      <c r="F91" s="120">
        <v>20.7</v>
      </c>
      <c r="G91" s="121">
        <v>0.26805555555555555</v>
      </c>
      <c r="H91" s="120">
        <v>1</v>
      </c>
      <c r="I91" s="120">
        <v>-0.33</v>
      </c>
      <c r="J91" s="120">
        <v>-1.49</v>
      </c>
      <c r="K91" s="120">
        <v>3.72</v>
      </c>
      <c r="L91" s="120">
        <v>44.56</v>
      </c>
    </row>
    <row r="93" spans="1:12" ht="17" thickBot="1" x14ac:dyDescent="0.25">
      <c r="A93" s="122"/>
      <c r="B93" s="122" t="s">
        <v>199</v>
      </c>
      <c r="C93" s="123">
        <f t="shared" ref="C93:L93" si="6">AVERAGE(C89:C91)</f>
        <v>58.723333333333336</v>
      </c>
      <c r="D93" s="123">
        <f t="shared" si="6"/>
        <v>1139.0333333333333</v>
      </c>
      <c r="E93" s="123">
        <f t="shared" si="6"/>
        <v>182</v>
      </c>
      <c r="F93" s="123">
        <f t="shared" si="6"/>
        <v>15.833333333333334</v>
      </c>
      <c r="G93" s="124">
        <f t="shared" si="6"/>
        <v>0.18379629629629632</v>
      </c>
      <c r="H93" s="123">
        <f t="shared" si="6"/>
        <v>1</v>
      </c>
      <c r="I93" s="123">
        <f t="shared" si="6"/>
        <v>-8.666666666666667E-2</v>
      </c>
      <c r="J93" s="123">
        <f t="shared" si="6"/>
        <v>-0.53666666666666663</v>
      </c>
      <c r="K93" s="123">
        <f t="shared" si="6"/>
        <v>9.3666666666666654</v>
      </c>
      <c r="L93" s="123">
        <f t="shared" si="6"/>
        <v>33.51</v>
      </c>
    </row>
    <row r="94" spans="1:12" ht="17" thickTop="1" x14ac:dyDescent="0.2"/>
    <row r="95" spans="1:12" x14ac:dyDescent="0.2">
      <c r="A95" s="120" t="s">
        <v>22</v>
      </c>
      <c r="B95" s="120" t="s">
        <v>202</v>
      </c>
      <c r="C95" s="120">
        <v>59.59</v>
      </c>
      <c r="D95" s="120">
        <v>1651.1</v>
      </c>
      <c r="E95" s="120">
        <v>1022.1</v>
      </c>
      <c r="F95" s="120">
        <v>61.9</v>
      </c>
      <c r="G95" s="121">
        <v>2.7777777777777776E-2</v>
      </c>
      <c r="H95" s="120">
        <v>1</v>
      </c>
      <c r="I95" s="120">
        <v>2.38</v>
      </c>
      <c r="J95" s="120">
        <v>6.55</v>
      </c>
      <c r="K95" s="120">
        <v>12.74</v>
      </c>
      <c r="L95" s="120">
        <v>54.37</v>
      </c>
    </row>
    <row r="96" spans="1:12" x14ac:dyDescent="0.2">
      <c r="A96" s="120" t="s">
        <v>22</v>
      </c>
      <c r="B96" s="120" t="s">
        <v>202</v>
      </c>
      <c r="C96" s="120">
        <v>58.76</v>
      </c>
      <c r="D96" s="120">
        <v>1703.4</v>
      </c>
      <c r="E96" s="120">
        <v>1096.4000000000001</v>
      </c>
      <c r="F96" s="120">
        <v>64.400000000000006</v>
      </c>
      <c r="G96" s="121">
        <v>2.9166666666666664E-2</v>
      </c>
      <c r="H96" s="120">
        <v>1</v>
      </c>
      <c r="I96" s="120">
        <v>2.5499999999999998</v>
      </c>
      <c r="J96" s="120">
        <v>6.74</v>
      </c>
      <c r="K96" s="120">
        <v>9.1</v>
      </c>
      <c r="L96" s="120">
        <v>51.12</v>
      </c>
    </row>
    <row r="97" spans="1:12" x14ac:dyDescent="0.2">
      <c r="A97" s="120" t="s">
        <v>22</v>
      </c>
      <c r="B97" s="120" t="s">
        <v>202</v>
      </c>
      <c r="C97" s="120">
        <v>59.84</v>
      </c>
      <c r="D97" s="120">
        <v>1532.1</v>
      </c>
      <c r="E97" s="120">
        <v>792.7</v>
      </c>
      <c r="F97" s="120">
        <v>51.7</v>
      </c>
      <c r="G97" s="121">
        <v>2.7777777777777776E-2</v>
      </c>
      <c r="H97" s="120">
        <v>1</v>
      </c>
      <c r="I97" s="120">
        <v>1.89</v>
      </c>
      <c r="J97" s="120">
        <v>5.4</v>
      </c>
      <c r="K97" s="120">
        <v>14.45</v>
      </c>
      <c r="L97" s="120">
        <v>48.24</v>
      </c>
    </row>
    <row r="98" spans="1:12" x14ac:dyDescent="0.2">
      <c r="A98" s="120" t="s">
        <v>22</v>
      </c>
      <c r="B98" s="120" t="s">
        <v>202</v>
      </c>
      <c r="C98" s="120">
        <v>57.63</v>
      </c>
      <c r="D98" s="120">
        <v>1651.4</v>
      </c>
      <c r="E98" s="120">
        <v>1009.3</v>
      </c>
      <c r="F98" s="120">
        <v>61.1</v>
      </c>
      <c r="G98" s="121">
        <v>2.4999999999999998E-2</v>
      </c>
      <c r="H98" s="120">
        <v>1</v>
      </c>
      <c r="I98" s="120">
        <v>2.1800000000000002</v>
      </c>
      <c r="J98" s="120">
        <v>6.87</v>
      </c>
      <c r="K98" s="120">
        <v>13.79</v>
      </c>
      <c r="L98" s="120">
        <v>41.76</v>
      </c>
    </row>
    <row r="99" spans="1:12" x14ac:dyDescent="0.2">
      <c r="A99" s="120" t="s">
        <v>22</v>
      </c>
      <c r="B99" s="120" t="s">
        <v>202</v>
      </c>
      <c r="C99" s="120">
        <v>58.41</v>
      </c>
      <c r="D99" s="120">
        <v>1680.1</v>
      </c>
      <c r="E99" s="120">
        <v>1045</v>
      </c>
      <c r="F99" s="120">
        <v>62.2</v>
      </c>
      <c r="G99" s="121">
        <v>2.361111111111111E-2</v>
      </c>
      <c r="H99" s="120">
        <v>1</v>
      </c>
      <c r="I99" s="120">
        <v>2.02</v>
      </c>
      <c r="J99" s="120">
        <v>6.82</v>
      </c>
      <c r="K99" s="120">
        <v>12.41</v>
      </c>
      <c r="L99" s="120">
        <v>53.84</v>
      </c>
    </row>
    <row r="101" spans="1:12" ht="17" thickBot="1" x14ac:dyDescent="0.25">
      <c r="A101" s="122"/>
      <c r="B101" s="122" t="s">
        <v>203</v>
      </c>
      <c r="C101" s="123">
        <f t="shared" ref="C101:L101" si="7">AVERAGE(C95:C99)</f>
        <v>58.846000000000004</v>
      </c>
      <c r="D101" s="123">
        <f t="shared" si="7"/>
        <v>1643.6200000000001</v>
      </c>
      <c r="E101" s="123">
        <f t="shared" si="7"/>
        <v>993.1</v>
      </c>
      <c r="F101" s="123">
        <f t="shared" si="7"/>
        <v>60.260000000000005</v>
      </c>
      <c r="G101" s="124">
        <f t="shared" si="7"/>
        <v>2.6666666666666661E-2</v>
      </c>
      <c r="H101" s="123">
        <f t="shared" si="7"/>
        <v>1</v>
      </c>
      <c r="I101" s="123">
        <f t="shared" si="7"/>
        <v>2.2039999999999997</v>
      </c>
      <c r="J101" s="123">
        <f t="shared" si="7"/>
        <v>6.4759999999999991</v>
      </c>
      <c r="K101" s="123">
        <f t="shared" si="7"/>
        <v>12.497999999999999</v>
      </c>
      <c r="L101" s="123">
        <f t="shared" si="7"/>
        <v>49.866</v>
      </c>
    </row>
    <row r="102" spans="1:12" ht="17" thickTop="1" x14ac:dyDescent="0.2"/>
    <row r="103" spans="1:12" x14ac:dyDescent="0.2">
      <c r="A103" s="120" t="s">
        <v>22</v>
      </c>
      <c r="B103" s="120" t="s">
        <v>206</v>
      </c>
      <c r="C103" s="120">
        <v>59.75</v>
      </c>
      <c r="D103" s="120">
        <v>1764.9</v>
      </c>
      <c r="E103" s="120">
        <v>960.4</v>
      </c>
      <c r="F103" s="120">
        <v>54.4</v>
      </c>
      <c r="G103" s="121">
        <v>4.4444444444444446E-2</v>
      </c>
      <c r="H103" s="120">
        <v>1</v>
      </c>
      <c r="I103" s="120">
        <v>3.39</v>
      </c>
      <c r="J103" s="120">
        <v>5.5</v>
      </c>
      <c r="K103" s="120">
        <v>0.25</v>
      </c>
      <c r="L103" s="120">
        <v>23.2</v>
      </c>
    </row>
    <row r="104" spans="1:12" x14ac:dyDescent="0.2">
      <c r="A104" s="120" t="s">
        <v>22</v>
      </c>
      <c r="B104" s="120" t="s">
        <v>206</v>
      </c>
      <c r="C104" s="120">
        <v>60.01</v>
      </c>
      <c r="D104" s="120">
        <v>1768.7</v>
      </c>
      <c r="E104" s="120">
        <v>964.2</v>
      </c>
      <c r="F104" s="120">
        <v>54.5</v>
      </c>
      <c r="G104" s="121">
        <v>4.4444444444444446E-2</v>
      </c>
      <c r="H104" s="120">
        <v>1</v>
      </c>
      <c r="I104" s="120">
        <v>3.32</v>
      </c>
      <c r="J104" s="120">
        <v>5.31</v>
      </c>
      <c r="K104" s="120">
        <v>-12.26</v>
      </c>
      <c r="L104" s="120">
        <v>20.71</v>
      </c>
    </row>
    <row r="105" spans="1:12" x14ac:dyDescent="0.2">
      <c r="A105" s="120" t="s">
        <v>22</v>
      </c>
      <c r="B105" s="120" t="s">
        <v>206</v>
      </c>
      <c r="C105" s="120">
        <v>59.7</v>
      </c>
      <c r="D105" s="120">
        <v>1823.9</v>
      </c>
      <c r="E105" s="120">
        <v>999.3</v>
      </c>
      <c r="F105" s="120">
        <v>54.8</v>
      </c>
      <c r="G105" s="121">
        <v>4.5833333333333337E-2</v>
      </c>
      <c r="H105" s="120">
        <v>1</v>
      </c>
      <c r="I105" s="120">
        <v>3.51</v>
      </c>
      <c r="J105" s="120">
        <v>5.45</v>
      </c>
      <c r="K105" s="120">
        <v>-2.79</v>
      </c>
      <c r="L105" s="120">
        <v>22.64</v>
      </c>
    </row>
    <row r="107" spans="1:12" ht="17" thickBot="1" x14ac:dyDescent="0.25">
      <c r="A107" s="122"/>
      <c r="B107" s="122" t="s">
        <v>207</v>
      </c>
      <c r="C107" s="123">
        <f t="shared" ref="C107:L107" si="8">AVERAGE(C103:C105)</f>
        <v>59.819999999999993</v>
      </c>
      <c r="D107" s="123">
        <f t="shared" si="8"/>
        <v>1785.8333333333333</v>
      </c>
      <c r="E107" s="123">
        <f t="shared" si="8"/>
        <v>974.63333333333321</v>
      </c>
      <c r="F107" s="123">
        <f t="shared" si="8"/>
        <v>54.566666666666663</v>
      </c>
      <c r="G107" s="124">
        <f t="shared" si="8"/>
        <v>4.4907407407407417E-2</v>
      </c>
      <c r="H107" s="123">
        <f t="shared" si="8"/>
        <v>1</v>
      </c>
      <c r="I107" s="123">
        <f t="shared" si="8"/>
        <v>3.4066666666666663</v>
      </c>
      <c r="J107" s="123">
        <f t="shared" si="8"/>
        <v>5.419999999999999</v>
      </c>
      <c r="K107" s="123">
        <f t="shared" si="8"/>
        <v>-4.9333333333333336</v>
      </c>
      <c r="L107" s="123">
        <f t="shared" si="8"/>
        <v>22.183333333333334</v>
      </c>
    </row>
    <row r="108" spans="1:12" ht="17" thickTop="1" x14ac:dyDescent="0.2"/>
    <row r="109" spans="1:12" x14ac:dyDescent="0.2">
      <c r="A109" s="120" t="s">
        <v>22</v>
      </c>
      <c r="B109" s="120" t="s">
        <v>200</v>
      </c>
      <c r="C109" s="120">
        <v>61.76</v>
      </c>
      <c r="D109" s="120">
        <v>939.9</v>
      </c>
      <c r="E109" s="120">
        <v>939.6</v>
      </c>
      <c r="F109" s="120">
        <v>100</v>
      </c>
      <c r="G109" s="121">
        <v>0.25555555555555559</v>
      </c>
      <c r="H109" s="120">
        <v>1</v>
      </c>
      <c r="I109" s="120">
        <v>-0.56999999999999995</v>
      </c>
      <c r="J109" s="120">
        <v>-8.9</v>
      </c>
      <c r="K109" s="120">
        <v>14.46</v>
      </c>
      <c r="L109" s="120">
        <v>21.85</v>
      </c>
    </row>
    <row r="110" spans="1:12" x14ac:dyDescent="0.2">
      <c r="A110" s="120" t="s">
        <v>22</v>
      </c>
      <c r="B110" s="120" t="s">
        <v>200</v>
      </c>
      <c r="C110" s="120">
        <v>62.77</v>
      </c>
      <c r="D110" s="120">
        <v>934.6</v>
      </c>
      <c r="E110" s="120">
        <v>920.7</v>
      </c>
      <c r="F110" s="120">
        <v>98.5</v>
      </c>
      <c r="G110" s="121">
        <v>0.24305555555555555</v>
      </c>
      <c r="H110" s="120">
        <v>1</v>
      </c>
      <c r="I110" s="120">
        <v>0.76</v>
      </c>
      <c r="J110" s="120">
        <v>-8.61</v>
      </c>
      <c r="K110" s="120">
        <v>10.95</v>
      </c>
      <c r="L110" s="120">
        <v>15.6</v>
      </c>
    </row>
    <row r="112" spans="1:12" ht="17" thickBot="1" x14ac:dyDescent="0.25">
      <c r="A112" s="122"/>
      <c r="B112" s="122" t="s">
        <v>201</v>
      </c>
      <c r="C112" s="123">
        <f t="shared" ref="C112:L112" si="9">AVERAGE(C109:C110)</f>
        <v>62.265000000000001</v>
      </c>
      <c r="D112" s="123">
        <f t="shared" si="9"/>
        <v>937.25</v>
      </c>
      <c r="E112" s="123">
        <f t="shared" si="9"/>
        <v>930.15000000000009</v>
      </c>
      <c r="F112" s="123">
        <f t="shared" si="9"/>
        <v>99.25</v>
      </c>
      <c r="G112" s="124">
        <f t="shared" si="9"/>
        <v>0.24930555555555556</v>
      </c>
      <c r="H112" s="123">
        <f t="shared" si="9"/>
        <v>1</v>
      </c>
      <c r="I112" s="123">
        <f t="shared" si="9"/>
        <v>9.5000000000000029E-2</v>
      </c>
      <c r="J112" s="123">
        <f t="shared" si="9"/>
        <v>-8.754999999999999</v>
      </c>
      <c r="K112" s="123">
        <f t="shared" si="9"/>
        <v>12.705</v>
      </c>
      <c r="L112" s="123">
        <f t="shared" si="9"/>
        <v>18.725000000000001</v>
      </c>
    </row>
    <row r="113" spans="1:12" ht="17" thickTop="1" x14ac:dyDescent="0.2"/>
    <row r="114" spans="1:12" x14ac:dyDescent="0.2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</row>
    <row r="116" spans="1:12" x14ac:dyDescent="0.2">
      <c r="A116" s="120" t="s">
        <v>208</v>
      </c>
      <c r="B116" s="120" t="s">
        <v>198</v>
      </c>
      <c r="C116" s="120">
        <v>63.92</v>
      </c>
      <c r="D116" s="120">
        <v>1373.9</v>
      </c>
      <c r="E116" s="120">
        <v>760.2</v>
      </c>
      <c r="F116" s="120">
        <v>55.3</v>
      </c>
      <c r="G116" s="121">
        <v>0.3347222222222222</v>
      </c>
      <c r="H116" s="120">
        <v>1</v>
      </c>
      <c r="I116" s="120">
        <v>-4.4400000000000004</v>
      </c>
      <c r="J116" s="120">
        <v>-2.5299999999999998</v>
      </c>
      <c r="K116" s="120">
        <v>15.92</v>
      </c>
      <c r="L116" s="120">
        <v>34.58</v>
      </c>
    </row>
    <row r="117" spans="1:12" x14ac:dyDescent="0.2">
      <c r="A117" s="120" t="s">
        <v>208</v>
      </c>
      <c r="B117" s="120" t="s">
        <v>198</v>
      </c>
      <c r="C117" s="120">
        <v>63.8</v>
      </c>
      <c r="D117" s="120">
        <v>1409.1</v>
      </c>
      <c r="E117" s="120">
        <v>648.5</v>
      </c>
      <c r="F117" s="120">
        <v>46</v>
      </c>
      <c r="G117" s="121">
        <v>0.30694444444444441</v>
      </c>
      <c r="H117" s="120">
        <v>1</v>
      </c>
      <c r="I117" s="120">
        <v>-2.4500000000000002</v>
      </c>
      <c r="J117" s="120">
        <v>-2.91</v>
      </c>
      <c r="K117" s="120">
        <v>-1.1200000000000001</v>
      </c>
      <c r="L117" s="120">
        <v>45.24</v>
      </c>
    </row>
    <row r="118" spans="1:12" x14ac:dyDescent="0.2">
      <c r="A118" s="120" t="s">
        <v>208</v>
      </c>
      <c r="B118" s="120" t="s">
        <v>198</v>
      </c>
      <c r="C118" s="120">
        <v>66.040000000000006</v>
      </c>
      <c r="D118" s="120">
        <v>1408.1</v>
      </c>
      <c r="E118" s="120">
        <v>583.79999999999995</v>
      </c>
      <c r="F118" s="120">
        <v>41.5</v>
      </c>
      <c r="G118" s="121">
        <v>0.31666666666666665</v>
      </c>
      <c r="H118" s="120">
        <v>1</v>
      </c>
      <c r="I118" s="120">
        <v>-2.58</v>
      </c>
      <c r="J118" s="120">
        <v>-2.33</v>
      </c>
      <c r="K118" s="120">
        <v>4.83</v>
      </c>
      <c r="L118" s="120">
        <v>37.4</v>
      </c>
    </row>
    <row r="119" spans="1:12" x14ac:dyDescent="0.2">
      <c r="A119" s="120" t="s">
        <v>208</v>
      </c>
      <c r="B119" s="120" t="s">
        <v>198</v>
      </c>
      <c r="C119" s="120">
        <v>64.540000000000006</v>
      </c>
      <c r="D119" s="120">
        <v>1383.7</v>
      </c>
      <c r="E119" s="120">
        <v>591.6</v>
      </c>
      <c r="F119" s="120">
        <v>42.8</v>
      </c>
      <c r="G119" s="121">
        <v>0.29722222222222222</v>
      </c>
      <c r="H119" s="120">
        <v>1</v>
      </c>
      <c r="I119" s="120">
        <v>-1.9</v>
      </c>
      <c r="J119" s="120">
        <v>-2.9</v>
      </c>
      <c r="K119" s="120">
        <v>3.63</v>
      </c>
      <c r="L119" s="120">
        <v>48.44</v>
      </c>
    </row>
    <row r="120" spans="1:12" x14ac:dyDescent="0.2">
      <c r="A120" s="120" t="s">
        <v>208</v>
      </c>
      <c r="B120" s="120" t="s">
        <v>198</v>
      </c>
      <c r="C120" s="120">
        <v>65.02</v>
      </c>
      <c r="D120" s="120">
        <v>1444</v>
      </c>
      <c r="E120" s="120">
        <v>504.4</v>
      </c>
      <c r="F120" s="120">
        <v>34.9</v>
      </c>
      <c r="G120" s="121">
        <v>0.3125</v>
      </c>
      <c r="H120" s="120">
        <v>1</v>
      </c>
      <c r="I120" s="120">
        <v>-2.02</v>
      </c>
      <c r="J120" s="120">
        <v>-2.08</v>
      </c>
      <c r="K120" s="120">
        <v>5.86</v>
      </c>
      <c r="L120" s="120">
        <v>37.049999999999997</v>
      </c>
    </row>
    <row r="122" spans="1:12" ht="17" thickBot="1" x14ac:dyDescent="0.25">
      <c r="A122" s="122"/>
      <c r="B122" s="122" t="s">
        <v>199</v>
      </c>
      <c r="C122" s="123">
        <f t="shared" ref="C122:L122" si="10">AVERAGE(C116:C120)</f>
        <v>64.664000000000001</v>
      </c>
      <c r="D122" s="123">
        <f t="shared" si="10"/>
        <v>1403.76</v>
      </c>
      <c r="E122" s="123">
        <f t="shared" si="10"/>
        <v>617.70000000000005</v>
      </c>
      <c r="F122" s="123">
        <f t="shared" si="10"/>
        <v>44.100000000000009</v>
      </c>
      <c r="G122" s="124">
        <f t="shared" si="10"/>
        <v>0.31361111111111112</v>
      </c>
      <c r="H122" s="123">
        <f t="shared" si="10"/>
        <v>1</v>
      </c>
      <c r="I122" s="123">
        <f t="shared" si="10"/>
        <v>-2.6779999999999999</v>
      </c>
      <c r="J122" s="123">
        <f t="shared" si="10"/>
        <v>-2.5499999999999998</v>
      </c>
      <c r="K122" s="123">
        <f t="shared" si="10"/>
        <v>5.8239999999999998</v>
      </c>
      <c r="L122" s="123">
        <f t="shared" si="10"/>
        <v>40.541999999999994</v>
      </c>
    </row>
    <row r="123" spans="1:12" ht="17" thickTop="1" x14ac:dyDescent="0.2"/>
    <row r="124" spans="1:12" x14ac:dyDescent="0.2">
      <c r="A124" s="120" t="s">
        <v>208</v>
      </c>
      <c r="B124" s="120" t="s">
        <v>202</v>
      </c>
      <c r="C124" s="120">
        <v>63.89</v>
      </c>
      <c r="D124" s="120">
        <v>1343.4</v>
      </c>
      <c r="E124" s="120">
        <v>663.7</v>
      </c>
      <c r="F124" s="120">
        <v>49.4</v>
      </c>
      <c r="G124" s="121">
        <v>0.38055555555555554</v>
      </c>
      <c r="H124" s="120">
        <v>1</v>
      </c>
      <c r="I124" s="120">
        <v>-3.97</v>
      </c>
      <c r="J124" s="120">
        <v>0.23</v>
      </c>
      <c r="K124" s="120">
        <v>12.8</v>
      </c>
      <c r="L124" s="120">
        <v>44.35</v>
      </c>
    </row>
    <row r="125" spans="1:12" x14ac:dyDescent="0.2">
      <c r="A125" s="120" t="s">
        <v>208</v>
      </c>
      <c r="B125" s="120" t="s">
        <v>202</v>
      </c>
      <c r="C125" s="120">
        <v>63.59</v>
      </c>
      <c r="D125" s="120">
        <v>1317.6</v>
      </c>
      <c r="E125" s="120">
        <v>703.8</v>
      </c>
      <c r="F125" s="120">
        <v>53.4</v>
      </c>
      <c r="G125" s="121">
        <v>0.3833333333333333</v>
      </c>
      <c r="H125" s="120">
        <v>1</v>
      </c>
      <c r="I125" s="120">
        <v>-4.25</v>
      </c>
      <c r="J125" s="120">
        <v>0.39</v>
      </c>
      <c r="K125" s="120">
        <v>8.19</v>
      </c>
      <c r="L125" s="120">
        <v>47.7</v>
      </c>
    </row>
    <row r="126" spans="1:12" x14ac:dyDescent="0.2">
      <c r="A126" s="120" t="s">
        <v>208</v>
      </c>
      <c r="B126" s="120" t="s">
        <v>202</v>
      </c>
      <c r="C126" s="120">
        <v>63.26</v>
      </c>
      <c r="D126" s="120">
        <v>1387.8</v>
      </c>
      <c r="E126" s="120">
        <v>751.5</v>
      </c>
      <c r="F126" s="120">
        <v>54.2</v>
      </c>
      <c r="G126" s="121">
        <v>0.37083333333333335</v>
      </c>
      <c r="H126" s="120">
        <v>1</v>
      </c>
      <c r="I126" s="120">
        <v>-4.45</v>
      </c>
      <c r="J126" s="120">
        <v>-0.28999999999999998</v>
      </c>
      <c r="K126" s="120">
        <v>6.2</v>
      </c>
      <c r="L126" s="120">
        <v>46.62</v>
      </c>
    </row>
    <row r="128" spans="1:12" ht="17" thickBot="1" x14ac:dyDescent="0.25">
      <c r="A128" s="122"/>
      <c r="B128" s="122" t="s">
        <v>203</v>
      </c>
      <c r="C128" s="123">
        <f t="shared" ref="C128:L128" si="11">AVERAGE(C124:C126)</f>
        <v>63.580000000000005</v>
      </c>
      <c r="D128" s="123">
        <f t="shared" si="11"/>
        <v>1349.6000000000001</v>
      </c>
      <c r="E128" s="123">
        <f t="shared" si="11"/>
        <v>706.33333333333337</v>
      </c>
      <c r="F128" s="123">
        <f t="shared" si="11"/>
        <v>52.333333333333336</v>
      </c>
      <c r="G128" s="124">
        <f t="shared" si="11"/>
        <v>0.37824074074074071</v>
      </c>
      <c r="H128" s="123">
        <f t="shared" si="11"/>
        <v>1</v>
      </c>
      <c r="I128" s="123">
        <f t="shared" si="11"/>
        <v>-4.2233333333333336</v>
      </c>
      <c r="J128" s="123">
        <f t="shared" si="11"/>
        <v>0.11</v>
      </c>
      <c r="K128" s="123">
        <f t="shared" si="11"/>
        <v>9.0633333333333344</v>
      </c>
      <c r="L128" s="123">
        <f t="shared" si="11"/>
        <v>46.223333333333336</v>
      </c>
    </row>
    <row r="129" spans="1:12" ht="17" thickTop="1" x14ac:dyDescent="0.2"/>
    <row r="130" spans="1:12" x14ac:dyDescent="0.2">
      <c r="A130" s="120" t="s">
        <v>208</v>
      </c>
      <c r="B130" s="120" t="s">
        <v>206</v>
      </c>
      <c r="C130" s="120">
        <v>64.180000000000007</v>
      </c>
      <c r="D130" s="120">
        <v>1471.6</v>
      </c>
      <c r="E130" s="120">
        <v>505.5</v>
      </c>
      <c r="F130" s="120">
        <v>34.4</v>
      </c>
      <c r="G130" s="121">
        <v>0.32500000000000001</v>
      </c>
      <c r="H130" s="120">
        <v>1</v>
      </c>
      <c r="I130" s="120">
        <v>-2.2200000000000002</v>
      </c>
      <c r="J130" s="120">
        <v>-1.61</v>
      </c>
      <c r="K130" s="120">
        <v>-6.52</v>
      </c>
      <c r="L130" s="120">
        <v>26.51</v>
      </c>
    </row>
    <row r="132" spans="1:12" ht="17" thickBot="1" x14ac:dyDescent="0.25">
      <c r="A132" s="122"/>
      <c r="B132" s="122" t="s">
        <v>207</v>
      </c>
      <c r="C132" s="123">
        <f>AVERAGE(C130)</f>
        <v>64.180000000000007</v>
      </c>
      <c r="D132" s="123">
        <f t="shared" ref="D132:L132" si="12">AVERAGE(D130)</f>
        <v>1471.6</v>
      </c>
      <c r="E132" s="123">
        <f t="shared" si="12"/>
        <v>505.5</v>
      </c>
      <c r="F132" s="123">
        <f t="shared" si="12"/>
        <v>34.4</v>
      </c>
      <c r="G132" s="124">
        <f t="shared" si="12"/>
        <v>0.32500000000000001</v>
      </c>
      <c r="H132" s="123">
        <f t="shared" si="12"/>
        <v>1</v>
      </c>
      <c r="I132" s="123">
        <f t="shared" si="12"/>
        <v>-2.2200000000000002</v>
      </c>
      <c r="J132" s="123">
        <f t="shared" si="12"/>
        <v>-1.61</v>
      </c>
      <c r="K132" s="123">
        <f t="shared" si="12"/>
        <v>-6.52</v>
      </c>
      <c r="L132" s="123">
        <f t="shared" si="12"/>
        <v>26.51</v>
      </c>
    </row>
    <row r="133" spans="1:12" ht="17" thickTop="1" x14ac:dyDescent="0.2"/>
    <row r="134" spans="1:12" x14ac:dyDescent="0.2">
      <c r="A134" s="120" t="s">
        <v>208</v>
      </c>
      <c r="B134" s="120" t="s">
        <v>204</v>
      </c>
      <c r="C134" s="120">
        <v>46.57</v>
      </c>
      <c r="D134" s="120">
        <v>1135.9000000000001</v>
      </c>
      <c r="E134" s="120">
        <v>1102.5999999999999</v>
      </c>
      <c r="F134" s="120">
        <v>97.1</v>
      </c>
      <c r="G134" s="121">
        <v>0.49583333333333335</v>
      </c>
      <c r="H134" s="120">
        <v>1</v>
      </c>
      <c r="I134" s="120">
        <v>-0.62</v>
      </c>
      <c r="J134" s="120">
        <v>10.86</v>
      </c>
      <c r="K134" s="120">
        <v>15.96</v>
      </c>
      <c r="L134" s="120">
        <v>10.92</v>
      </c>
    </row>
    <row r="136" spans="1:12" ht="17" thickBot="1" x14ac:dyDescent="0.25">
      <c r="A136" s="122"/>
      <c r="B136" s="122" t="s">
        <v>205</v>
      </c>
      <c r="C136" s="123">
        <f>AVERAGE(C134)</f>
        <v>46.57</v>
      </c>
      <c r="D136" s="123">
        <f t="shared" ref="D136:L136" si="13">AVERAGE(D134)</f>
        <v>1135.9000000000001</v>
      </c>
      <c r="E136" s="123">
        <f t="shared" si="13"/>
        <v>1102.5999999999999</v>
      </c>
      <c r="F136" s="123">
        <f t="shared" si="13"/>
        <v>97.1</v>
      </c>
      <c r="G136" s="124">
        <f t="shared" si="13"/>
        <v>0.49583333333333335</v>
      </c>
      <c r="H136" s="123">
        <f t="shared" si="13"/>
        <v>1</v>
      </c>
      <c r="I136" s="123">
        <f t="shared" si="13"/>
        <v>-0.62</v>
      </c>
      <c r="J136" s="123">
        <f t="shared" si="13"/>
        <v>10.86</v>
      </c>
      <c r="K136" s="123">
        <f t="shared" si="13"/>
        <v>15.96</v>
      </c>
      <c r="L136" s="123">
        <f t="shared" si="13"/>
        <v>10.92</v>
      </c>
    </row>
    <row r="137" spans="1:12" ht="17" thickTop="1" x14ac:dyDescent="0.2"/>
    <row r="138" spans="1:12" x14ac:dyDescent="0.2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</row>
    <row r="139" spans="1:12" ht="17" thickBot="1" x14ac:dyDescent="0.25"/>
    <row r="140" spans="1:12" x14ac:dyDescent="0.2">
      <c r="A140" s="126" t="s">
        <v>29</v>
      </c>
      <c r="B140" s="127"/>
      <c r="C140" s="127"/>
      <c r="D140" s="127"/>
      <c r="E140" s="127"/>
      <c r="F140" s="127"/>
      <c r="G140" s="128"/>
      <c r="H140" s="127"/>
      <c r="I140" s="127"/>
      <c r="J140" s="127"/>
      <c r="K140" s="127"/>
      <c r="L140" s="129"/>
    </row>
    <row r="141" spans="1:12" x14ac:dyDescent="0.2">
      <c r="A141" s="130"/>
      <c r="B141" s="131" t="s">
        <v>187</v>
      </c>
      <c r="C141" s="131" t="s">
        <v>188</v>
      </c>
      <c r="D141" s="131" t="s">
        <v>189</v>
      </c>
      <c r="E141" s="131" t="s">
        <v>190</v>
      </c>
      <c r="F141" s="131" t="s">
        <v>191</v>
      </c>
      <c r="G141" s="132" t="s">
        <v>192</v>
      </c>
      <c r="H141" s="131" t="s">
        <v>193</v>
      </c>
      <c r="I141" s="131" t="s">
        <v>194</v>
      </c>
      <c r="J141" s="131" t="s">
        <v>195</v>
      </c>
      <c r="K141" s="131" t="s">
        <v>196</v>
      </c>
      <c r="L141" s="133" t="s">
        <v>197</v>
      </c>
    </row>
    <row r="142" spans="1:12" x14ac:dyDescent="0.2">
      <c r="A142" s="134" t="s">
        <v>20</v>
      </c>
      <c r="B142" s="131" t="str">
        <f t="shared" ref="B142:L142" si="14">B13</f>
        <v>FB AVG</v>
      </c>
      <c r="C142" s="135">
        <f t="shared" si="14"/>
        <v>68.167777777777772</v>
      </c>
      <c r="D142" s="135">
        <f t="shared" si="14"/>
        <v>1014.8000000000001</v>
      </c>
      <c r="E142" s="135">
        <f t="shared" si="14"/>
        <v>270.22222222222223</v>
      </c>
      <c r="F142" s="135">
        <f t="shared" si="14"/>
        <v>26.633333333333333</v>
      </c>
      <c r="G142" s="132">
        <f t="shared" si="14"/>
        <v>0.23966049382716051</v>
      </c>
      <c r="H142" s="135">
        <f t="shared" si="14"/>
        <v>0</v>
      </c>
      <c r="I142" s="135">
        <f t="shared" si="14"/>
        <v>0.23888888888888887</v>
      </c>
      <c r="J142" s="135">
        <f t="shared" si="14"/>
        <v>-1.9444444444444444</v>
      </c>
      <c r="K142" s="135">
        <f t="shared" si="14"/>
        <v>-0.23333333333333334</v>
      </c>
      <c r="L142" s="136">
        <f t="shared" si="14"/>
        <v>28.308888888888887</v>
      </c>
    </row>
    <row r="143" spans="1:12" x14ac:dyDescent="0.2">
      <c r="A143" s="137" t="s">
        <v>19</v>
      </c>
      <c r="B143" s="131"/>
      <c r="C143" s="131"/>
      <c r="D143" s="131"/>
      <c r="E143" s="131"/>
      <c r="F143" s="131"/>
      <c r="G143" s="132"/>
      <c r="H143" s="131"/>
      <c r="I143" s="131"/>
      <c r="J143" s="131"/>
      <c r="K143" s="131"/>
      <c r="L143" s="133"/>
    </row>
    <row r="144" spans="1:12" x14ac:dyDescent="0.2">
      <c r="A144" s="134" t="s">
        <v>22</v>
      </c>
      <c r="B144" s="131" t="str">
        <f t="shared" ref="B144:L144" si="15">B93</f>
        <v>FB AVG</v>
      </c>
      <c r="C144" s="135">
        <f t="shared" si="15"/>
        <v>58.723333333333336</v>
      </c>
      <c r="D144" s="135">
        <f t="shared" si="15"/>
        <v>1139.0333333333333</v>
      </c>
      <c r="E144" s="135">
        <f t="shared" si="15"/>
        <v>182</v>
      </c>
      <c r="F144" s="135">
        <f t="shared" si="15"/>
        <v>15.833333333333334</v>
      </c>
      <c r="G144" s="132">
        <f t="shared" si="15"/>
        <v>0.18379629629629632</v>
      </c>
      <c r="H144" s="135">
        <f t="shared" si="15"/>
        <v>1</v>
      </c>
      <c r="I144" s="135">
        <f t="shared" si="15"/>
        <v>-8.666666666666667E-2</v>
      </c>
      <c r="J144" s="135">
        <f t="shared" si="15"/>
        <v>-0.53666666666666663</v>
      </c>
      <c r="K144" s="135">
        <f t="shared" si="15"/>
        <v>9.3666666666666654</v>
      </c>
      <c r="L144" s="136">
        <f t="shared" si="15"/>
        <v>33.51</v>
      </c>
    </row>
    <row r="145" spans="1:12" ht="17" thickBot="1" x14ac:dyDescent="0.25">
      <c r="A145" s="138" t="s">
        <v>208</v>
      </c>
      <c r="B145" s="139" t="str">
        <f t="shared" ref="B145:L145" si="16">B122</f>
        <v>FB AVG</v>
      </c>
      <c r="C145" s="140">
        <f t="shared" si="16"/>
        <v>64.664000000000001</v>
      </c>
      <c r="D145" s="140">
        <f t="shared" si="16"/>
        <v>1403.76</v>
      </c>
      <c r="E145" s="140">
        <f t="shared" si="16"/>
        <v>617.70000000000005</v>
      </c>
      <c r="F145" s="140">
        <f t="shared" si="16"/>
        <v>44.100000000000009</v>
      </c>
      <c r="G145" s="141">
        <f t="shared" si="16"/>
        <v>0.31361111111111112</v>
      </c>
      <c r="H145" s="140">
        <f t="shared" si="16"/>
        <v>1</v>
      </c>
      <c r="I145" s="140">
        <f t="shared" si="16"/>
        <v>-2.6779999999999999</v>
      </c>
      <c r="J145" s="140">
        <f t="shared" si="16"/>
        <v>-2.5499999999999998</v>
      </c>
      <c r="K145" s="140">
        <f t="shared" si="16"/>
        <v>5.8239999999999998</v>
      </c>
      <c r="L145" s="142">
        <f t="shared" si="16"/>
        <v>40.541999999999994</v>
      </c>
    </row>
    <row r="146" spans="1:12" ht="17" thickBot="1" x14ac:dyDescent="0.25">
      <c r="A146" s="143" t="s">
        <v>0</v>
      </c>
      <c r="B146" s="144"/>
      <c r="C146" s="145">
        <f>AVERAGE(C142:C145)</f>
        <v>63.851703703703699</v>
      </c>
      <c r="D146" s="145">
        <f t="shared" ref="D146:L146" si="17">AVERAGE(D142:D145)</f>
        <v>1185.8644444444444</v>
      </c>
      <c r="E146" s="145">
        <f t="shared" si="17"/>
        <v>356.64074074074074</v>
      </c>
      <c r="F146" s="145">
        <f t="shared" si="17"/>
        <v>28.855555555555558</v>
      </c>
      <c r="G146" s="146">
        <f t="shared" si="17"/>
        <v>0.24568930041152268</v>
      </c>
      <c r="H146" s="145">
        <f t="shared" si="17"/>
        <v>0.66666666666666663</v>
      </c>
      <c r="I146" s="145">
        <f t="shared" si="17"/>
        <v>-0.84192592592592597</v>
      </c>
      <c r="J146" s="145">
        <f t="shared" si="17"/>
        <v>-1.6770370370370369</v>
      </c>
      <c r="K146" s="145">
        <f t="shared" si="17"/>
        <v>4.9857777777777779</v>
      </c>
      <c r="L146" s="147">
        <f t="shared" si="17"/>
        <v>34.120296296296296</v>
      </c>
    </row>
    <row r="147" spans="1:12" ht="17" thickBot="1" x14ac:dyDescent="0.25">
      <c r="B147" s="148"/>
      <c r="C147" s="148"/>
      <c r="D147" s="148"/>
      <c r="E147" s="148"/>
      <c r="F147" s="148"/>
      <c r="G147" s="149"/>
      <c r="H147" s="148"/>
      <c r="I147" s="148"/>
      <c r="J147" s="148"/>
      <c r="K147" s="148"/>
      <c r="L147" s="148"/>
    </row>
    <row r="148" spans="1:12" x14ac:dyDescent="0.2">
      <c r="A148" s="150" t="s">
        <v>7</v>
      </c>
      <c r="B148" s="151"/>
      <c r="C148" s="151"/>
      <c r="D148" s="151"/>
      <c r="E148" s="151"/>
      <c r="F148" s="151"/>
      <c r="G148" s="152"/>
      <c r="H148" s="151"/>
      <c r="I148" s="151"/>
      <c r="J148" s="151"/>
      <c r="K148" s="151"/>
      <c r="L148" s="153"/>
    </row>
    <row r="149" spans="1:12" x14ac:dyDescent="0.2">
      <c r="A149" s="154"/>
      <c r="B149" s="155" t="s">
        <v>187</v>
      </c>
      <c r="C149" s="155" t="s">
        <v>188</v>
      </c>
      <c r="D149" s="155" t="s">
        <v>189</v>
      </c>
      <c r="E149" s="155" t="s">
        <v>190</v>
      </c>
      <c r="F149" s="155" t="s">
        <v>191</v>
      </c>
      <c r="G149" s="156" t="s">
        <v>192</v>
      </c>
      <c r="H149" s="155" t="s">
        <v>193</v>
      </c>
      <c r="I149" s="155" t="s">
        <v>194</v>
      </c>
      <c r="J149" s="155" t="s">
        <v>195</v>
      </c>
      <c r="K149" s="155" t="s">
        <v>196</v>
      </c>
      <c r="L149" s="157" t="s">
        <v>197</v>
      </c>
    </row>
    <row r="150" spans="1:12" x14ac:dyDescent="0.2">
      <c r="A150" s="158" t="s">
        <v>20</v>
      </c>
      <c r="B150" s="155" t="str">
        <f t="shared" ref="B150:L150" si="18">B28</f>
        <v>DB AVG</v>
      </c>
      <c r="C150" s="159">
        <f t="shared" si="18"/>
        <v>67.340833333333336</v>
      </c>
      <c r="D150" s="159">
        <f t="shared" si="18"/>
        <v>1189.6166666666666</v>
      </c>
      <c r="E150" s="159">
        <f t="shared" si="18"/>
        <v>447.4083333333333</v>
      </c>
      <c r="F150" s="159">
        <f t="shared" si="18"/>
        <v>37.783333333333339</v>
      </c>
      <c r="G150" s="156">
        <f t="shared" si="18"/>
        <v>0.24363425925925927</v>
      </c>
      <c r="H150" s="159">
        <f t="shared" si="18"/>
        <v>1</v>
      </c>
      <c r="I150" s="159">
        <f t="shared" si="18"/>
        <v>0.23083333333333325</v>
      </c>
      <c r="J150" s="159">
        <f t="shared" si="18"/>
        <v>-3.293333333333333</v>
      </c>
      <c r="K150" s="159">
        <f t="shared" si="18"/>
        <v>-2.3016666666666667</v>
      </c>
      <c r="L150" s="160">
        <f t="shared" si="18"/>
        <v>17.500833333333336</v>
      </c>
    </row>
    <row r="151" spans="1:12" x14ac:dyDescent="0.2">
      <c r="A151" s="158" t="s">
        <v>19</v>
      </c>
      <c r="B151" s="155" t="str">
        <f t="shared" ref="B151:L151" si="19">B78</f>
        <v>DB AVG</v>
      </c>
      <c r="C151" s="159">
        <f t="shared" si="19"/>
        <v>62.43</v>
      </c>
      <c r="D151" s="159">
        <f t="shared" si="19"/>
        <v>860.25</v>
      </c>
      <c r="E151" s="159">
        <f t="shared" si="19"/>
        <v>832.82499999999993</v>
      </c>
      <c r="F151" s="159">
        <f t="shared" si="19"/>
        <v>96.824999999999989</v>
      </c>
      <c r="G151" s="156">
        <f t="shared" si="19"/>
        <v>0.26319444444444445</v>
      </c>
      <c r="H151" s="159">
        <f t="shared" si="19"/>
        <v>1</v>
      </c>
      <c r="I151" s="159">
        <f t="shared" si="19"/>
        <v>-1.3162500000000001</v>
      </c>
      <c r="J151" s="159">
        <f t="shared" si="19"/>
        <v>-8.07</v>
      </c>
      <c r="K151" s="159">
        <f t="shared" si="19"/>
        <v>2.7087499999999998</v>
      </c>
      <c r="L151" s="160">
        <f t="shared" si="19"/>
        <v>16.982500000000002</v>
      </c>
    </row>
    <row r="152" spans="1:12" x14ac:dyDescent="0.2">
      <c r="A152" s="158" t="s">
        <v>22</v>
      </c>
      <c r="B152" s="155" t="str">
        <f t="shared" ref="B152:L152" si="20">B112</f>
        <v>DB AVG</v>
      </c>
      <c r="C152" s="159">
        <f t="shared" si="20"/>
        <v>62.265000000000001</v>
      </c>
      <c r="D152" s="159">
        <f t="shared" si="20"/>
        <v>937.25</v>
      </c>
      <c r="E152" s="159">
        <f t="shared" si="20"/>
        <v>930.15000000000009</v>
      </c>
      <c r="F152" s="159">
        <f t="shared" si="20"/>
        <v>99.25</v>
      </c>
      <c r="G152" s="156">
        <f t="shared" si="20"/>
        <v>0.24930555555555556</v>
      </c>
      <c r="H152" s="159">
        <f t="shared" si="20"/>
        <v>1</v>
      </c>
      <c r="I152" s="159">
        <f t="shared" si="20"/>
        <v>9.5000000000000029E-2</v>
      </c>
      <c r="J152" s="159">
        <f t="shared" si="20"/>
        <v>-8.754999999999999</v>
      </c>
      <c r="K152" s="159">
        <f t="shared" si="20"/>
        <v>12.705</v>
      </c>
      <c r="L152" s="160">
        <f t="shared" si="20"/>
        <v>18.725000000000001</v>
      </c>
    </row>
    <row r="153" spans="1:12" ht="17" thickBot="1" x14ac:dyDescent="0.25">
      <c r="A153" s="161" t="s">
        <v>208</v>
      </c>
      <c r="B153" s="162"/>
      <c r="C153" s="163"/>
      <c r="D153" s="163"/>
      <c r="E153" s="163"/>
      <c r="F153" s="163"/>
      <c r="G153" s="164"/>
      <c r="H153" s="163"/>
      <c r="I153" s="163"/>
      <c r="J153" s="163"/>
      <c r="K153" s="163"/>
      <c r="L153" s="165"/>
    </row>
    <row r="154" spans="1:12" ht="17" thickBot="1" x14ac:dyDescent="0.25">
      <c r="A154" s="166" t="s">
        <v>0</v>
      </c>
      <c r="B154" s="167"/>
      <c r="C154" s="168">
        <f>AVERAGE(C150:C153)</f>
        <v>64.011944444444453</v>
      </c>
      <c r="D154" s="168">
        <f t="shared" ref="D154:L154" si="21">AVERAGE(D150:D153)</f>
        <v>995.70555555555563</v>
      </c>
      <c r="E154" s="168">
        <f t="shared" si="21"/>
        <v>736.79444444444437</v>
      </c>
      <c r="F154" s="168">
        <f t="shared" si="21"/>
        <v>77.952777777777769</v>
      </c>
      <c r="G154" s="169">
        <f t="shared" si="21"/>
        <v>0.25204475308641977</v>
      </c>
      <c r="H154" s="168">
        <f t="shared" si="21"/>
        <v>1</v>
      </c>
      <c r="I154" s="168">
        <f t="shared" si="21"/>
        <v>-0.33013888888888898</v>
      </c>
      <c r="J154" s="168">
        <f t="shared" si="21"/>
        <v>-6.7061111111111105</v>
      </c>
      <c r="K154" s="168">
        <f t="shared" si="21"/>
        <v>4.3706944444444442</v>
      </c>
      <c r="L154" s="170">
        <f t="shared" si="21"/>
        <v>17.736111111111111</v>
      </c>
    </row>
    <row r="155" spans="1:12" ht="17" thickBot="1" x14ac:dyDescent="0.25">
      <c r="B155" s="148"/>
      <c r="C155" s="148"/>
      <c r="D155" s="148"/>
      <c r="E155" s="148"/>
      <c r="F155" s="148"/>
      <c r="G155" s="149"/>
      <c r="H155" s="148"/>
      <c r="I155" s="148"/>
      <c r="J155" s="148"/>
      <c r="K155" s="148"/>
      <c r="L155" s="148"/>
    </row>
    <row r="156" spans="1:12" x14ac:dyDescent="0.2">
      <c r="A156" s="171" t="s">
        <v>6</v>
      </c>
      <c r="B156" s="172"/>
      <c r="C156" s="172"/>
      <c r="D156" s="172"/>
      <c r="E156" s="172"/>
      <c r="F156" s="172"/>
      <c r="G156" s="173"/>
      <c r="H156" s="172"/>
      <c r="I156" s="172"/>
      <c r="J156" s="172"/>
      <c r="K156" s="172"/>
      <c r="L156" s="174"/>
    </row>
    <row r="157" spans="1:12" x14ac:dyDescent="0.2">
      <c r="A157" s="175"/>
      <c r="B157" s="176" t="s">
        <v>187</v>
      </c>
      <c r="C157" s="176" t="s">
        <v>188</v>
      </c>
      <c r="D157" s="176" t="s">
        <v>189</v>
      </c>
      <c r="E157" s="176" t="s">
        <v>190</v>
      </c>
      <c r="F157" s="176" t="s">
        <v>191</v>
      </c>
      <c r="G157" s="177" t="s">
        <v>192</v>
      </c>
      <c r="H157" s="176" t="s">
        <v>193</v>
      </c>
      <c r="I157" s="176" t="s">
        <v>194</v>
      </c>
      <c r="J157" s="176" t="s">
        <v>195</v>
      </c>
      <c r="K157" s="176" t="s">
        <v>196</v>
      </c>
      <c r="L157" s="178" t="s">
        <v>197</v>
      </c>
    </row>
    <row r="158" spans="1:12" x14ac:dyDescent="0.2">
      <c r="A158" s="179" t="s">
        <v>20</v>
      </c>
      <c r="B158" s="176" t="str">
        <f t="shared" ref="B158:L158" si="22">B41</f>
        <v>RS AVG</v>
      </c>
      <c r="C158" s="180">
        <f t="shared" si="22"/>
        <v>68.076999999999998</v>
      </c>
      <c r="D158" s="180">
        <f t="shared" si="22"/>
        <v>998.0200000000001</v>
      </c>
      <c r="E158" s="180">
        <f t="shared" si="22"/>
        <v>388.34000000000003</v>
      </c>
      <c r="F158" s="180">
        <f t="shared" si="22"/>
        <v>39.120000000000005</v>
      </c>
      <c r="G158" s="177">
        <f t="shared" si="22"/>
        <v>0.11527777777777777</v>
      </c>
      <c r="H158" s="180">
        <f t="shared" si="22"/>
        <v>1</v>
      </c>
      <c r="I158" s="180">
        <f t="shared" si="22"/>
        <v>2.1850000000000001</v>
      </c>
      <c r="J158" s="180">
        <f t="shared" si="22"/>
        <v>0.184</v>
      </c>
      <c r="K158" s="180">
        <f t="shared" si="22"/>
        <v>2.2209999999999996</v>
      </c>
      <c r="L158" s="181">
        <f t="shared" si="22"/>
        <v>48.601999999999997</v>
      </c>
    </row>
    <row r="159" spans="1:12" x14ac:dyDescent="0.2">
      <c r="A159" s="182" t="s">
        <v>19</v>
      </c>
      <c r="B159" s="176"/>
      <c r="C159" s="180"/>
      <c r="D159" s="180"/>
      <c r="E159" s="180"/>
      <c r="F159" s="180"/>
      <c r="G159" s="177"/>
      <c r="H159" s="180"/>
      <c r="I159" s="180"/>
      <c r="J159" s="180"/>
      <c r="K159" s="180"/>
      <c r="L159" s="181"/>
    </row>
    <row r="160" spans="1:12" x14ac:dyDescent="0.2">
      <c r="A160" s="179" t="s">
        <v>22</v>
      </c>
      <c r="B160" s="176" t="str">
        <f t="shared" ref="B160:L160" si="23">B101</f>
        <v>RS AVG</v>
      </c>
      <c r="C160" s="180">
        <f t="shared" si="23"/>
        <v>58.846000000000004</v>
      </c>
      <c r="D160" s="180">
        <f t="shared" si="23"/>
        <v>1643.6200000000001</v>
      </c>
      <c r="E160" s="180">
        <f t="shared" si="23"/>
        <v>993.1</v>
      </c>
      <c r="F160" s="180">
        <f t="shared" si="23"/>
        <v>60.260000000000005</v>
      </c>
      <c r="G160" s="177">
        <f t="shared" si="23"/>
        <v>2.6666666666666661E-2</v>
      </c>
      <c r="H160" s="180">
        <f t="shared" si="23"/>
        <v>1</v>
      </c>
      <c r="I160" s="180">
        <f t="shared" si="23"/>
        <v>2.2039999999999997</v>
      </c>
      <c r="J160" s="180">
        <f t="shared" si="23"/>
        <v>6.4759999999999991</v>
      </c>
      <c r="K160" s="180">
        <f t="shared" si="23"/>
        <v>12.497999999999999</v>
      </c>
      <c r="L160" s="181">
        <f t="shared" si="23"/>
        <v>49.866</v>
      </c>
    </row>
    <row r="161" spans="1:12" ht="17" thickBot="1" x14ac:dyDescent="0.25">
      <c r="A161" s="183" t="s">
        <v>208</v>
      </c>
      <c r="B161" s="184" t="str">
        <f t="shared" ref="B161:L161" si="24">B128</f>
        <v>RS AVG</v>
      </c>
      <c r="C161" s="185">
        <f t="shared" si="24"/>
        <v>63.580000000000005</v>
      </c>
      <c r="D161" s="185">
        <f t="shared" si="24"/>
        <v>1349.6000000000001</v>
      </c>
      <c r="E161" s="185">
        <f t="shared" si="24"/>
        <v>706.33333333333337</v>
      </c>
      <c r="F161" s="185">
        <f t="shared" si="24"/>
        <v>52.333333333333336</v>
      </c>
      <c r="G161" s="186">
        <f t="shared" si="24"/>
        <v>0.37824074074074071</v>
      </c>
      <c r="H161" s="185">
        <f t="shared" si="24"/>
        <v>1</v>
      </c>
      <c r="I161" s="185">
        <f t="shared" si="24"/>
        <v>-4.2233333333333336</v>
      </c>
      <c r="J161" s="185">
        <f t="shared" si="24"/>
        <v>0.11</v>
      </c>
      <c r="K161" s="185">
        <f t="shared" si="24"/>
        <v>9.0633333333333344</v>
      </c>
      <c r="L161" s="187">
        <f t="shared" si="24"/>
        <v>46.223333333333336</v>
      </c>
    </row>
    <row r="162" spans="1:12" ht="17" thickBot="1" x14ac:dyDescent="0.25">
      <c r="A162" s="188" t="s">
        <v>0</v>
      </c>
      <c r="B162" s="189"/>
      <c r="C162" s="190">
        <f>AVERAGE(C158:C161)</f>
        <v>63.501000000000005</v>
      </c>
      <c r="D162" s="190">
        <f t="shared" ref="D162:L162" si="25">AVERAGE(D158:D161)</f>
        <v>1330.4133333333336</v>
      </c>
      <c r="E162" s="190">
        <f t="shared" si="25"/>
        <v>695.92444444444448</v>
      </c>
      <c r="F162" s="190">
        <f t="shared" si="25"/>
        <v>50.571111111111115</v>
      </c>
      <c r="G162" s="191">
        <f t="shared" si="25"/>
        <v>0.17339506172839503</v>
      </c>
      <c r="H162" s="190">
        <f t="shared" si="25"/>
        <v>1</v>
      </c>
      <c r="I162" s="190">
        <f t="shared" si="25"/>
        <v>5.5222222222221916E-2</v>
      </c>
      <c r="J162" s="190">
        <f t="shared" si="25"/>
        <v>2.2566666666666664</v>
      </c>
      <c r="K162" s="190">
        <f t="shared" si="25"/>
        <v>7.9274444444444443</v>
      </c>
      <c r="L162" s="192">
        <f t="shared" si="25"/>
        <v>48.230444444444437</v>
      </c>
    </row>
    <row r="163" spans="1:12" ht="17" thickBot="1" x14ac:dyDescent="0.25">
      <c r="B163" s="148"/>
      <c r="C163" s="148"/>
      <c r="D163" s="148"/>
      <c r="E163" s="148"/>
      <c r="F163" s="148"/>
      <c r="G163" s="149"/>
      <c r="H163" s="148"/>
      <c r="I163" s="148"/>
      <c r="J163" s="148"/>
      <c r="K163" s="148"/>
      <c r="L163" s="148"/>
    </row>
    <row r="164" spans="1:12" x14ac:dyDescent="0.2">
      <c r="A164" s="193" t="s">
        <v>8</v>
      </c>
      <c r="B164" s="194"/>
      <c r="C164" s="194"/>
      <c r="D164" s="194"/>
      <c r="E164" s="194"/>
      <c r="F164" s="194"/>
      <c r="G164" s="195"/>
      <c r="H164" s="194"/>
      <c r="I164" s="194"/>
      <c r="J164" s="194"/>
      <c r="K164" s="194"/>
      <c r="L164" s="196"/>
    </row>
    <row r="165" spans="1:12" x14ac:dyDescent="0.2">
      <c r="A165" s="197"/>
      <c r="B165" s="198" t="s">
        <v>187</v>
      </c>
      <c r="C165" s="198" t="s">
        <v>188</v>
      </c>
      <c r="D165" s="198" t="s">
        <v>189</v>
      </c>
      <c r="E165" s="198" t="s">
        <v>190</v>
      </c>
      <c r="F165" s="198" t="s">
        <v>191</v>
      </c>
      <c r="G165" s="199" t="s">
        <v>192</v>
      </c>
      <c r="H165" s="198" t="s">
        <v>193</v>
      </c>
      <c r="I165" s="198" t="s">
        <v>194</v>
      </c>
      <c r="J165" s="198" t="s">
        <v>195</v>
      </c>
      <c r="K165" s="198" t="s">
        <v>196</v>
      </c>
      <c r="L165" s="200" t="s">
        <v>197</v>
      </c>
    </row>
    <row r="166" spans="1:12" x14ac:dyDescent="0.2">
      <c r="A166" s="201" t="s">
        <v>20</v>
      </c>
      <c r="B166" s="198" t="str">
        <f t="shared" ref="B166:L166" si="26">B59</f>
        <v>CB AVG</v>
      </c>
      <c r="C166" s="202">
        <f t="shared" si="26"/>
        <v>67.889999999999986</v>
      </c>
      <c r="D166" s="202">
        <f t="shared" si="26"/>
        <v>1250.25</v>
      </c>
      <c r="E166" s="202">
        <f t="shared" si="26"/>
        <v>403.6</v>
      </c>
      <c r="F166" s="202">
        <f t="shared" si="26"/>
        <v>32.299999999999997</v>
      </c>
      <c r="G166" s="199">
        <f t="shared" si="26"/>
        <v>9.7222222222222224E-2</v>
      </c>
      <c r="H166" s="202">
        <f t="shared" si="26"/>
        <v>1</v>
      </c>
      <c r="I166" s="202">
        <f t="shared" si="26"/>
        <v>2.56</v>
      </c>
      <c r="J166" s="202">
        <f t="shared" si="26"/>
        <v>0.95</v>
      </c>
      <c r="K166" s="202">
        <f t="shared" si="26"/>
        <v>12.88</v>
      </c>
      <c r="L166" s="202">
        <f t="shared" si="26"/>
        <v>29.314999999999998</v>
      </c>
    </row>
    <row r="167" spans="1:12" x14ac:dyDescent="0.2">
      <c r="A167" s="201" t="s">
        <v>19</v>
      </c>
      <c r="B167" s="198" t="str">
        <f t="shared" ref="B167:L167" si="27">B67</f>
        <v>CB AVG</v>
      </c>
      <c r="C167" s="202">
        <f t="shared" si="27"/>
        <v>63.44</v>
      </c>
      <c r="D167" s="202">
        <f t="shared" si="27"/>
        <v>873.1</v>
      </c>
      <c r="E167" s="202">
        <f t="shared" si="27"/>
        <v>617.66666666666663</v>
      </c>
      <c r="F167" s="202">
        <f t="shared" si="27"/>
        <v>70.666666666666671</v>
      </c>
      <c r="G167" s="199">
        <f t="shared" si="27"/>
        <v>0.29398148148148145</v>
      </c>
      <c r="H167" s="202">
        <f t="shared" si="27"/>
        <v>0</v>
      </c>
      <c r="I167" s="202">
        <f t="shared" si="27"/>
        <v>-3.0466666666666669</v>
      </c>
      <c r="J167" s="202">
        <f t="shared" si="27"/>
        <v>-5.1100000000000003</v>
      </c>
      <c r="K167" s="202">
        <f t="shared" si="27"/>
        <v>14.83</v>
      </c>
      <c r="L167" s="202">
        <f t="shared" si="27"/>
        <v>33.190000000000005</v>
      </c>
    </row>
    <row r="168" spans="1:12" x14ac:dyDescent="0.2">
      <c r="A168" s="201" t="s">
        <v>22</v>
      </c>
      <c r="B168" s="198" t="str">
        <f t="shared" ref="B168:L168" si="28">B107</f>
        <v>CB AVG</v>
      </c>
      <c r="C168" s="202">
        <f t="shared" si="28"/>
        <v>59.819999999999993</v>
      </c>
      <c r="D168" s="202">
        <f t="shared" si="28"/>
        <v>1785.8333333333333</v>
      </c>
      <c r="E168" s="202">
        <f t="shared" si="28"/>
        <v>974.63333333333321</v>
      </c>
      <c r="F168" s="202">
        <f t="shared" si="28"/>
        <v>54.566666666666663</v>
      </c>
      <c r="G168" s="199">
        <f t="shared" si="28"/>
        <v>4.4907407407407417E-2</v>
      </c>
      <c r="H168" s="202">
        <f t="shared" si="28"/>
        <v>1</v>
      </c>
      <c r="I168" s="202">
        <f t="shared" si="28"/>
        <v>3.4066666666666663</v>
      </c>
      <c r="J168" s="202">
        <f t="shared" si="28"/>
        <v>5.419999999999999</v>
      </c>
      <c r="K168" s="202">
        <f t="shared" si="28"/>
        <v>-4.9333333333333336</v>
      </c>
      <c r="L168" s="202">
        <f t="shared" si="28"/>
        <v>22.183333333333334</v>
      </c>
    </row>
    <row r="169" spans="1:12" ht="17" thickBot="1" x14ac:dyDescent="0.25">
      <c r="A169" s="203" t="s">
        <v>208</v>
      </c>
      <c r="B169" s="204" t="str">
        <f>B132</f>
        <v>CB AVG</v>
      </c>
      <c r="C169" s="205">
        <f t="shared" ref="C169:L169" si="29">C132</f>
        <v>64.180000000000007</v>
      </c>
      <c r="D169" s="205">
        <f t="shared" si="29"/>
        <v>1471.6</v>
      </c>
      <c r="E169" s="205">
        <f t="shared" si="29"/>
        <v>505.5</v>
      </c>
      <c r="F169" s="205">
        <f t="shared" si="29"/>
        <v>34.4</v>
      </c>
      <c r="G169" s="206">
        <f t="shared" si="29"/>
        <v>0.32500000000000001</v>
      </c>
      <c r="H169" s="205">
        <f t="shared" si="29"/>
        <v>1</v>
      </c>
      <c r="I169" s="205">
        <f t="shared" si="29"/>
        <v>-2.2200000000000002</v>
      </c>
      <c r="J169" s="205">
        <f t="shared" si="29"/>
        <v>-1.61</v>
      </c>
      <c r="K169" s="205">
        <f t="shared" si="29"/>
        <v>-6.52</v>
      </c>
      <c r="L169" s="205">
        <f t="shared" si="29"/>
        <v>26.51</v>
      </c>
    </row>
    <row r="170" spans="1:12" ht="17" thickBot="1" x14ac:dyDescent="0.25">
      <c r="A170" s="207" t="s">
        <v>0</v>
      </c>
      <c r="B170" s="208"/>
      <c r="C170" s="209">
        <f>AVERAGE(C166:C169)</f>
        <v>63.832499999999996</v>
      </c>
      <c r="D170" s="209">
        <f t="shared" ref="D170:L170" si="30">AVERAGE(D166:D169)</f>
        <v>1345.1958333333332</v>
      </c>
      <c r="E170" s="209">
        <f t="shared" si="30"/>
        <v>625.34999999999991</v>
      </c>
      <c r="F170" s="209">
        <f t="shared" si="30"/>
        <v>47.983333333333334</v>
      </c>
      <c r="G170" s="210">
        <f t="shared" si="30"/>
        <v>0.19027777777777777</v>
      </c>
      <c r="H170" s="209">
        <f t="shared" si="30"/>
        <v>0.75</v>
      </c>
      <c r="I170" s="209">
        <f t="shared" si="30"/>
        <v>0.17499999999999982</v>
      </c>
      <c r="J170" s="209">
        <f t="shared" si="30"/>
        <v>-8.75000000000003E-2</v>
      </c>
      <c r="K170" s="209">
        <f t="shared" si="30"/>
        <v>4.0641666666666669</v>
      </c>
      <c r="L170" s="211">
        <f t="shared" si="30"/>
        <v>27.799583333333334</v>
      </c>
    </row>
    <row r="171" spans="1:12" ht="17" thickBot="1" x14ac:dyDescent="0.25">
      <c r="B171" s="148"/>
      <c r="C171" s="148"/>
      <c r="D171" s="148"/>
      <c r="E171" s="148"/>
      <c r="F171" s="148"/>
      <c r="G171" s="149"/>
      <c r="H171" s="148"/>
      <c r="I171" s="148"/>
      <c r="J171" s="148"/>
      <c r="K171" s="148"/>
      <c r="L171" s="148"/>
    </row>
    <row r="172" spans="1:12" x14ac:dyDescent="0.2">
      <c r="A172" s="212" t="s">
        <v>209</v>
      </c>
      <c r="B172" s="213"/>
      <c r="C172" s="213"/>
      <c r="D172" s="213"/>
      <c r="E172" s="213"/>
      <c r="F172" s="213"/>
      <c r="G172" s="214"/>
      <c r="H172" s="213"/>
      <c r="I172" s="213"/>
      <c r="J172" s="213"/>
      <c r="K172" s="213"/>
      <c r="L172" s="215"/>
    </row>
    <row r="173" spans="1:12" x14ac:dyDescent="0.2">
      <c r="A173" s="216"/>
      <c r="B173" s="217" t="s">
        <v>187</v>
      </c>
      <c r="C173" s="217" t="s">
        <v>188</v>
      </c>
      <c r="D173" s="217" t="s">
        <v>189</v>
      </c>
      <c r="E173" s="217" t="s">
        <v>190</v>
      </c>
      <c r="F173" s="217" t="s">
        <v>191</v>
      </c>
      <c r="G173" s="218" t="s">
        <v>192</v>
      </c>
      <c r="H173" s="217" t="s">
        <v>193</v>
      </c>
      <c r="I173" s="217" t="s">
        <v>194</v>
      </c>
      <c r="J173" s="217" t="s">
        <v>195</v>
      </c>
      <c r="K173" s="217" t="s">
        <v>196</v>
      </c>
      <c r="L173" s="219" t="s">
        <v>197</v>
      </c>
    </row>
    <row r="174" spans="1:12" x14ac:dyDescent="0.2">
      <c r="A174" s="220" t="s">
        <v>20</v>
      </c>
      <c r="B174" s="217" t="str">
        <f t="shared" ref="B174:L174" si="31">B54</f>
        <v>CH AVG</v>
      </c>
      <c r="C174" s="221">
        <f t="shared" si="31"/>
        <v>49.078888888888883</v>
      </c>
      <c r="D174" s="221">
        <f t="shared" si="31"/>
        <v>651.86666666666656</v>
      </c>
      <c r="E174" s="221">
        <f t="shared" si="31"/>
        <v>569.71111111111122</v>
      </c>
      <c r="F174" s="221">
        <f t="shared" si="31"/>
        <v>87.7</v>
      </c>
      <c r="G174" s="218">
        <f t="shared" si="31"/>
        <v>0.23703703703703705</v>
      </c>
      <c r="H174" s="221">
        <f t="shared" si="31"/>
        <v>1</v>
      </c>
      <c r="I174" s="221">
        <f t="shared" si="31"/>
        <v>1.1177777777777778</v>
      </c>
      <c r="J174" s="221">
        <f t="shared" si="31"/>
        <v>-6.9244444444444442</v>
      </c>
      <c r="K174" s="221">
        <f t="shared" si="31"/>
        <v>-2.6244444444444448</v>
      </c>
      <c r="L174" s="221">
        <f t="shared" si="31"/>
        <v>23.088888888888889</v>
      </c>
    </row>
    <row r="175" spans="1:12" x14ac:dyDescent="0.2">
      <c r="A175" s="220" t="s">
        <v>19</v>
      </c>
      <c r="B175" s="217" t="str">
        <f t="shared" ref="B175:L175" si="32">B85</f>
        <v>CH AVG</v>
      </c>
      <c r="C175" s="221">
        <f t="shared" si="32"/>
        <v>39.865000000000002</v>
      </c>
      <c r="D175" s="221">
        <f t="shared" si="32"/>
        <v>1088.125</v>
      </c>
      <c r="E175" s="221">
        <f t="shared" si="32"/>
        <v>281.32499999999999</v>
      </c>
      <c r="F175" s="221">
        <f t="shared" si="32"/>
        <v>25.4</v>
      </c>
      <c r="G175" s="218">
        <f t="shared" si="32"/>
        <v>6.9097222222222213E-2</v>
      </c>
      <c r="H175" s="221">
        <f t="shared" si="32"/>
        <v>1</v>
      </c>
      <c r="I175" s="221">
        <f t="shared" si="32"/>
        <v>1.2925</v>
      </c>
      <c r="J175" s="221">
        <f t="shared" si="32"/>
        <v>1.68</v>
      </c>
      <c r="K175" s="221">
        <f t="shared" si="32"/>
        <v>-5.9574999999999996</v>
      </c>
      <c r="L175" s="221">
        <f t="shared" si="32"/>
        <v>29.594999999999999</v>
      </c>
    </row>
    <row r="176" spans="1:12" x14ac:dyDescent="0.2">
      <c r="A176" s="222" t="s">
        <v>22</v>
      </c>
      <c r="B176" s="217"/>
      <c r="C176" s="221"/>
      <c r="D176" s="221"/>
      <c r="E176" s="221"/>
      <c r="F176" s="221"/>
      <c r="G176" s="218"/>
      <c r="H176" s="221"/>
      <c r="I176" s="221"/>
      <c r="J176" s="221"/>
      <c r="K176" s="221"/>
      <c r="L176" s="221"/>
    </row>
    <row r="177" spans="1:12" ht="17" thickBot="1" x14ac:dyDescent="0.25">
      <c r="A177" s="223" t="s">
        <v>208</v>
      </c>
      <c r="B177" s="224" t="str">
        <f>B136</f>
        <v>CH AVG</v>
      </c>
      <c r="C177" s="225">
        <f t="shared" ref="C177:L177" si="33">C136</f>
        <v>46.57</v>
      </c>
      <c r="D177" s="225">
        <f t="shared" si="33"/>
        <v>1135.9000000000001</v>
      </c>
      <c r="E177" s="225">
        <f t="shared" si="33"/>
        <v>1102.5999999999999</v>
      </c>
      <c r="F177" s="225">
        <f t="shared" si="33"/>
        <v>97.1</v>
      </c>
      <c r="G177" s="226">
        <f t="shared" si="33"/>
        <v>0.49583333333333335</v>
      </c>
      <c r="H177" s="225">
        <f t="shared" si="33"/>
        <v>1</v>
      </c>
      <c r="I177" s="225">
        <f t="shared" si="33"/>
        <v>-0.62</v>
      </c>
      <c r="J177" s="225">
        <f t="shared" si="33"/>
        <v>10.86</v>
      </c>
      <c r="K177" s="225">
        <f t="shared" si="33"/>
        <v>15.96</v>
      </c>
      <c r="L177" s="225">
        <f t="shared" si="33"/>
        <v>10.92</v>
      </c>
    </row>
    <row r="178" spans="1:12" ht="17" thickBot="1" x14ac:dyDescent="0.25">
      <c r="A178" s="227" t="s">
        <v>0</v>
      </c>
      <c r="B178" s="228"/>
      <c r="C178" s="229">
        <f>AVERAGE(C174:C177)</f>
        <v>45.171296296296298</v>
      </c>
      <c r="D178" s="229">
        <f t="shared" ref="D178:L178" si="34">AVERAGE(D174:D177)</f>
        <v>958.63055555555547</v>
      </c>
      <c r="E178" s="229">
        <f t="shared" si="34"/>
        <v>651.21203703703702</v>
      </c>
      <c r="F178" s="229">
        <f t="shared" si="34"/>
        <v>70.066666666666663</v>
      </c>
      <c r="G178" s="230">
        <f t="shared" si="34"/>
        <v>0.26732253086419755</v>
      </c>
      <c r="H178" s="229">
        <f t="shared" si="34"/>
        <v>1</v>
      </c>
      <c r="I178" s="229">
        <f t="shared" si="34"/>
        <v>0.59675925925925932</v>
      </c>
      <c r="J178" s="229">
        <f t="shared" si="34"/>
        <v>1.8718518518518517</v>
      </c>
      <c r="K178" s="229">
        <f t="shared" si="34"/>
        <v>2.4593518518518525</v>
      </c>
      <c r="L178" s="231">
        <f t="shared" si="34"/>
        <v>21.201296296296295</v>
      </c>
    </row>
    <row r="179" spans="1:12" x14ac:dyDescent="0.2">
      <c r="B179" s="148"/>
      <c r="C179" s="148"/>
      <c r="D179" s="148"/>
      <c r="E179" s="148"/>
      <c r="F179" s="148"/>
      <c r="G179" s="149"/>
      <c r="H179" s="148"/>
      <c r="I179" s="148"/>
      <c r="J179" s="148"/>
      <c r="K179" s="148"/>
      <c r="L179" s="148"/>
    </row>
    <row r="180" spans="1:12" x14ac:dyDescent="0.2">
      <c r="G180" s="232"/>
    </row>
    <row r="181" spans="1:12" x14ac:dyDescent="0.2">
      <c r="G181" s="232"/>
    </row>
    <row r="182" spans="1:12" x14ac:dyDescent="0.2">
      <c r="G182" s="232"/>
    </row>
    <row r="183" spans="1:12" x14ac:dyDescent="0.2">
      <c r="G183" s="232"/>
    </row>
    <row r="184" spans="1:12" x14ac:dyDescent="0.2">
      <c r="G184" s="232"/>
    </row>
    <row r="185" spans="1:12" x14ac:dyDescent="0.2">
      <c r="G185" s="232"/>
    </row>
    <row r="186" spans="1:12" x14ac:dyDescent="0.2">
      <c r="G186" s="232"/>
    </row>
    <row r="187" spans="1:12" x14ac:dyDescent="0.2">
      <c r="G187" s="232"/>
    </row>
    <row r="188" spans="1:12" x14ac:dyDescent="0.2">
      <c r="G188" s="232"/>
    </row>
    <row r="189" spans="1:12" x14ac:dyDescent="0.2">
      <c r="G189" s="232"/>
    </row>
    <row r="190" spans="1:12" x14ac:dyDescent="0.2">
      <c r="G190" s="232"/>
    </row>
    <row r="191" spans="1:12" x14ac:dyDescent="0.2">
      <c r="G191" s="232"/>
    </row>
    <row r="192" spans="1:12" x14ac:dyDescent="0.2">
      <c r="G192" s="232"/>
    </row>
    <row r="193" spans="7:7" x14ac:dyDescent="0.2">
      <c r="G193" s="232"/>
    </row>
    <row r="194" spans="7:7" x14ac:dyDescent="0.2">
      <c r="G194" s="2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D1003"/>
  <sheetViews>
    <sheetView zoomScale="160" workbookViewId="0">
      <pane xSplit="1" topLeftCell="B1" activePane="topRight" state="frozen"/>
      <selection pane="topRight" activeCell="A9" sqref="A9"/>
    </sheetView>
  </sheetViews>
  <sheetFormatPr baseColWidth="10" defaultColWidth="14.5" defaultRowHeight="15.75" customHeight="1" x14ac:dyDescent="0.15"/>
  <cols>
    <col min="1" max="1" width="19.5" customWidth="1"/>
    <col min="2" max="2" width="16.6640625" customWidth="1"/>
    <col min="4" max="4" width="17.1640625" bestFit="1" customWidth="1"/>
    <col min="5" max="5" width="16.33203125" customWidth="1"/>
    <col min="6" max="8" width="17.5" customWidth="1"/>
    <col min="9" max="10" width="19.83203125" customWidth="1"/>
    <col min="11" max="12" width="18.6640625" customWidth="1"/>
    <col min="13" max="13" width="21" customWidth="1"/>
    <col min="14" max="14" width="19.83203125" customWidth="1"/>
    <col min="15" max="15" width="14.33203125" bestFit="1" customWidth="1"/>
    <col min="16" max="16" width="22.33203125" customWidth="1"/>
    <col min="17" max="17" width="21" customWidth="1"/>
    <col min="18" max="18" width="14.33203125" bestFit="1" customWidth="1"/>
    <col min="19" max="19" width="12.6640625" bestFit="1" customWidth="1"/>
    <col min="20" max="20" width="14.33203125" bestFit="1" customWidth="1"/>
    <col min="21" max="21" width="12.6640625" bestFit="1" customWidth="1"/>
    <col min="22" max="22" width="14.33203125" bestFit="1" customWidth="1"/>
    <col min="23" max="23" width="7.1640625" bestFit="1" customWidth="1"/>
    <col min="24" max="24" width="14.33203125" bestFit="1" customWidth="1"/>
    <col min="25" max="25" width="6.6640625" bestFit="1" customWidth="1"/>
    <col min="26" max="26" width="14.33203125" bestFit="1" customWidth="1"/>
    <col min="27" max="27" width="20.33203125" customWidth="1"/>
    <col min="28" max="28" width="16.1640625" bestFit="1" customWidth="1"/>
    <col min="29" max="29" width="14.33203125" bestFit="1" customWidth="1"/>
    <col min="30" max="30" width="19.6640625" bestFit="1" customWidth="1"/>
    <col min="31" max="31" width="16.1640625" bestFit="1" customWidth="1"/>
    <col min="32" max="32" width="14.33203125" bestFit="1" customWidth="1"/>
    <col min="33" max="33" width="17.33203125" bestFit="1" customWidth="1"/>
    <col min="34" max="34" width="14.33203125" bestFit="1" customWidth="1"/>
    <col min="35" max="35" width="20.6640625" bestFit="1" customWidth="1"/>
    <col min="36" max="36" width="14.33203125" bestFit="1" customWidth="1"/>
    <col min="37" max="37" width="14.33203125" customWidth="1"/>
    <col min="38" max="38" width="16.1640625" bestFit="1" customWidth="1"/>
    <col min="39" max="39" width="16.5" customWidth="1"/>
    <col min="40" max="40" width="15.5" customWidth="1"/>
    <col min="42" max="42" width="149.33203125" customWidth="1"/>
    <col min="46" max="46" width="16.1640625" bestFit="1" customWidth="1"/>
    <col min="49" max="49" width="16.83203125" bestFit="1" customWidth="1"/>
    <col min="50" max="52" width="14.5" style="1"/>
    <col min="53" max="53" width="16" style="1" bestFit="1" customWidth="1"/>
    <col min="54" max="56" width="14.5" style="1"/>
    <col min="60" max="60" width="16" bestFit="1" customWidth="1"/>
  </cols>
  <sheetData>
    <row r="1" spans="1:46" ht="13" x14ac:dyDescent="0.15">
      <c r="A1" s="251" t="s">
        <v>226</v>
      </c>
      <c r="B1" s="252"/>
      <c r="C1" s="252"/>
      <c r="D1" s="252"/>
      <c r="E1" s="252"/>
      <c r="F1" s="252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AP1" s="109"/>
    </row>
    <row r="2" spans="1:46" ht="13" x14ac:dyDescent="0.15">
      <c r="A2" s="248"/>
      <c r="B2" s="53" t="s">
        <v>228</v>
      </c>
      <c r="C2" s="53" t="s">
        <v>227</v>
      </c>
      <c r="D2" s="53" t="s">
        <v>229</v>
      </c>
      <c r="E2" s="53" t="s">
        <v>230</v>
      </c>
      <c r="F2" s="53" t="s">
        <v>231</v>
      </c>
      <c r="G2" s="53" t="s">
        <v>232</v>
      </c>
      <c r="H2" s="53" t="s">
        <v>233</v>
      </c>
      <c r="I2" s="53" t="s">
        <v>234</v>
      </c>
      <c r="J2" s="53" t="s">
        <v>217</v>
      </c>
      <c r="K2" s="53" t="s">
        <v>225</v>
      </c>
      <c r="L2" s="53" t="s">
        <v>218</v>
      </c>
      <c r="M2" s="53" t="s">
        <v>219</v>
      </c>
      <c r="N2" s="53" t="s">
        <v>220</v>
      </c>
      <c r="O2" s="53" t="s">
        <v>221</v>
      </c>
      <c r="P2" s="53" t="s">
        <v>222</v>
      </c>
      <c r="Q2" s="53" t="s">
        <v>223</v>
      </c>
      <c r="R2" s="54" t="s">
        <v>224</v>
      </c>
      <c r="AP2" s="109"/>
    </row>
    <row r="3" spans="1:46" ht="13" x14ac:dyDescent="0.15">
      <c r="A3" s="253" t="s">
        <v>18</v>
      </c>
      <c r="B3" s="53">
        <v>59</v>
      </c>
      <c r="C3" s="53">
        <v>25</v>
      </c>
      <c r="D3" s="53">
        <v>34</v>
      </c>
      <c r="E3" s="53">
        <v>72</v>
      </c>
      <c r="F3" s="53">
        <v>32</v>
      </c>
      <c r="G3" s="53">
        <v>40</v>
      </c>
      <c r="H3" s="53">
        <v>150</v>
      </c>
      <c r="I3" s="258">
        <f>H3*0.453592</f>
        <v>68.038799999999995</v>
      </c>
      <c r="J3" s="53">
        <v>172.72</v>
      </c>
      <c r="K3" s="258">
        <f>I3/((J3/100)*(J3/100))</f>
        <v>22.807169316760774</v>
      </c>
      <c r="L3" s="250">
        <f>E3/J3</f>
        <v>0.41685965724872626</v>
      </c>
      <c r="M3" s="250">
        <f>B3/J3</f>
        <v>0.34159333024548405</v>
      </c>
      <c r="N3" s="250">
        <f>(E3+B3)/J3</f>
        <v>0.75845298749421031</v>
      </c>
      <c r="O3" s="250">
        <f>G3/E3</f>
        <v>0.55555555555555558</v>
      </c>
      <c r="P3" s="250">
        <f>F3/E3</f>
        <v>0.44444444444444442</v>
      </c>
      <c r="Q3" s="250">
        <f>D3/B3</f>
        <v>0.57627118644067798</v>
      </c>
      <c r="R3" s="254">
        <f>C3/B3</f>
        <v>0.42372881355932202</v>
      </c>
      <c r="AP3" s="109"/>
    </row>
    <row r="4" spans="1:46" ht="13" x14ac:dyDescent="0.15">
      <c r="A4" s="253" t="s">
        <v>20</v>
      </c>
      <c r="B4" s="53">
        <v>63</v>
      </c>
      <c r="C4" s="53">
        <v>36</v>
      </c>
      <c r="D4" s="53">
        <v>27</v>
      </c>
      <c r="E4" s="53">
        <v>95</v>
      </c>
      <c r="F4" s="53">
        <v>45</v>
      </c>
      <c r="G4" s="53">
        <v>50</v>
      </c>
      <c r="H4" s="53">
        <v>183</v>
      </c>
      <c r="I4" s="258">
        <f>H4*0.453592</f>
        <v>83.007335999999995</v>
      </c>
      <c r="J4" s="53">
        <v>190.5</v>
      </c>
      <c r="K4" s="258">
        <f t="shared" ref="K4:K5" si="0">I4/((J4/100)*(J4/100))</f>
        <v>22.873178333023333</v>
      </c>
      <c r="L4" s="250">
        <f>E4/J4</f>
        <v>0.49868766404199477</v>
      </c>
      <c r="M4" s="250">
        <f>B4/J4</f>
        <v>0.33070866141732286</v>
      </c>
      <c r="N4" s="250">
        <f>(E4+B4)/J4</f>
        <v>0.82939632545931763</v>
      </c>
      <c r="O4" s="250">
        <f>G4/E4</f>
        <v>0.52631578947368418</v>
      </c>
      <c r="P4" s="250">
        <f>F4/E4</f>
        <v>0.47368421052631576</v>
      </c>
      <c r="Q4" s="250">
        <f>D4/B4</f>
        <v>0.42857142857142855</v>
      </c>
      <c r="R4" s="254">
        <f>C4/B4</f>
        <v>0.5714285714285714</v>
      </c>
      <c r="AP4" s="109"/>
    </row>
    <row r="5" spans="1:46" ht="14" thickBot="1" x14ac:dyDescent="0.2">
      <c r="A5" s="255" t="s">
        <v>22</v>
      </c>
      <c r="B5" s="55">
        <v>59</v>
      </c>
      <c r="C5" s="55">
        <v>30</v>
      </c>
      <c r="D5" s="55">
        <v>29</v>
      </c>
      <c r="E5" s="55">
        <v>88</v>
      </c>
      <c r="F5" s="55">
        <v>41</v>
      </c>
      <c r="G5" s="55">
        <v>47</v>
      </c>
      <c r="H5" s="55">
        <v>180</v>
      </c>
      <c r="I5" s="259">
        <f>H5*0.453592</f>
        <v>81.646559999999994</v>
      </c>
      <c r="J5" s="55">
        <v>187.96</v>
      </c>
      <c r="K5" s="259">
        <f t="shared" si="0"/>
        <v>23.110376388758617</v>
      </c>
      <c r="L5" s="256">
        <f>E5/J5</f>
        <v>0.46818472015322404</v>
      </c>
      <c r="M5" s="256">
        <f>B5/J5</f>
        <v>0.31389657373909341</v>
      </c>
      <c r="N5" s="256">
        <f>(E5+B5)/J5</f>
        <v>0.78208129389231751</v>
      </c>
      <c r="O5" s="256">
        <f>G5/E5</f>
        <v>0.53409090909090906</v>
      </c>
      <c r="P5" s="256">
        <f>F5/E5</f>
        <v>0.46590909090909088</v>
      </c>
      <c r="Q5" s="256">
        <f>D5/B5</f>
        <v>0.49152542372881358</v>
      </c>
      <c r="R5" s="257">
        <f>C5/B5</f>
        <v>0.50847457627118642</v>
      </c>
      <c r="AP5" s="109"/>
    </row>
    <row r="6" spans="1:46" ht="14" thickBot="1" x14ac:dyDescent="0.2">
      <c r="A6" s="112"/>
      <c r="B6" s="1"/>
      <c r="C6" s="1"/>
      <c r="D6" s="1"/>
      <c r="E6" s="1"/>
      <c r="F6" s="1"/>
      <c r="G6" s="1"/>
      <c r="H6" s="1"/>
      <c r="I6" s="1"/>
      <c r="J6" s="1"/>
      <c r="K6" s="249"/>
      <c r="L6" s="249"/>
      <c r="M6" s="249"/>
      <c r="N6" s="249"/>
      <c r="O6" s="249"/>
      <c r="P6" s="249"/>
      <c r="Q6" s="249"/>
      <c r="R6" s="1"/>
      <c r="AP6" s="109"/>
    </row>
    <row r="7" spans="1:46" ht="30" thickTop="1" x14ac:dyDescent="0.2">
      <c r="A7" s="89"/>
      <c r="B7" s="90" t="s">
        <v>99</v>
      </c>
      <c r="C7" s="90" t="s">
        <v>100</v>
      </c>
      <c r="D7" s="90" t="s">
        <v>101</v>
      </c>
      <c r="E7" s="90" t="s">
        <v>102</v>
      </c>
      <c r="F7" s="90" t="s">
        <v>103</v>
      </c>
      <c r="G7" s="90" t="s">
        <v>104</v>
      </c>
      <c r="H7" s="90" t="s">
        <v>101</v>
      </c>
      <c r="I7" s="90" t="s">
        <v>105</v>
      </c>
      <c r="J7" s="90" t="s">
        <v>101</v>
      </c>
      <c r="K7" s="90" t="s">
        <v>106</v>
      </c>
      <c r="L7" s="90" t="s">
        <v>101</v>
      </c>
      <c r="M7" s="90" t="s">
        <v>107</v>
      </c>
      <c r="N7" s="90" t="s">
        <v>108</v>
      </c>
      <c r="O7" s="90" t="s">
        <v>101</v>
      </c>
      <c r="P7" s="90" t="s">
        <v>109</v>
      </c>
      <c r="Q7" s="90" t="s">
        <v>110</v>
      </c>
      <c r="R7" s="90" t="s">
        <v>101</v>
      </c>
      <c r="S7" s="91" t="s">
        <v>111</v>
      </c>
      <c r="T7" s="90" t="s">
        <v>101</v>
      </c>
      <c r="U7" s="90" t="s">
        <v>112</v>
      </c>
      <c r="V7" s="90" t="s">
        <v>101</v>
      </c>
      <c r="W7" s="90" t="s">
        <v>113</v>
      </c>
      <c r="X7" s="90" t="s">
        <v>101</v>
      </c>
      <c r="Y7" s="90" t="s">
        <v>114</v>
      </c>
      <c r="Z7" s="90" t="s">
        <v>101</v>
      </c>
      <c r="AA7" s="90" t="s">
        <v>116</v>
      </c>
      <c r="AB7" s="90" t="s">
        <v>183</v>
      </c>
      <c r="AC7" s="90" t="s">
        <v>181</v>
      </c>
      <c r="AD7" s="90" t="s">
        <v>118</v>
      </c>
      <c r="AE7" s="90" t="s">
        <v>183</v>
      </c>
      <c r="AF7" s="90" t="s">
        <v>181</v>
      </c>
      <c r="AG7" s="90" t="s">
        <v>115</v>
      </c>
      <c r="AH7" s="90" t="s">
        <v>101</v>
      </c>
      <c r="AI7" s="90" t="s">
        <v>117</v>
      </c>
      <c r="AJ7" s="90" t="s">
        <v>101</v>
      </c>
      <c r="AK7" s="90" t="s">
        <v>182</v>
      </c>
      <c r="AL7" s="90" t="s">
        <v>183</v>
      </c>
      <c r="AM7" s="92" t="s">
        <v>119</v>
      </c>
      <c r="AN7" s="92" t="s">
        <v>120</v>
      </c>
      <c r="AO7" s="92"/>
      <c r="AP7" s="93" t="s">
        <v>121</v>
      </c>
      <c r="AT7" s="94" t="s">
        <v>122</v>
      </c>
    </row>
    <row r="8" spans="1:46" ht="16" x14ac:dyDescent="0.2">
      <c r="A8" s="95"/>
      <c r="B8" s="96" t="s">
        <v>123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11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2"/>
      <c r="AN8" s="92"/>
      <c r="AO8" s="92"/>
      <c r="AP8" s="97"/>
      <c r="AT8" s="98" t="s">
        <v>124</v>
      </c>
    </row>
    <row r="9" spans="1:46" ht="17" x14ac:dyDescent="0.2">
      <c r="A9" s="99" t="s">
        <v>171</v>
      </c>
      <c r="B9" s="96" t="s">
        <v>137</v>
      </c>
      <c r="C9" s="96">
        <v>28.09</v>
      </c>
      <c r="D9" s="100">
        <f t="shared" ref="D9:D24" si="1">(C9/$C$25)-1</f>
        <v>0.30163051348142145</v>
      </c>
      <c r="E9" s="96">
        <v>21.1</v>
      </c>
      <c r="F9" s="96">
        <v>20.6</v>
      </c>
      <c r="G9" s="96">
        <v>7.08</v>
      </c>
      <c r="H9" s="100">
        <f t="shared" ref="H9:H24" si="2">(G9/$G$25)-1</f>
        <v>0.10971786833855801</v>
      </c>
      <c r="I9" s="96">
        <v>6.04</v>
      </c>
      <c r="J9" s="100">
        <f t="shared" ref="J9:J24" si="3">(I9/$I$25)-1</f>
        <v>9.9806532377375579E-2</v>
      </c>
      <c r="K9" s="96">
        <v>6.06</v>
      </c>
      <c r="L9" s="100">
        <f t="shared" ref="L9:L24" si="4">(K9/$K$25)-1</f>
        <v>0.11461087481319687</v>
      </c>
      <c r="M9" s="96">
        <v>15.09</v>
      </c>
      <c r="N9" s="96">
        <v>17.059999999999999</v>
      </c>
      <c r="O9" s="100">
        <f t="shared" ref="O9:O24" si="5">(N9/$N$25)-1</f>
        <v>0.14237883987611943</v>
      </c>
      <c r="P9" s="96">
        <v>17.100000000000001</v>
      </c>
      <c r="Q9" s="96">
        <v>18.059999999999999</v>
      </c>
      <c r="R9" s="100">
        <f>(Q9/$Q$25)-1</f>
        <v>5.8989093467808118E-2</v>
      </c>
      <c r="S9" s="118">
        <f>(Q9+N9+C9)/3</f>
        <v>21.069999999999997</v>
      </c>
      <c r="T9" s="100">
        <f t="shared" ref="T9:T24" si="6">(S9/$S$25)-1</f>
        <v>0.17693059628543462</v>
      </c>
      <c r="U9" s="102">
        <f>N9/Q9</f>
        <v>0.9446290143964563</v>
      </c>
      <c r="V9" s="100">
        <f>U9-$U$25</f>
        <v>7.7255004767954438E-2</v>
      </c>
      <c r="W9" s="100">
        <f t="shared" ref="W9:W24" si="7">N9/C9</f>
        <v>0.60733357066571725</v>
      </c>
      <c r="X9" s="100">
        <f t="shared" ref="X9:X24" si="8">W9-$W$25</f>
        <v>-9.1008186822610249E-2</v>
      </c>
      <c r="Y9" s="103">
        <f>Q9/C9</f>
        <v>0.64293342826628685</v>
      </c>
      <c r="Z9" s="100">
        <f>Y9-$Y$25</f>
        <v>-0.16156848073174745</v>
      </c>
      <c r="AA9" s="96">
        <v>26</v>
      </c>
      <c r="AB9" s="103">
        <f>AA9/S9</f>
        <v>1.2339819648789749</v>
      </c>
      <c r="AC9" s="103">
        <f>AA9/C9</f>
        <v>0.92559629761480955</v>
      </c>
      <c r="AD9" s="96">
        <v>31.01</v>
      </c>
      <c r="AE9" s="103">
        <f>AD9/S9</f>
        <v>1.4717607973421929</v>
      </c>
      <c r="AF9" s="103">
        <f>AD9/C9</f>
        <v>1.1039515841936633</v>
      </c>
      <c r="AG9" s="96">
        <v>23.04</v>
      </c>
      <c r="AH9" s="103">
        <f>AG9/S9</f>
        <v>1.0934978642619839</v>
      </c>
      <c r="AI9" s="96">
        <v>27.05</v>
      </c>
      <c r="AJ9" s="103">
        <f>AI9/S9</f>
        <v>1.2838158519221645</v>
      </c>
      <c r="AK9" s="111">
        <f>(AA9+AD9)/2</f>
        <v>28.505000000000003</v>
      </c>
      <c r="AL9" s="103">
        <f>AK9/S9</f>
        <v>1.3528713811105841</v>
      </c>
      <c r="AM9" s="92" t="s">
        <v>126</v>
      </c>
      <c r="AN9" s="92" t="s">
        <v>133</v>
      </c>
      <c r="AO9" s="96"/>
      <c r="AP9" s="104" t="s">
        <v>172</v>
      </c>
      <c r="AT9" s="98" t="s">
        <v>173</v>
      </c>
    </row>
    <row r="10" spans="1:46" ht="17" x14ac:dyDescent="0.2">
      <c r="A10" s="99" t="s">
        <v>168</v>
      </c>
      <c r="B10" s="96" t="s">
        <v>137</v>
      </c>
      <c r="C10" s="96">
        <v>24.4</v>
      </c>
      <c r="D10" s="100">
        <f t="shared" si="1"/>
        <v>0.13064380665527531</v>
      </c>
      <c r="E10" s="96">
        <v>17.5</v>
      </c>
      <c r="F10" s="96">
        <v>15.9</v>
      </c>
      <c r="G10" s="96">
        <v>6.11</v>
      </c>
      <c r="H10" s="100">
        <f t="shared" si="2"/>
        <v>-4.2319749216300884E-2</v>
      </c>
      <c r="I10" s="96">
        <v>5.0999999999999996</v>
      </c>
      <c r="J10" s="100">
        <f t="shared" si="3"/>
        <v>-7.1355411403209446E-2</v>
      </c>
      <c r="K10" s="96">
        <v>5.08</v>
      </c>
      <c r="L10" s="100">
        <f t="shared" si="4"/>
        <v>-6.5639728704448674E-2</v>
      </c>
      <c r="M10" s="96">
        <v>15.05</v>
      </c>
      <c r="N10" s="96">
        <v>18.02</v>
      </c>
      <c r="O10" s="100">
        <f t="shared" si="5"/>
        <v>0.20666276052565502</v>
      </c>
      <c r="P10" s="96">
        <v>16.07</v>
      </c>
      <c r="Q10" s="96">
        <v>19.010000000000002</v>
      </c>
      <c r="R10" s="100">
        <f>(Q10/$Q$25)-1</f>
        <v>0.11469449982408841</v>
      </c>
      <c r="S10" s="118">
        <f>(Q10+N10+C10)/3</f>
        <v>20.476666666666667</v>
      </c>
      <c r="T10" s="100">
        <f t="shared" si="6"/>
        <v>0.14378811153004678</v>
      </c>
      <c r="U10" s="102">
        <f>N10/Q10</f>
        <v>0.94792214623882154</v>
      </c>
      <c r="V10" s="100">
        <f>U10-$U$25</f>
        <v>8.0548136610319676E-2</v>
      </c>
      <c r="W10" s="100">
        <f t="shared" si="7"/>
        <v>0.73852459016393446</v>
      </c>
      <c r="X10" s="100">
        <f t="shared" si="8"/>
        <v>4.0182832675606961E-2</v>
      </c>
      <c r="Y10" s="103">
        <f>Q10/C10</f>
        <v>0.77909836065573779</v>
      </c>
      <c r="Z10" s="100">
        <f>Y10-$Y$25</f>
        <v>-2.5403548342296522E-2</v>
      </c>
      <c r="AA10" s="96">
        <v>30.04</v>
      </c>
      <c r="AB10" s="103">
        <f>AA10/S10</f>
        <v>1.4670356503337132</v>
      </c>
      <c r="AC10" s="103">
        <f>AA10/C10</f>
        <v>1.2311475409836066</v>
      </c>
      <c r="AD10" s="96">
        <v>26.09</v>
      </c>
      <c r="AE10" s="103">
        <f>AD10/S10</f>
        <v>1.2741331596939607</v>
      </c>
      <c r="AF10" s="103">
        <f>AD10/C10</f>
        <v>1.0692622950819672</v>
      </c>
      <c r="AG10" s="96">
        <v>27.06</v>
      </c>
      <c r="AH10" s="103">
        <f>AG10/S10</f>
        <v>1.3215041510662542</v>
      </c>
      <c r="AI10" s="96">
        <v>26.1</v>
      </c>
      <c r="AJ10" s="103">
        <f>AI10/S10</f>
        <v>1.2746215204297575</v>
      </c>
      <c r="AK10" s="111">
        <f>(AA10+AD10)/2</f>
        <v>28.064999999999998</v>
      </c>
      <c r="AL10" s="103">
        <f>AK10/S10</f>
        <v>1.3705844050138367</v>
      </c>
      <c r="AM10" s="92" t="s">
        <v>126</v>
      </c>
      <c r="AN10" s="92" t="s">
        <v>133</v>
      </c>
      <c r="AO10" s="92"/>
      <c r="AP10" s="97" t="s">
        <v>169</v>
      </c>
      <c r="AT10" s="98" t="s">
        <v>170</v>
      </c>
    </row>
    <row r="11" spans="1:46" ht="17" x14ac:dyDescent="0.2">
      <c r="A11" s="246" t="s">
        <v>18</v>
      </c>
      <c r="B11" s="96" t="s">
        <v>125</v>
      </c>
      <c r="C11" s="96">
        <v>22.5</v>
      </c>
      <c r="D11" s="100">
        <f t="shared" si="1"/>
        <v>4.2601870891135096E-2</v>
      </c>
      <c r="E11" s="96">
        <v>14.8</v>
      </c>
      <c r="F11" s="96">
        <v>14.9</v>
      </c>
      <c r="G11" s="96">
        <v>7.02</v>
      </c>
      <c r="H11" s="100">
        <f t="shared" si="2"/>
        <v>0.10031347962382431</v>
      </c>
      <c r="I11" s="96">
        <v>6.04</v>
      </c>
      <c r="J11" s="100">
        <f t="shared" si="3"/>
        <v>9.9806532377375579E-2</v>
      </c>
      <c r="K11" s="96">
        <v>6.05</v>
      </c>
      <c r="L11" s="100">
        <f t="shared" si="4"/>
        <v>0.11277158294056799</v>
      </c>
      <c r="M11" s="96">
        <v>14</v>
      </c>
      <c r="N11" s="96">
        <v>16.059999999999999</v>
      </c>
      <c r="O11" s="100">
        <f t="shared" si="5"/>
        <v>7.54164225328533E-2</v>
      </c>
      <c r="P11" s="96"/>
      <c r="Q11" s="96"/>
      <c r="R11" s="100"/>
      <c r="S11" s="118">
        <f>(Q11+N11+C11)/2</f>
        <v>19.28</v>
      </c>
      <c r="T11" s="100">
        <f t="shared" si="6"/>
        <v>7.6944560815528362E-2</v>
      </c>
      <c r="U11" s="102"/>
      <c r="V11" s="100"/>
      <c r="W11" s="100">
        <f t="shared" si="7"/>
        <v>0.71377777777777773</v>
      </c>
      <c r="X11" s="100">
        <f t="shared" si="8"/>
        <v>1.5436020289450236E-2</v>
      </c>
      <c r="Y11" s="103"/>
      <c r="Z11" s="100"/>
      <c r="AA11" s="96"/>
      <c r="AB11" s="103"/>
      <c r="AC11" s="103"/>
      <c r="AD11" s="96"/>
      <c r="AE11" s="103"/>
      <c r="AF11" s="103"/>
      <c r="AG11" s="96"/>
      <c r="AH11" s="103"/>
      <c r="AI11" s="96"/>
      <c r="AJ11" s="103"/>
      <c r="AK11" s="111"/>
      <c r="AL11" s="103"/>
      <c r="AM11" s="92" t="s">
        <v>126</v>
      </c>
      <c r="AN11" s="92" t="s">
        <v>133</v>
      </c>
      <c r="AO11" s="92"/>
      <c r="AP11" s="97" t="s">
        <v>134</v>
      </c>
      <c r="AT11" s="98" t="s">
        <v>135</v>
      </c>
    </row>
    <row r="12" spans="1:46" ht="34" x14ac:dyDescent="0.2">
      <c r="A12" s="99" t="s">
        <v>165</v>
      </c>
      <c r="B12" s="96" t="s">
        <v>137</v>
      </c>
      <c r="C12" s="96">
        <v>25.6</v>
      </c>
      <c r="D12" s="100">
        <f t="shared" si="1"/>
        <v>0.18624923976946928</v>
      </c>
      <c r="E12" s="96">
        <v>15.9</v>
      </c>
      <c r="F12" s="96">
        <v>18.600000000000001</v>
      </c>
      <c r="G12" s="96">
        <v>7.05</v>
      </c>
      <c r="H12" s="100">
        <f t="shared" si="2"/>
        <v>0.10501567398119116</v>
      </c>
      <c r="I12" s="96">
        <v>6.02</v>
      </c>
      <c r="J12" s="100">
        <f t="shared" si="3"/>
        <v>9.6164788892682207E-2</v>
      </c>
      <c r="K12" s="96">
        <v>5.09</v>
      </c>
      <c r="L12" s="100">
        <f t="shared" si="4"/>
        <v>-6.3800436831819685E-2</v>
      </c>
      <c r="M12" s="96">
        <v>13.1</v>
      </c>
      <c r="N12" s="96">
        <v>15.05</v>
      </c>
      <c r="O12" s="100">
        <f t="shared" si="5"/>
        <v>7.7843810161546401E-3</v>
      </c>
      <c r="P12" s="96">
        <v>16.010000000000002</v>
      </c>
      <c r="Q12" s="96">
        <v>17.07</v>
      </c>
      <c r="R12" s="100">
        <f t="shared" ref="R12:R24" si="9">(Q12/$Q$25)-1</f>
        <v>9.3819631757963151E-4</v>
      </c>
      <c r="S12" s="118">
        <f t="shared" ref="S12:S24" si="10">(Q12+N12+C12)/3</f>
        <v>19.240000000000002</v>
      </c>
      <c r="T12" s="100">
        <f t="shared" si="6"/>
        <v>7.4710236000558483E-2</v>
      </c>
      <c r="U12" s="102">
        <f t="shared" ref="U12:U24" si="11">N12/Q12</f>
        <v>0.8816637375512596</v>
      </c>
      <c r="V12" s="100">
        <f t="shared" ref="V12:V24" si="12">U12-$U$25</f>
        <v>1.4289727922757733E-2</v>
      </c>
      <c r="W12" s="100">
        <f t="shared" si="7"/>
        <v>0.587890625</v>
      </c>
      <c r="X12" s="100">
        <f t="shared" si="8"/>
        <v>-0.1104511324883275</v>
      </c>
      <c r="Y12" s="103">
        <f t="shared" ref="Y12:Y24" si="13">Q12/C12</f>
        <v>0.66679687499999996</v>
      </c>
      <c r="Z12" s="100">
        <f t="shared" ref="Z12:Z24" si="14">Y12-$Y$25</f>
        <v>-0.13770503399803435</v>
      </c>
      <c r="AA12" s="96">
        <v>27.04</v>
      </c>
      <c r="AB12" s="103">
        <f t="shared" ref="AB12:AB24" si="15">AA12/S12</f>
        <v>1.4054054054054053</v>
      </c>
      <c r="AC12" s="103">
        <f t="shared" ref="AC12:AC24" si="16">AA12/C12</f>
        <v>1.0562499999999999</v>
      </c>
      <c r="AD12" s="96">
        <v>25.1</v>
      </c>
      <c r="AE12" s="103">
        <f t="shared" ref="AE12:AE24" si="17">AD12/S12</f>
        <v>1.3045738045738045</v>
      </c>
      <c r="AF12" s="103">
        <f t="shared" ref="AF12:AF24" si="18">AD12/C12</f>
        <v>0.98046875</v>
      </c>
      <c r="AG12" s="96">
        <v>26.02</v>
      </c>
      <c r="AH12" s="103">
        <f t="shared" ref="AH12:AH24" si="19">AG12/S12</f>
        <v>1.3523908523908523</v>
      </c>
      <c r="AI12" s="107">
        <v>26.01</v>
      </c>
      <c r="AJ12" s="103">
        <f t="shared" ref="AJ12:AJ24" si="20">AI12/S12</f>
        <v>1.3518711018711018</v>
      </c>
      <c r="AK12" s="111">
        <f t="shared" ref="AK12:AK24" si="21">(AA12+AD12)/2</f>
        <v>26.07</v>
      </c>
      <c r="AL12" s="103">
        <f t="shared" ref="AL12:AL24" si="22">AK12/S12</f>
        <v>1.3549896049896049</v>
      </c>
      <c r="AM12" s="92" t="s">
        <v>126</v>
      </c>
      <c r="AN12" s="92" t="s">
        <v>133</v>
      </c>
      <c r="AO12" s="92"/>
      <c r="AP12" s="97" t="s">
        <v>166</v>
      </c>
      <c r="AT12" s="98" t="s">
        <v>167</v>
      </c>
    </row>
    <row r="13" spans="1:46" ht="17" x14ac:dyDescent="0.2">
      <c r="A13" s="99" t="s">
        <v>162</v>
      </c>
      <c r="B13" s="96" t="s">
        <v>137</v>
      </c>
      <c r="C13" s="96">
        <v>22.9</v>
      </c>
      <c r="D13" s="100">
        <f t="shared" si="1"/>
        <v>6.1137015262533012E-2</v>
      </c>
      <c r="E13" s="96">
        <v>17.600000000000001</v>
      </c>
      <c r="F13" s="96">
        <v>16.8</v>
      </c>
      <c r="G13" s="96">
        <v>7.05</v>
      </c>
      <c r="H13" s="100">
        <f t="shared" si="2"/>
        <v>0.10501567398119116</v>
      </c>
      <c r="I13" s="96">
        <v>6.08</v>
      </c>
      <c r="J13" s="100">
        <f t="shared" si="3"/>
        <v>0.10709001934676232</v>
      </c>
      <c r="K13" s="96">
        <v>7.03</v>
      </c>
      <c r="L13" s="100">
        <f t="shared" si="4"/>
        <v>0.29302218645821365</v>
      </c>
      <c r="M13" s="96">
        <v>13.1</v>
      </c>
      <c r="N13" s="96">
        <v>16.100000000000001</v>
      </c>
      <c r="O13" s="100">
        <f t="shared" si="5"/>
        <v>7.8094919226584292E-2</v>
      </c>
      <c r="P13" s="96">
        <v>17.02</v>
      </c>
      <c r="Q13" s="96">
        <v>18</v>
      </c>
      <c r="R13" s="100">
        <f t="shared" si="9"/>
        <v>5.5470857276885388E-2</v>
      </c>
      <c r="S13" s="118">
        <f t="shared" si="10"/>
        <v>19</v>
      </c>
      <c r="T13" s="100">
        <f t="shared" si="6"/>
        <v>6.1304287110738542E-2</v>
      </c>
      <c r="U13" s="102">
        <f t="shared" si="11"/>
        <v>0.89444444444444449</v>
      </c>
      <c r="V13" s="100">
        <f t="shared" si="12"/>
        <v>2.7070434815942623E-2</v>
      </c>
      <c r="W13" s="100">
        <f t="shared" si="7"/>
        <v>0.70305676855895205</v>
      </c>
      <c r="X13" s="100">
        <f t="shared" si="8"/>
        <v>4.7150110706245529E-3</v>
      </c>
      <c r="Y13" s="103">
        <f t="shared" si="13"/>
        <v>0.7860262008733625</v>
      </c>
      <c r="Z13" s="100">
        <f t="shared" si="14"/>
        <v>-1.8475708124671808E-2</v>
      </c>
      <c r="AA13" s="96">
        <v>28.1</v>
      </c>
      <c r="AB13" s="103">
        <f t="shared" si="15"/>
        <v>1.4789473684210528</v>
      </c>
      <c r="AC13" s="103">
        <f t="shared" si="16"/>
        <v>1.2270742358078603</v>
      </c>
      <c r="AD13" s="96">
        <v>24.07</v>
      </c>
      <c r="AE13" s="103">
        <f t="shared" si="17"/>
        <v>1.266842105263158</v>
      </c>
      <c r="AF13" s="103">
        <f t="shared" si="18"/>
        <v>1.0510917030567686</v>
      </c>
      <c r="AG13" s="96">
        <v>26.08</v>
      </c>
      <c r="AH13" s="103">
        <f t="shared" si="19"/>
        <v>1.3726315789473684</v>
      </c>
      <c r="AI13" s="96">
        <v>23.04</v>
      </c>
      <c r="AJ13" s="103">
        <f t="shared" si="20"/>
        <v>1.2126315789473683</v>
      </c>
      <c r="AK13" s="111">
        <f t="shared" si="21"/>
        <v>26.085000000000001</v>
      </c>
      <c r="AL13" s="103">
        <f t="shared" si="22"/>
        <v>1.3728947368421054</v>
      </c>
      <c r="AM13" s="92" t="s">
        <v>126</v>
      </c>
      <c r="AN13" s="92" t="s">
        <v>133</v>
      </c>
      <c r="AO13" s="92"/>
      <c r="AP13" s="97" t="s">
        <v>163</v>
      </c>
      <c r="AT13" s="98" t="s">
        <v>164</v>
      </c>
    </row>
    <row r="14" spans="1:46" ht="17" x14ac:dyDescent="0.2">
      <c r="A14" s="99" t="s">
        <v>159</v>
      </c>
      <c r="B14" s="96" t="s">
        <v>137</v>
      </c>
      <c r="C14" s="96">
        <v>21.2</v>
      </c>
      <c r="D14" s="100">
        <f t="shared" si="1"/>
        <v>-1.7637348315908241E-2</v>
      </c>
      <c r="E14" s="96">
        <v>16.899999999999999</v>
      </c>
      <c r="F14" s="96">
        <v>16.8</v>
      </c>
      <c r="G14" s="96">
        <v>7.05</v>
      </c>
      <c r="H14" s="100">
        <f t="shared" si="2"/>
        <v>0.10501567398119116</v>
      </c>
      <c r="I14" s="96">
        <v>6.04</v>
      </c>
      <c r="J14" s="100">
        <f t="shared" si="3"/>
        <v>9.9806532377375579E-2</v>
      </c>
      <c r="K14" s="96">
        <v>6.05</v>
      </c>
      <c r="L14" s="100">
        <f t="shared" si="4"/>
        <v>0.11277158294056799</v>
      </c>
      <c r="M14" s="96">
        <v>20.079999999999998</v>
      </c>
      <c r="N14" s="96">
        <v>17.100000000000001</v>
      </c>
      <c r="O14" s="100">
        <f t="shared" si="5"/>
        <v>0.1450573365698502</v>
      </c>
      <c r="P14" s="96">
        <v>19.02</v>
      </c>
      <c r="Q14" s="96">
        <v>18.03</v>
      </c>
      <c r="R14" s="100">
        <f t="shared" si="9"/>
        <v>5.7229975372346864E-2</v>
      </c>
      <c r="S14" s="118">
        <f t="shared" si="10"/>
        <v>18.776666666666667</v>
      </c>
      <c r="T14" s="100">
        <f t="shared" si="6"/>
        <v>4.882930689382281E-2</v>
      </c>
      <c r="U14" s="102">
        <f t="shared" si="11"/>
        <v>0.9484193011647255</v>
      </c>
      <c r="V14" s="100">
        <f t="shared" si="12"/>
        <v>8.104529153622364E-2</v>
      </c>
      <c r="W14" s="100">
        <f t="shared" si="7"/>
        <v>0.80660377358490576</v>
      </c>
      <c r="X14" s="100">
        <f t="shared" si="8"/>
        <v>0.10826201609657826</v>
      </c>
      <c r="Y14" s="103">
        <f t="shared" si="13"/>
        <v>0.85047169811320766</v>
      </c>
      <c r="Z14" s="100">
        <f t="shared" si="14"/>
        <v>4.5969789115173354E-2</v>
      </c>
      <c r="AA14" s="96">
        <v>31.1</v>
      </c>
      <c r="AB14" s="103">
        <f t="shared" si="15"/>
        <v>1.6563110243209658</v>
      </c>
      <c r="AC14" s="103">
        <f t="shared" si="16"/>
        <v>1.4669811320754718</v>
      </c>
      <c r="AD14" s="96">
        <v>29.09</v>
      </c>
      <c r="AE14" s="103">
        <f t="shared" si="17"/>
        <v>1.5492632700159772</v>
      </c>
      <c r="AF14" s="103">
        <f t="shared" si="18"/>
        <v>1.3721698113207548</v>
      </c>
      <c r="AG14" s="96">
        <v>32.020000000000003</v>
      </c>
      <c r="AH14" s="103">
        <f t="shared" si="19"/>
        <v>1.7053080063909107</v>
      </c>
      <c r="AI14" s="96">
        <v>31.06</v>
      </c>
      <c r="AJ14" s="103">
        <f t="shared" si="20"/>
        <v>1.6541807207527071</v>
      </c>
      <c r="AK14" s="111">
        <f t="shared" si="21"/>
        <v>30.094999999999999</v>
      </c>
      <c r="AL14" s="103">
        <f t="shared" si="22"/>
        <v>1.6027871471684714</v>
      </c>
      <c r="AM14" s="92" t="s">
        <v>126</v>
      </c>
      <c r="AN14" s="92" t="s">
        <v>127</v>
      </c>
      <c r="AO14" s="96"/>
      <c r="AP14" s="97" t="s">
        <v>160</v>
      </c>
      <c r="AT14" s="98" t="s">
        <v>161</v>
      </c>
    </row>
    <row r="15" spans="1:46" ht="17" x14ac:dyDescent="0.2">
      <c r="A15" s="99" t="s">
        <v>156</v>
      </c>
      <c r="B15" s="96" t="s">
        <v>137</v>
      </c>
      <c r="C15" s="96">
        <v>25.3</v>
      </c>
      <c r="D15" s="100">
        <f t="shared" si="1"/>
        <v>0.17234788149092073</v>
      </c>
      <c r="E15" s="96">
        <v>15</v>
      </c>
      <c r="F15" s="96">
        <v>15.6</v>
      </c>
      <c r="G15" s="96">
        <v>7.06</v>
      </c>
      <c r="H15" s="100">
        <f t="shared" si="2"/>
        <v>0.10658307210031337</v>
      </c>
      <c r="I15" s="96">
        <v>5.0999999999999996</v>
      </c>
      <c r="J15" s="100">
        <f t="shared" si="3"/>
        <v>-7.1355411403209446E-2</v>
      </c>
      <c r="K15" s="96">
        <v>5.08</v>
      </c>
      <c r="L15" s="100">
        <f t="shared" si="4"/>
        <v>-6.5639728704448674E-2</v>
      </c>
      <c r="M15" s="96">
        <v>14.08</v>
      </c>
      <c r="N15" s="96">
        <v>14.03</v>
      </c>
      <c r="O15" s="100">
        <f t="shared" si="5"/>
        <v>-6.0517284673976768E-2</v>
      </c>
      <c r="P15" s="96">
        <v>16.079999999999998</v>
      </c>
      <c r="Q15" s="96">
        <v>16.07</v>
      </c>
      <c r="R15" s="100">
        <f t="shared" si="9"/>
        <v>-5.7699073531136236E-2</v>
      </c>
      <c r="S15" s="118">
        <f t="shared" si="10"/>
        <v>18.466666666666669</v>
      </c>
      <c r="T15" s="100">
        <f t="shared" si="6"/>
        <v>3.1513289577805637E-2</v>
      </c>
      <c r="U15" s="102">
        <f t="shared" si="11"/>
        <v>0.8730553827006845</v>
      </c>
      <c r="V15" s="100">
        <f t="shared" si="12"/>
        <v>5.6813730721826383E-3</v>
      </c>
      <c r="W15" s="100">
        <f t="shared" si="7"/>
        <v>0.55454545454545445</v>
      </c>
      <c r="X15" s="100">
        <f t="shared" si="8"/>
        <v>-0.14379630294287304</v>
      </c>
      <c r="Y15" s="103">
        <f t="shared" si="13"/>
        <v>0.63517786561264822</v>
      </c>
      <c r="Z15" s="100">
        <f t="shared" si="14"/>
        <v>-0.16932404338538609</v>
      </c>
      <c r="AA15" s="96">
        <v>25.1</v>
      </c>
      <c r="AB15" s="103">
        <f t="shared" si="15"/>
        <v>1.3592057761732852</v>
      </c>
      <c r="AC15" s="103">
        <f t="shared" si="16"/>
        <v>0.9920948616600791</v>
      </c>
      <c r="AD15" s="96">
        <v>22.08</v>
      </c>
      <c r="AE15" s="103">
        <f t="shared" si="17"/>
        <v>1.195667870036101</v>
      </c>
      <c r="AF15" s="103">
        <f t="shared" si="18"/>
        <v>0.87272727272727268</v>
      </c>
      <c r="AG15" s="96">
        <v>27</v>
      </c>
      <c r="AH15" s="103">
        <f t="shared" si="19"/>
        <v>1.4620938628158844</v>
      </c>
      <c r="AI15" s="107">
        <v>23.1</v>
      </c>
      <c r="AJ15" s="103">
        <f t="shared" si="20"/>
        <v>1.2509025270758123</v>
      </c>
      <c r="AK15" s="111">
        <f t="shared" si="21"/>
        <v>23.59</v>
      </c>
      <c r="AL15" s="103">
        <f t="shared" si="22"/>
        <v>1.2774368231046931</v>
      </c>
      <c r="AM15" s="92" t="s">
        <v>126</v>
      </c>
      <c r="AN15" s="92" t="s">
        <v>127</v>
      </c>
      <c r="AO15" s="92"/>
      <c r="AP15" s="97" t="s">
        <v>157</v>
      </c>
      <c r="AT15" s="98" t="s">
        <v>158</v>
      </c>
    </row>
    <row r="16" spans="1:46" ht="17" x14ac:dyDescent="0.2">
      <c r="A16" s="99" t="s">
        <v>153</v>
      </c>
      <c r="B16" s="96" t="s">
        <v>137</v>
      </c>
      <c r="C16" s="96">
        <v>21.4</v>
      </c>
      <c r="D16" s="100">
        <f t="shared" si="1"/>
        <v>-8.3697761302093943E-3</v>
      </c>
      <c r="E16" s="96">
        <v>13.2</v>
      </c>
      <c r="F16" s="96">
        <v>14</v>
      </c>
      <c r="G16" s="96">
        <v>6.11</v>
      </c>
      <c r="H16" s="100">
        <f t="shared" si="2"/>
        <v>-4.2319749216300884E-2</v>
      </c>
      <c r="I16" s="96">
        <v>6.02</v>
      </c>
      <c r="J16" s="100">
        <f t="shared" si="3"/>
        <v>9.6164788892682207E-2</v>
      </c>
      <c r="K16" s="96">
        <v>6.02</v>
      </c>
      <c r="L16" s="100">
        <f t="shared" si="4"/>
        <v>0.10725370732268069</v>
      </c>
      <c r="M16" s="96">
        <v>14</v>
      </c>
      <c r="N16" s="96">
        <v>15.05</v>
      </c>
      <c r="O16" s="100">
        <f t="shared" si="5"/>
        <v>7.7843810161546401E-3</v>
      </c>
      <c r="P16" s="96">
        <v>16.07</v>
      </c>
      <c r="Q16" s="96">
        <v>18.07</v>
      </c>
      <c r="R16" s="100">
        <f t="shared" si="9"/>
        <v>5.9575466166295499E-2</v>
      </c>
      <c r="S16" s="118">
        <f t="shared" si="10"/>
        <v>18.173333333333336</v>
      </c>
      <c r="T16" s="100">
        <f t="shared" si="6"/>
        <v>1.512824093469245E-2</v>
      </c>
      <c r="U16" s="102">
        <f t="shared" si="11"/>
        <v>0.83287216380741558</v>
      </c>
      <c r="V16" s="100">
        <f t="shared" si="12"/>
        <v>-3.4501845821086286E-2</v>
      </c>
      <c r="W16" s="100">
        <f t="shared" si="7"/>
        <v>0.70327102803738328</v>
      </c>
      <c r="X16" s="100">
        <f t="shared" si="8"/>
        <v>4.9292705490557864E-3</v>
      </c>
      <c r="Y16" s="103">
        <f t="shared" si="13"/>
        <v>0.844392523364486</v>
      </c>
      <c r="Z16" s="100">
        <f t="shared" si="14"/>
        <v>3.9890614366451693E-2</v>
      </c>
      <c r="AA16" s="96">
        <v>29.03</v>
      </c>
      <c r="AB16" s="103">
        <f t="shared" si="15"/>
        <v>1.5973954512105648</v>
      </c>
      <c r="AC16" s="103">
        <f t="shared" si="16"/>
        <v>1.3565420560747665</v>
      </c>
      <c r="AD16" s="96">
        <v>24.09</v>
      </c>
      <c r="AE16" s="103">
        <f t="shared" si="17"/>
        <v>1.3255685986793835</v>
      </c>
      <c r="AF16" s="103">
        <f t="shared" si="18"/>
        <v>1.1257009345794393</v>
      </c>
      <c r="AG16" s="96">
        <v>26.06</v>
      </c>
      <c r="AH16" s="103">
        <f t="shared" si="19"/>
        <v>1.4339691856199557</v>
      </c>
      <c r="AI16" s="107">
        <v>23.08</v>
      </c>
      <c r="AJ16" s="103">
        <f t="shared" si="20"/>
        <v>1.2699926632428464</v>
      </c>
      <c r="AK16" s="111">
        <f t="shared" si="21"/>
        <v>26.560000000000002</v>
      </c>
      <c r="AL16" s="103">
        <f t="shared" si="22"/>
        <v>1.4614820249449743</v>
      </c>
      <c r="AM16" s="92" t="s">
        <v>126</v>
      </c>
      <c r="AN16" s="92" t="s">
        <v>133</v>
      </c>
      <c r="AO16" s="96"/>
      <c r="AP16" s="97" t="s">
        <v>154</v>
      </c>
      <c r="AT16" s="98" t="s">
        <v>155</v>
      </c>
    </row>
    <row r="17" spans="1:56" ht="17" x14ac:dyDescent="0.2">
      <c r="A17" s="99" t="s">
        <v>150</v>
      </c>
      <c r="B17" s="96" t="s">
        <v>137</v>
      </c>
      <c r="C17" s="96">
        <v>22.2</v>
      </c>
      <c r="D17" s="100">
        <f t="shared" si="1"/>
        <v>2.8700512612586548E-2</v>
      </c>
      <c r="E17" s="96">
        <v>15.6</v>
      </c>
      <c r="F17" s="96">
        <v>16</v>
      </c>
      <c r="G17" s="96">
        <v>6.07</v>
      </c>
      <c r="H17" s="100">
        <f t="shared" si="2"/>
        <v>-4.8589341692789945E-2</v>
      </c>
      <c r="I17" s="96">
        <v>5.09</v>
      </c>
      <c r="J17" s="100">
        <f t="shared" si="3"/>
        <v>-7.317628314555602E-2</v>
      </c>
      <c r="K17" s="96">
        <v>5.09</v>
      </c>
      <c r="L17" s="100">
        <f t="shared" si="4"/>
        <v>-6.3800436831819685E-2</v>
      </c>
      <c r="M17" s="96">
        <v>14.06</v>
      </c>
      <c r="N17" s="96">
        <v>15.08</v>
      </c>
      <c r="O17" s="100">
        <f t="shared" si="5"/>
        <v>9.7932535364526618E-3</v>
      </c>
      <c r="P17" s="96">
        <v>16.100000000000001</v>
      </c>
      <c r="Q17" s="96">
        <v>17.059999999999999</v>
      </c>
      <c r="R17" s="100">
        <f t="shared" si="9"/>
        <v>3.5182361909225079E-4</v>
      </c>
      <c r="S17" s="118">
        <f t="shared" si="10"/>
        <v>18.113333333333333</v>
      </c>
      <c r="T17" s="100">
        <f t="shared" si="6"/>
        <v>1.1776753712237298E-2</v>
      </c>
      <c r="U17" s="102">
        <f t="shared" si="11"/>
        <v>0.8839390386869872</v>
      </c>
      <c r="V17" s="100">
        <f t="shared" si="12"/>
        <v>1.6565029058485337E-2</v>
      </c>
      <c r="W17" s="100">
        <f t="shared" si="7"/>
        <v>0.67927927927927934</v>
      </c>
      <c r="X17" s="100">
        <f t="shared" si="8"/>
        <v>-1.9062478209048161E-2</v>
      </c>
      <c r="Y17" s="103">
        <f t="shared" si="13"/>
        <v>0.76846846846846839</v>
      </c>
      <c r="Z17" s="100">
        <f t="shared" si="14"/>
        <v>-3.6033440529565919E-2</v>
      </c>
      <c r="AA17" s="96">
        <v>28.05</v>
      </c>
      <c r="AB17" s="103">
        <f t="shared" si="15"/>
        <v>1.548582995951417</v>
      </c>
      <c r="AC17" s="103">
        <f t="shared" si="16"/>
        <v>1.2635135135135136</v>
      </c>
      <c r="AD17" s="96">
        <v>28.05</v>
      </c>
      <c r="AE17" s="103">
        <f t="shared" si="17"/>
        <v>1.548582995951417</v>
      </c>
      <c r="AF17" s="103">
        <f t="shared" si="18"/>
        <v>1.2635135135135136</v>
      </c>
      <c r="AG17" s="96">
        <v>26.02</v>
      </c>
      <c r="AH17" s="103">
        <f t="shared" si="19"/>
        <v>1.4365108575634891</v>
      </c>
      <c r="AI17" s="96">
        <v>24.07</v>
      </c>
      <c r="AJ17" s="103">
        <f t="shared" si="20"/>
        <v>1.3288553551711446</v>
      </c>
      <c r="AK17" s="111">
        <f t="shared" si="21"/>
        <v>28.05</v>
      </c>
      <c r="AL17" s="103">
        <f t="shared" si="22"/>
        <v>1.548582995951417</v>
      </c>
      <c r="AM17" s="92" t="s">
        <v>126</v>
      </c>
      <c r="AN17" s="92" t="s">
        <v>133</v>
      </c>
      <c r="AO17" s="96"/>
      <c r="AP17" s="97" t="s">
        <v>151</v>
      </c>
      <c r="AT17" s="98" t="s">
        <v>152</v>
      </c>
    </row>
    <row r="18" spans="1:56" ht="18" thickBot="1" x14ac:dyDescent="0.25">
      <c r="A18" s="99" t="s">
        <v>147</v>
      </c>
      <c r="B18" s="96" t="s">
        <v>137</v>
      </c>
      <c r="C18" s="96">
        <v>19</v>
      </c>
      <c r="D18" s="100">
        <f t="shared" si="1"/>
        <v>-0.119580642358597</v>
      </c>
      <c r="E18" s="96">
        <v>14.2</v>
      </c>
      <c r="F18" s="96">
        <v>14.1</v>
      </c>
      <c r="G18" s="96">
        <v>6.09</v>
      </c>
      <c r="H18" s="100">
        <f t="shared" si="2"/>
        <v>-4.5454545454545414E-2</v>
      </c>
      <c r="I18" s="96">
        <v>6.02</v>
      </c>
      <c r="J18" s="100">
        <f t="shared" si="3"/>
        <v>9.6164788892682207E-2</v>
      </c>
      <c r="K18" s="96">
        <v>5.0999999999999996</v>
      </c>
      <c r="L18" s="100">
        <f t="shared" si="4"/>
        <v>-6.1961144959190695E-2</v>
      </c>
      <c r="M18" s="96">
        <v>17.03</v>
      </c>
      <c r="N18" s="96">
        <v>16.059999999999999</v>
      </c>
      <c r="O18" s="100">
        <f t="shared" si="5"/>
        <v>7.54164225328533E-2</v>
      </c>
      <c r="P18" s="96">
        <v>18.09</v>
      </c>
      <c r="Q18" s="96">
        <v>18</v>
      </c>
      <c r="R18" s="100">
        <f t="shared" si="9"/>
        <v>5.5470857276885388E-2</v>
      </c>
      <c r="S18" s="118">
        <f t="shared" si="10"/>
        <v>17.686666666666667</v>
      </c>
      <c r="T18" s="100">
        <f t="shared" si="6"/>
        <v>-1.2056044314109005E-2</v>
      </c>
      <c r="U18" s="102">
        <f t="shared" si="11"/>
        <v>0.89222222222222214</v>
      </c>
      <c r="V18" s="100">
        <f t="shared" si="12"/>
        <v>2.4848212593720276E-2</v>
      </c>
      <c r="W18" s="100">
        <f t="shared" si="7"/>
        <v>0.84526315789473683</v>
      </c>
      <c r="X18" s="100">
        <f t="shared" si="8"/>
        <v>0.14692140040640933</v>
      </c>
      <c r="Y18" s="103">
        <f t="shared" si="13"/>
        <v>0.94736842105263153</v>
      </c>
      <c r="Z18" s="100">
        <f t="shared" si="14"/>
        <v>0.14286651205459722</v>
      </c>
      <c r="AA18" s="96">
        <v>26.02</v>
      </c>
      <c r="AB18" s="103">
        <f t="shared" si="15"/>
        <v>1.4711647191858273</v>
      </c>
      <c r="AC18" s="103">
        <f t="shared" si="16"/>
        <v>1.3694736842105264</v>
      </c>
      <c r="AD18" s="96">
        <v>22.1</v>
      </c>
      <c r="AE18" s="103">
        <f t="shared" si="17"/>
        <v>1.2495288352808143</v>
      </c>
      <c r="AF18" s="103">
        <f t="shared" si="18"/>
        <v>1.1631578947368422</v>
      </c>
      <c r="AG18" s="96">
        <v>26.03</v>
      </c>
      <c r="AH18" s="103">
        <f t="shared" si="19"/>
        <v>1.4717301168488504</v>
      </c>
      <c r="AI18" s="96">
        <v>24.01</v>
      </c>
      <c r="AJ18" s="103">
        <f t="shared" si="20"/>
        <v>1.3575197889182058</v>
      </c>
      <c r="AK18" s="111">
        <f t="shared" si="21"/>
        <v>24.060000000000002</v>
      </c>
      <c r="AL18" s="103">
        <f t="shared" si="22"/>
        <v>1.3603467772333209</v>
      </c>
      <c r="AM18" s="92" t="s">
        <v>126</v>
      </c>
      <c r="AN18" s="92" t="s">
        <v>127</v>
      </c>
      <c r="AO18" s="96"/>
      <c r="AP18" s="97" t="s">
        <v>148</v>
      </c>
      <c r="AT18" s="108" t="s">
        <v>149</v>
      </c>
    </row>
    <row r="19" spans="1:56" ht="35" thickTop="1" x14ac:dyDescent="0.2">
      <c r="A19" s="246" t="s">
        <v>19</v>
      </c>
      <c r="B19" s="96" t="s">
        <v>125</v>
      </c>
      <c r="C19" s="96">
        <v>20.399999999999999</v>
      </c>
      <c r="D19" s="100">
        <f t="shared" si="1"/>
        <v>-5.4707637058704295E-2</v>
      </c>
      <c r="E19" s="96">
        <v>10.8</v>
      </c>
      <c r="F19" s="96">
        <v>12.3</v>
      </c>
      <c r="G19" s="96">
        <v>6.03</v>
      </c>
      <c r="H19" s="100">
        <f t="shared" si="2"/>
        <v>-5.4858934169278895E-2</v>
      </c>
      <c r="I19" s="96">
        <v>5.03</v>
      </c>
      <c r="J19" s="100">
        <f t="shared" si="3"/>
        <v>-8.4101513599635802E-2</v>
      </c>
      <c r="K19" s="96">
        <v>5.09</v>
      </c>
      <c r="L19" s="100">
        <f t="shared" si="4"/>
        <v>-6.3800436831819685E-2</v>
      </c>
      <c r="M19" s="96">
        <v>17.079999999999998</v>
      </c>
      <c r="N19" s="96">
        <v>15.09</v>
      </c>
      <c r="O19" s="100">
        <f t="shared" si="5"/>
        <v>1.046287770988541E-2</v>
      </c>
      <c r="P19" s="96">
        <v>17.079999999999998</v>
      </c>
      <c r="Q19" s="96">
        <v>17.05</v>
      </c>
      <c r="R19" s="100">
        <f t="shared" si="9"/>
        <v>-2.3454907939468583E-4</v>
      </c>
      <c r="S19" s="118">
        <f t="shared" si="10"/>
        <v>17.513333333333332</v>
      </c>
      <c r="T19" s="100">
        <f t="shared" si="6"/>
        <v>-2.1738118512312332E-2</v>
      </c>
      <c r="U19" s="102">
        <f t="shared" si="11"/>
        <v>0.88504398826979469</v>
      </c>
      <c r="V19" s="100">
        <f t="shared" si="12"/>
        <v>1.7669978641292827E-2</v>
      </c>
      <c r="W19" s="100">
        <f t="shared" si="7"/>
        <v>0.73970588235294121</v>
      </c>
      <c r="X19" s="100">
        <f t="shared" si="8"/>
        <v>4.1364124864613716E-2</v>
      </c>
      <c r="Y19" s="103">
        <f t="shared" si="13"/>
        <v>0.83578431372549034</v>
      </c>
      <c r="Z19" s="100">
        <f t="shared" si="14"/>
        <v>3.1282404727456026E-2</v>
      </c>
      <c r="AA19" s="96">
        <v>27</v>
      </c>
      <c r="AB19" s="103">
        <f t="shared" si="15"/>
        <v>1.5416825275980206</v>
      </c>
      <c r="AC19" s="103">
        <f t="shared" si="16"/>
        <v>1.3235294117647061</v>
      </c>
      <c r="AD19" s="96">
        <v>26</v>
      </c>
      <c r="AE19" s="103">
        <f t="shared" si="17"/>
        <v>1.4845831747240199</v>
      </c>
      <c r="AF19" s="103">
        <f t="shared" si="18"/>
        <v>1.2745098039215688</v>
      </c>
      <c r="AG19" s="96">
        <v>26.07</v>
      </c>
      <c r="AH19" s="103">
        <f t="shared" si="19"/>
        <v>1.4885801294251999</v>
      </c>
      <c r="AI19" s="96">
        <v>26.05</v>
      </c>
      <c r="AJ19" s="103">
        <f t="shared" si="20"/>
        <v>1.4874381423677201</v>
      </c>
      <c r="AK19" s="111">
        <f t="shared" si="21"/>
        <v>26.5</v>
      </c>
      <c r="AL19" s="103">
        <f t="shared" si="22"/>
        <v>1.5131328511610203</v>
      </c>
      <c r="AM19" s="92" t="s">
        <v>126</v>
      </c>
      <c r="AN19" s="92" t="s">
        <v>127</v>
      </c>
      <c r="AO19" s="92"/>
      <c r="AP19" s="97" t="s">
        <v>131</v>
      </c>
      <c r="AT19" s="109" t="s">
        <v>132</v>
      </c>
    </row>
    <row r="20" spans="1:56" ht="29" x14ac:dyDescent="0.2">
      <c r="A20" s="246" t="s">
        <v>20</v>
      </c>
      <c r="B20" s="96" t="s">
        <v>125</v>
      </c>
      <c r="C20" s="96">
        <v>17.899999999999999</v>
      </c>
      <c r="D20" s="100">
        <f t="shared" si="1"/>
        <v>-0.17055228937994149</v>
      </c>
      <c r="E20" s="96">
        <v>13.6</v>
      </c>
      <c r="F20" s="96">
        <v>10.7</v>
      </c>
      <c r="G20" s="96">
        <v>6.06</v>
      </c>
      <c r="H20" s="100">
        <f t="shared" si="2"/>
        <v>-5.0156739811912265E-2</v>
      </c>
      <c r="I20" s="96">
        <v>5.09</v>
      </c>
      <c r="J20" s="100">
        <f t="shared" si="3"/>
        <v>-7.317628314555602E-2</v>
      </c>
      <c r="K20" s="96">
        <v>6</v>
      </c>
      <c r="L20" s="100">
        <f t="shared" si="4"/>
        <v>0.10357512357742271</v>
      </c>
      <c r="M20" s="96">
        <v>15.11</v>
      </c>
      <c r="N20" s="96">
        <v>16</v>
      </c>
      <c r="O20" s="100">
        <f t="shared" si="5"/>
        <v>7.1398677492257479E-2</v>
      </c>
      <c r="P20" s="96">
        <v>18</v>
      </c>
      <c r="Q20" s="96">
        <v>17.07</v>
      </c>
      <c r="R20" s="100">
        <f t="shared" si="9"/>
        <v>9.3819631757963151E-4</v>
      </c>
      <c r="S20" s="118">
        <f t="shared" si="10"/>
        <v>16.989999999999998</v>
      </c>
      <c r="T20" s="100">
        <f t="shared" si="6"/>
        <v>-5.0970534841502824E-2</v>
      </c>
      <c r="U20" s="102">
        <f t="shared" si="11"/>
        <v>0.93731693028705332</v>
      </c>
      <c r="V20" s="100">
        <f t="shared" si="12"/>
        <v>6.9942920658551455E-2</v>
      </c>
      <c r="W20" s="100">
        <f t="shared" si="7"/>
        <v>0.89385474860335201</v>
      </c>
      <c r="X20" s="100">
        <f t="shared" si="8"/>
        <v>0.19551299111502451</v>
      </c>
      <c r="Y20" s="103">
        <f t="shared" si="13"/>
        <v>0.95363128491620119</v>
      </c>
      <c r="Z20" s="100">
        <f t="shared" si="14"/>
        <v>0.14912937591816688</v>
      </c>
      <c r="AA20" s="96">
        <v>22.04</v>
      </c>
      <c r="AB20" s="103">
        <f t="shared" si="15"/>
        <v>1.2972336668628606</v>
      </c>
      <c r="AC20" s="103">
        <f t="shared" si="16"/>
        <v>1.2312849162011175</v>
      </c>
      <c r="AD20" s="96">
        <v>25.02</v>
      </c>
      <c r="AE20" s="103">
        <f t="shared" si="17"/>
        <v>1.4726309593878752</v>
      </c>
      <c r="AF20" s="103">
        <f t="shared" si="18"/>
        <v>1.3977653631284916</v>
      </c>
      <c r="AG20" s="96">
        <v>25.07</v>
      </c>
      <c r="AH20" s="103">
        <f t="shared" si="19"/>
        <v>1.4755738669805769</v>
      </c>
      <c r="AI20" s="96">
        <v>26.01</v>
      </c>
      <c r="AJ20" s="103">
        <f t="shared" si="20"/>
        <v>1.5309005297233669</v>
      </c>
      <c r="AK20" s="111">
        <f t="shared" si="21"/>
        <v>23.53</v>
      </c>
      <c r="AL20" s="103">
        <f t="shared" si="22"/>
        <v>1.3849323131253681</v>
      </c>
      <c r="AM20" s="92" t="s">
        <v>126</v>
      </c>
      <c r="AN20" s="92" t="s">
        <v>127</v>
      </c>
      <c r="AO20" s="92"/>
      <c r="AP20" s="105"/>
      <c r="AT20" s="109" t="s">
        <v>130</v>
      </c>
    </row>
    <row r="21" spans="1:56" ht="17" x14ac:dyDescent="0.2">
      <c r="A21" s="99" t="s">
        <v>144</v>
      </c>
      <c r="B21" s="96" t="s">
        <v>137</v>
      </c>
      <c r="C21" s="96">
        <v>18.600000000000001</v>
      </c>
      <c r="D21" s="100">
        <f t="shared" si="1"/>
        <v>-0.13811578672999492</v>
      </c>
      <c r="E21" s="96">
        <v>11.8</v>
      </c>
      <c r="F21" s="96">
        <v>13.7</v>
      </c>
      <c r="G21" s="96">
        <v>6.03</v>
      </c>
      <c r="H21" s="100">
        <f t="shared" si="2"/>
        <v>-5.4858934169278895E-2</v>
      </c>
      <c r="I21" s="96">
        <v>5.05</v>
      </c>
      <c r="J21" s="100">
        <f t="shared" si="3"/>
        <v>-8.0459770114942653E-2</v>
      </c>
      <c r="K21" s="96">
        <v>5.04</v>
      </c>
      <c r="L21" s="100">
        <f t="shared" si="4"/>
        <v>-7.2996896194964855E-2</v>
      </c>
      <c r="M21" s="96">
        <v>15.03</v>
      </c>
      <c r="N21" s="96">
        <v>13.04</v>
      </c>
      <c r="O21" s="100">
        <f t="shared" si="5"/>
        <v>-0.12681007784381026</v>
      </c>
      <c r="P21" s="96">
        <v>17.04</v>
      </c>
      <c r="Q21" s="96">
        <v>16.079999999999998</v>
      </c>
      <c r="R21" s="100">
        <f t="shared" si="9"/>
        <v>-5.7112700832649299E-2</v>
      </c>
      <c r="S21" s="118">
        <f t="shared" si="10"/>
        <v>15.906666666666666</v>
      </c>
      <c r="T21" s="100">
        <f t="shared" si="6"/>
        <v>-0.11148349858027296</v>
      </c>
      <c r="U21" s="102">
        <f t="shared" si="11"/>
        <v>0.81094527363184088</v>
      </c>
      <c r="V21" s="100">
        <f t="shared" si="12"/>
        <v>-5.6428735996660984E-2</v>
      </c>
      <c r="W21" s="100">
        <f t="shared" si="7"/>
        <v>0.70107526881720417</v>
      </c>
      <c r="X21" s="100">
        <f t="shared" si="8"/>
        <v>2.7335113288766699E-3</v>
      </c>
      <c r="Y21" s="103">
        <f t="shared" si="13"/>
        <v>0.86451612903225794</v>
      </c>
      <c r="Z21" s="100">
        <f t="shared" si="14"/>
        <v>6.0014220034223631E-2</v>
      </c>
      <c r="AA21" s="96">
        <v>24.02</v>
      </c>
      <c r="AB21" s="103">
        <f t="shared" si="15"/>
        <v>1.5100586756077117</v>
      </c>
      <c r="AC21" s="103">
        <f t="shared" si="16"/>
        <v>1.2913978494623655</v>
      </c>
      <c r="AD21" s="96">
        <v>23.04</v>
      </c>
      <c r="AE21" s="103">
        <f t="shared" si="17"/>
        <v>1.4484492875104777</v>
      </c>
      <c r="AF21" s="103">
        <f t="shared" si="18"/>
        <v>1.2387096774193547</v>
      </c>
      <c r="AG21" s="96">
        <v>24.09</v>
      </c>
      <c r="AH21" s="103">
        <f t="shared" si="19"/>
        <v>1.5144593461860856</v>
      </c>
      <c r="AI21" s="96">
        <v>22.09</v>
      </c>
      <c r="AJ21" s="103">
        <f t="shared" si="20"/>
        <v>1.38872590108969</v>
      </c>
      <c r="AK21" s="111">
        <f t="shared" si="21"/>
        <v>23.53</v>
      </c>
      <c r="AL21" s="103">
        <f t="shared" si="22"/>
        <v>1.4792539815590948</v>
      </c>
      <c r="AM21" s="92" t="s">
        <v>126</v>
      </c>
      <c r="AN21" s="92" t="s">
        <v>127</v>
      </c>
      <c r="AO21" s="96"/>
      <c r="AP21" s="97" t="s">
        <v>145</v>
      </c>
      <c r="AT21" s="109" t="s">
        <v>146</v>
      </c>
    </row>
    <row r="22" spans="1:56" ht="17" x14ac:dyDescent="0.2">
      <c r="A22" s="99" t="s">
        <v>141</v>
      </c>
      <c r="B22" s="96" t="s">
        <v>137</v>
      </c>
      <c r="C22" s="96">
        <v>18.399999999999999</v>
      </c>
      <c r="D22" s="100">
        <f t="shared" si="1"/>
        <v>-0.14738335891569398</v>
      </c>
      <c r="E22" s="96">
        <v>12.7</v>
      </c>
      <c r="F22" s="96">
        <v>13.4</v>
      </c>
      <c r="G22" s="96">
        <v>6.1</v>
      </c>
      <c r="H22" s="100">
        <f t="shared" si="2"/>
        <v>-4.3887147335423204E-2</v>
      </c>
      <c r="I22" s="96">
        <v>6.02</v>
      </c>
      <c r="J22" s="100">
        <f t="shared" si="3"/>
        <v>9.6164788892682207E-2</v>
      </c>
      <c r="K22" s="96">
        <v>6.02</v>
      </c>
      <c r="L22" s="100">
        <f t="shared" si="4"/>
        <v>0.10725370732268069</v>
      </c>
      <c r="M22" s="96">
        <v>11.04</v>
      </c>
      <c r="N22" s="96">
        <v>13.03</v>
      </c>
      <c r="O22" s="100">
        <f t="shared" si="5"/>
        <v>-0.1274797020172429</v>
      </c>
      <c r="P22" s="96">
        <v>15.04</v>
      </c>
      <c r="Q22" s="96">
        <v>16.11</v>
      </c>
      <c r="R22" s="100">
        <f t="shared" si="9"/>
        <v>-5.5353582737187712E-2</v>
      </c>
      <c r="S22" s="118">
        <f t="shared" si="10"/>
        <v>15.846666666666666</v>
      </c>
      <c r="T22" s="100">
        <f t="shared" si="6"/>
        <v>-0.114834985802728</v>
      </c>
      <c r="U22" s="102">
        <f t="shared" si="11"/>
        <v>0.80881440099317192</v>
      </c>
      <c r="V22" s="100">
        <f t="shared" si="12"/>
        <v>-5.8559608635329941E-2</v>
      </c>
      <c r="W22" s="100">
        <f t="shared" si="7"/>
        <v>0.70815217391304353</v>
      </c>
      <c r="X22" s="100">
        <f t="shared" si="8"/>
        <v>9.8104164247160286E-3</v>
      </c>
      <c r="Y22" s="103">
        <f t="shared" si="13"/>
        <v>0.87554347826086965</v>
      </c>
      <c r="Z22" s="100">
        <f t="shared" si="14"/>
        <v>7.1041569262835336E-2</v>
      </c>
      <c r="AA22" s="96">
        <v>24.11</v>
      </c>
      <c r="AB22" s="103">
        <f t="shared" si="15"/>
        <v>1.5214556163230963</v>
      </c>
      <c r="AC22" s="103">
        <f t="shared" si="16"/>
        <v>1.3103260869565219</v>
      </c>
      <c r="AD22" s="96">
        <v>24</v>
      </c>
      <c r="AE22" s="103">
        <f t="shared" si="17"/>
        <v>1.5145140933950358</v>
      </c>
      <c r="AF22" s="103">
        <f t="shared" si="18"/>
        <v>1.3043478260869565</v>
      </c>
      <c r="AG22" s="96">
        <v>23.07</v>
      </c>
      <c r="AH22" s="103">
        <f t="shared" si="19"/>
        <v>1.4558266722759783</v>
      </c>
      <c r="AI22" s="96">
        <v>22.02</v>
      </c>
      <c r="AJ22" s="103">
        <f t="shared" si="20"/>
        <v>1.3895666806899454</v>
      </c>
      <c r="AK22" s="111">
        <f t="shared" si="21"/>
        <v>24.055</v>
      </c>
      <c r="AL22" s="103">
        <f t="shared" si="22"/>
        <v>1.5179848548590662</v>
      </c>
      <c r="AM22" s="92" t="s">
        <v>126</v>
      </c>
      <c r="AN22" s="92" t="s">
        <v>133</v>
      </c>
      <c r="AO22" s="92"/>
      <c r="AP22" s="97" t="s">
        <v>142</v>
      </c>
      <c r="AT22" s="109" t="s">
        <v>143</v>
      </c>
    </row>
    <row r="23" spans="1:56" ht="17" x14ac:dyDescent="0.2">
      <c r="A23" s="246" t="s">
        <v>22</v>
      </c>
      <c r="B23" s="96" t="s">
        <v>125</v>
      </c>
      <c r="C23" s="96">
        <v>18</v>
      </c>
      <c r="D23" s="100">
        <f t="shared" si="1"/>
        <v>-0.1659185032870919</v>
      </c>
      <c r="E23" s="96">
        <v>12</v>
      </c>
      <c r="F23" s="96">
        <v>12</v>
      </c>
      <c r="G23" s="96">
        <v>6.06</v>
      </c>
      <c r="H23" s="100">
        <f t="shared" si="2"/>
        <v>-5.0156739811912265E-2</v>
      </c>
      <c r="I23" s="96">
        <v>5.04</v>
      </c>
      <c r="J23" s="100">
        <f t="shared" si="3"/>
        <v>-8.2280641857289227E-2</v>
      </c>
      <c r="K23" s="96">
        <v>4.08</v>
      </c>
      <c r="L23" s="100">
        <f t="shared" si="4"/>
        <v>-0.24956891596735253</v>
      </c>
      <c r="M23" s="96">
        <v>12.1</v>
      </c>
      <c r="N23" s="96">
        <v>12.06</v>
      </c>
      <c r="O23" s="100">
        <f t="shared" si="5"/>
        <v>-0.1924332468402109</v>
      </c>
      <c r="P23" s="96">
        <v>16.11</v>
      </c>
      <c r="Q23" s="96">
        <v>16.02</v>
      </c>
      <c r="R23" s="100">
        <f t="shared" si="9"/>
        <v>-6.063093702357214E-2</v>
      </c>
      <c r="S23" s="118">
        <f t="shared" si="10"/>
        <v>15.36</v>
      </c>
      <c r="T23" s="100">
        <f t="shared" si="6"/>
        <v>-0.14201927105152934</v>
      </c>
      <c r="U23" s="102">
        <f t="shared" si="11"/>
        <v>0.75280898876404501</v>
      </c>
      <c r="V23" s="100">
        <f t="shared" si="12"/>
        <v>-0.11456502086445686</v>
      </c>
      <c r="W23" s="100">
        <f t="shared" si="7"/>
        <v>0.67</v>
      </c>
      <c r="X23" s="100">
        <f t="shared" si="8"/>
        <v>-2.8341757488327457E-2</v>
      </c>
      <c r="Y23" s="103">
        <f t="shared" si="13"/>
        <v>0.89</v>
      </c>
      <c r="Z23" s="100">
        <f t="shared" si="14"/>
        <v>8.5498091001965704E-2</v>
      </c>
      <c r="AA23" s="96">
        <v>22.11</v>
      </c>
      <c r="AB23" s="103">
        <f t="shared" si="15"/>
        <v>1.439453125</v>
      </c>
      <c r="AC23" s="103">
        <f t="shared" si="16"/>
        <v>1.2283333333333333</v>
      </c>
      <c r="AD23" s="96">
        <v>24.01</v>
      </c>
      <c r="AE23" s="103">
        <f t="shared" si="17"/>
        <v>1.5631510416666667</v>
      </c>
      <c r="AF23" s="103">
        <f t="shared" si="18"/>
        <v>1.3338888888888889</v>
      </c>
      <c r="AG23" s="96">
        <v>23.05</v>
      </c>
      <c r="AH23" s="103">
        <f t="shared" si="19"/>
        <v>1.5006510416666667</v>
      </c>
      <c r="AI23" s="96">
        <v>24.03</v>
      </c>
      <c r="AJ23" s="103">
        <f t="shared" si="20"/>
        <v>1.5644531250000002</v>
      </c>
      <c r="AK23" s="111">
        <f t="shared" si="21"/>
        <v>23.060000000000002</v>
      </c>
      <c r="AL23" s="103">
        <f t="shared" si="22"/>
        <v>1.5013020833333335</v>
      </c>
      <c r="AM23" s="92" t="s">
        <v>126</v>
      </c>
      <c r="AN23" s="92" t="s">
        <v>127</v>
      </c>
      <c r="AO23" s="92"/>
      <c r="AP23" s="97" t="s">
        <v>128</v>
      </c>
      <c r="AT23" s="109" t="s">
        <v>129</v>
      </c>
    </row>
    <row r="24" spans="1:56" ht="17" x14ac:dyDescent="0.2">
      <c r="A24" s="99" t="s">
        <v>136</v>
      </c>
      <c r="B24" s="96" t="s">
        <v>137</v>
      </c>
      <c r="C24" s="96">
        <v>19.399999999999999</v>
      </c>
      <c r="D24" s="100">
        <f t="shared" si="1"/>
        <v>-0.10104549798719908</v>
      </c>
      <c r="E24" s="96">
        <v>12.1</v>
      </c>
      <c r="F24" s="96">
        <v>11.7</v>
      </c>
      <c r="G24" s="96">
        <v>5.1100000000000003</v>
      </c>
      <c r="H24" s="100">
        <f t="shared" si="2"/>
        <v>-0.19905956112852663</v>
      </c>
      <c r="I24" s="96">
        <v>4.09</v>
      </c>
      <c r="J24" s="100">
        <f t="shared" si="3"/>
        <v>-0.25526345738022083</v>
      </c>
      <c r="K24" s="96">
        <v>4.1100000000000003</v>
      </c>
      <c r="L24" s="100">
        <f t="shared" si="4"/>
        <v>-0.24405104034946534</v>
      </c>
      <c r="M24" s="96">
        <v>11.11</v>
      </c>
      <c r="N24" s="96">
        <v>10.11</v>
      </c>
      <c r="O24" s="100">
        <f t="shared" si="5"/>
        <v>-0.32300996065957988</v>
      </c>
      <c r="P24" s="96">
        <v>17.03</v>
      </c>
      <c r="Q24" s="96">
        <v>14.11</v>
      </c>
      <c r="R24" s="100">
        <f t="shared" si="9"/>
        <v>-0.17262812243461945</v>
      </c>
      <c r="S24" s="118">
        <f t="shared" si="10"/>
        <v>14.54</v>
      </c>
      <c r="T24" s="100">
        <f t="shared" si="6"/>
        <v>-0.18782292975841386</v>
      </c>
      <c r="U24" s="102">
        <f t="shared" si="11"/>
        <v>0.71651311126860384</v>
      </c>
      <c r="V24" s="100">
        <f t="shared" si="12"/>
        <v>-0.15086089835989802</v>
      </c>
      <c r="W24" s="100">
        <f t="shared" si="7"/>
        <v>0.52113402061855674</v>
      </c>
      <c r="X24" s="100">
        <f t="shared" si="8"/>
        <v>-0.17720773686977076</v>
      </c>
      <c r="Y24" s="103">
        <f t="shared" si="13"/>
        <v>0.72731958762886595</v>
      </c>
      <c r="Z24" s="100">
        <f t="shared" si="14"/>
        <v>-7.7182321369168361E-2</v>
      </c>
      <c r="AA24" s="96">
        <v>21.08</v>
      </c>
      <c r="AB24" s="103">
        <f t="shared" si="15"/>
        <v>1.4497936726272351</v>
      </c>
      <c r="AC24" s="103">
        <f t="shared" si="16"/>
        <v>1.0865979381443298</v>
      </c>
      <c r="AD24" s="96">
        <v>20.11</v>
      </c>
      <c r="AE24" s="103">
        <f t="shared" si="17"/>
        <v>1.3830811554332876</v>
      </c>
      <c r="AF24" s="103">
        <f t="shared" si="18"/>
        <v>1.03659793814433</v>
      </c>
      <c r="AG24" s="96">
        <v>26.03</v>
      </c>
      <c r="AH24" s="103">
        <f t="shared" si="19"/>
        <v>1.7902338376891336</v>
      </c>
      <c r="AI24" s="107">
        <v>22.01</v>
      </c>
      <c r="AJ24" s="103">
        <f t="shared" si="20"/>
        <v>1.5137551581843194</v>
      </c>
      <c r="AK24" s="111">
        <f t="shared" si="21"/>
        <v>20.594999999999999</v>
      </c>
      <c r="AL24" s="103">
        <f t="shared" si="22"/>
        <v>1.4164374140302614</v>
      </c>
      <c r="AM24" s="92" t="s">
        <v>126</v>
      </c>
      <c r="AN24" s="92" t="s">
        <v>138</v>
      </c>
      <c r="AO24" s="96"/>
      <c r="AP24" s="97" t="s">
        <v>139</v>
      </c>
      <c r="AT24" s="109" t="s">
        <v>140</v>
      </c>
    </row>
    <row r="25" spans="1:56" ht="16" x14ac:dyDescent="0.2">
      <c r="A25" s="110" t="s">
        <v>174</v>
      </c>
      <c r="B25" s="96"/>
      <c r="C25" s="111">
        <f>AVERAGE(C9:C24)</f>
        <v>21.580624999999998</v>
      </c>
      <c r="D25" s="111"/>
      <c r="E25" s="111">
        <f>AVERAGE(E9:E24)</f>
        <v>14.674999999999999</v>
      </c>
      <c r="F25" s="111">
        <f>AVERAGE(F9:F24)</f>
        <v>14.818749999999998</v>
      </c>
      <c r="G25" s="111">
        <f>AVERAGE(G9:G24)</f>
        <v>6.38</v>
      </c>
      <c r="H25" s="101"/>
      <c r="I25" s="111">
        <f>AVERAGE(I9:I24)</f>
        <v>5.4918750000000003</v>
      </c>
      <c r="J25" s="111"/>
      <c r="K25" s="111">
        <f>AVERAGE(K9:K24)</f>
        <v>5.4368749999999997</v>
      </c>
      <c r="L25" s="111"/>
      <c r="M25" s="111">
        <f>AVERAGE(M9:M24)</f>
        <v>14.44125</v>
      </c>
      <c r="N25" s="111">
        <f>AVERAGE(N9:N24)</f>
        <v>14.93375</v>
      </c>
      <c r="O25" s="101"/>
      <c r="P25" s="111">
        <f>AVERAGE(P9:P24)</f>
        <v>16.790666666666667</v>
      </c>
      <c r="Q25" s="111">
        <f>AVERAGE(Q9:Q24)</f>
        <v>17.053999999999998</v>
      </c>
      <c r="R25" s="101"/>
      <c r="S25" s="119">
        <f>AVERAGE(S9:S24)</f>
        <v>17.902500000000003</v>
      </c>
      <c r="T25" s="101"/>
      <c r="U25" s="103">
        <f>AVERAGEA(U9:U24)</f>
        <v>0.86737400962850186</v>
      </c>
      <c r="V25" s="103"/>
      <c r="W25" s="103">
        <f>AVERAGEA(W9:W24)</f>
        <v>0.6983417574883275</v>
      </c>
      <c r="X25" s="103"/>
      <c r="Y25" s="103">
        <f>AVERAGEA(Y9:Y24)</f>
        <v>0.80450190899803431</v>
      </c>
      <c r="Z25" s="103"/>
      <c r="AA25" s="111">
        <f t="shared" ref="AA25:AL25" si="23">AVERAGEA(AA9:AA24)</f>
        <v>26.056000000000001</v>
      </c>
      <c r="AB25" s="103">
        <f t="shared" si="23"/>
        <v>1.4651805093266752</v>
      </c>
      <c r="AC25" s="103">
        <f t="shared" si="23"/>
        <v>1.2240095238535338</v>
      </c>
      <c r="AD25" s="111">
        <f t="shared" si="23"/>
        <v>24.923999999999999</v>
      </c>
      <c r="AE25" s="103">
        <f t="shared" si="23"/>
        <v>1.4034887432636116</v>
      </c>
      <c r="AF25" s="103">
        <f t="shared" si="23"/>
        <v>1.1725242171199877</v>
      </c>
      <c r="AG25" s="111">
        <f t="shared" si="23"/>
        <v>25.780666666666669</v>
      </c>
      <c r="AH25" s="103">
        <f t="shared" si="23"/>
        <v>1.4583307580086129</v>
      </c>
      <c r="AI25" s="111">
        <f t="shared" si="23"/>
        <v>24.64866666666666</v>
      </c>
      <c r="AJ25" s="103">
        <f t="shared" si="23"/>
        <v>1.3906153763590767</v>
      </c>
      <c r="AK25" s="111">
        <f t="shared" si="23"/>
        <v>25.490000000000002</v>
      </c>
      <c r="AL25" s="103">
        <f t="shared" si="23"/>
        <v>1.4343346262951433</v>
      </c>
      <c r="AM25" s="96"/>
      <c r="AN25" s="96"/>
      <c r="AO25" s="96"/>
      <c r="AP25" s="97"/>
      <c r="AT25" s="109" t="s">
        <v>175</v>
      </c>
    </row>
    <row r="26" spans="1:56" ht="15.75" customHeight="1" x14ac:dyDescent="0.15">
      <c r="A26" s="112"/>
      <c r="AP26" s="109"/>
      <c r="AT26" s="109" t="s">
        <v>176</v>
      </c>
    </row>
    <row r="27" spans="1:56" s="13" customFormat="1" ht="15.75" customHeight="1" x14ac:dyDescent="0.15">
      <c r="A27" s="113"/>
      <c r="AP27" s="114"/>
      <c r="AT27" s="114"/>
      <c r="AX27" s="14"/>
      <c r="AY27" s="14"/>
      <c r="AZ27" s="14"/>
      <c r="BA27" s="14"/>
      <c r="BB27" s="14"/>
      <c r="BC27" s="14"/>
      <c r="BD27" s="14"/>
    </row>
    <row r="28" spans="1:56" ht="15.75" customHeight="1" x14ac:dyDescent="0.15">
      <c r="A28" s="112"/>
      <c r="AP28" s="109"/>
    </row>
    <row r="29" spans="1:56" ht="15.75" customHeight="1" x14ac:dyDescent="0.2">
      <c r="A29" s="89"/>
      <c r="B29" s="90" t="s">
        <v>99</v>
      </c>
      <c r="C29" s="91" t="s">
        <v>100</v>
      </c>
      <c r="D29" s="90"/>
      <c r="E29" s="90" t="s">
        <v>102</v>
      </c>
      <c r="F29" s="90" t="s">
        <v>103</v>
      </c>
      <c r="G29" s="90" t="s">
        <v>104</v>
      </c>
      <c r="H29" s="90"/>
      <c r="I29" s="90" t="s">
        <v>105</v>
      </c>
      <c r="J29" s="90"/>
      <c r="K29" s="90" t="s">
        <v>106</v>
      </c>
      <c r="L29" s="90"/>
      <c r="M29" s="90" t="s">
        <v>107</v>
      </c>
      <c r="N29" s="90" t="s">
        <v>108</v>
      </c>
      <c r="O29" s="90"/>
      <c r="P29" s="90" t="s">
        <v>109</v>
      </c>
      <c r="Q29" s="90" t="s">
        <v>110</v>
      </c>
      <c r="R29" s="90"/>
      <c r="S29" s="117" t="s">
        <v>111</v>
      </c>
      <c r="T29" s="117"/>
      <c r="U29" s="90"/>
      <c r="V29" s="90"/>
      <c r="W29" s="90"/>
      <c r="X29" s="90"/>
      <c r="Y29" s="90"/>
      <c r="Z29" s="90"/>
      <c r="AA29" s="90" t="s">
        <v>116</v>
      </c>
      <c r="AB29" s="90"/>
      <c r="AC29" s="90"/>
      <c r="AD29" s="90" t="s">
        <v>118</v>
      </c>
      <c r="AE29" s="90"/>
      <c r="AF29" s="90"/>
      <c r="AG29" s="90" t="s">
        <v>115</v>
      </c>
      <c r="AH29" s="90"/>
      <c r="AI29" s="90" t="s">
        <v>117</v>
      </c>
      <c r="AJ29" s="90"/>
      <c r="AK29" s="90"/>
      <c r="AL29" s="90"/>
      <c r="AM29" s="92" t="s">
        <v>119</v>
      </c>
      <c r="AN29" s="92" t="s">
        <v>120</v>
      </c>
      <c r="AP29" s="109"/>
    </row>
    <row r="30" spans="1:56" ht="15.75" customHeight="1" x14ac:dyDescent="0.2">
      <c r="A30" s="95"/>
      <c r="B30" s="96" t="s">
        <v>123</v>
      </c>
      <c r="C30" s="11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2"/>
      <c r="AN30" s="92"/>
      <c r="AP30" s="109"/>
    </row>
    <row r="31" spans="1:56" ht="15.75" customHeight="1" x14ac:dyDescent="0.2">
      <c r="A31" s="99" t="s">
        <v>171</v>
      </c>
      <c r="B31" s="96" t="s">
        <v>137</v>
      </c>
      <c r="C31" s="116">
        <v>28.09</v>
      </c>
      <c r="D31" s="96"/>
      <c r="E31" s="96">
        <v>21.1</v>
      </c>
      <c r="F31" s="96">
        <v>20.6</v>
      </c>
      <c r="G31" s="96">
        <v>7.08</v>
      </c>
      <c r="H31" s="96"/>
      <c r="I31" s="96">
        <v>6.04</v>
      </c>
      <c r="J31" s="96"/>
      <c r="K31" s="96">
        <v>6.06</v>
      </c>
      <c r="L31" s="96"/>
      <c r="M31" s="96">
        <v>15.09</v>
      </c>
      <c r="N31" s="96">
        <v>17.059999999999999</v>
      </c>
      <c r="O31" s="96"/>
      <c r="P31" s="96">
        <v>17.100000000000001</v>
      </c>
      <c r="Q31" s="96">
        <v>18.059999999999999</v>
      </c>
      <c r="R31" s="96"/>
      <c r="S31" s="101">
        <f>(Q31+N31+C31)/3</f>
        <v>21.069999999999997</v>
      </c>
      <c r="T31" s="101"/>
      <c r="U31" s="96"/>
      <c r="V31" s="96"/>
      <c r="W31" s="96"/>
      <c r="X31" s="96"/>
      <c r="Y31" s="96"/>
      <c r="Z31" s="96"/>
      <c r="AA31" s="96">
        <v>26</v>
      </c>
      <c r="AB31" s="96"/>
      <c r="AC31" s="96"/>
      <c r="AD31" s="96">
        <v>31.01</v>
      </c>
      <c r="AE31" s="96"/>
      <c r="AF31" s="96"/>
      <c r="AG31" s="96">
        <v>23.04</v>
      </c>
      <c r="AH31" s="96"/>
      <c r="AI31" s="96">
        <v>27.05</v>
      </c>
      <c r="AJ31" s="96"/>
      <c r="AK31" s="96"/>
      <c r="AL31" s="96"/>
      <c r="AM31" s="92" t="s">
        <v>126</v>
      </c>
      <c r="AN31" s="92" t="s">
        <v>133</v>
      </c>
    </row>
    <row r="32" spans="1:56" ht="15.75" customHeight="1" x14ac:dyDescent="0.2">
      <c r="A32" s="99" t="s">
        <v>165</v>
      </c>
      <c r="B32" s="96" t="s">
        <v>137</v>
      </c>
      <c r="C32" s="116">
        <v>25.6</v>
      </c>
      <c r="D32" s="96"/>
      <c r="E32" s="96">
        <v>15.9</v>
      </c>
      <c r="F32" s="96">
        <v>18.600000000000001</v>
      </c>
      <c r="G32" s="96">
        <v>7.05</v>
      </c>
      <c r="H32" s="96"/>
      <c r="I32" s="96">
        <v>6.02</v>
      </c>
      <c r="J32" s="96"/>
      <c r="K32" s="96">
        <v>5.09</v>
      </c>
      <c r="L32" s="96"/>
      <c r="M32" s="96">
        <v>13.1</v>
      </c>
      <c r="N32" s="96">
        <v>15.05</v>
      </c>
      <c r="O32" s="96"/>
      <c r="P32" s="96">
        <v>16.010000000000002</v>
      </c>
      <c r="Q32" s="96">
        <v>17.07</v>
      </c>
      <c r="R32" s="96"/>
      <c r="S32" s="101">
        <f>(Q32+N32+C32)/3</f>
        <v>19.240000000000002</v>
      </c>
      <c r="T32" s="101"/>
      <c r="U32" s="96"/>
      <c r="V32" s="96"/>
      <c r="W32" s="96"/>
      <c r="X32" s="96"/>
      <c r="Y32" s="96"/>
      <c r="Z32" s="96"/>
      <c r="AA32" s="96">
        <v>27.04</v>
      </c>
      <c r="AB32" s="96"/>
      <c r="AC32" s="96"/>
      <c r="AD32" s="96">
        <v>25.1</v>
      </c>
      <c r="AE32" s="96"/>
      <c r="AF32" s="96"/>
      <c r="AG32" s="96">
        <v>26.02</v>
      </c>
      <c r="AH32" s="96"/>
      <c r="AI32" s="107">
        <v>26.01</v>
      </c>
      <c r="AJ32" s="96"/>
      <c r="AK32" s="96"/>
      <c r="AL32" s="96"/>
      <c r="AM32" s="92" t="s">
        <v>126</v>
      </c>
      <c r="AN32" s="92" t="s">
        <v>133</v>
      </c>
    </row>
    <row r="33" spans="1:40" ht="15.75" customHeight="1" x14ac:dyDescent="0.2">
      <c r="A33" s="99" t="s">
        <v>156</v>
      </c>
      <c r="B33" s="96" t="s">
        <v>137</v>
      </c>
      <c r="C33" s="116">
        <v>25.3</v>
      </c>
      <c r="D33" s="96"/>
      <c r="E33" s="96">
        <v>15</v>
      </c>
      <c r="F33" s="96">
        <v>15.6</v>
      </c>
      <c r="G33" s="96">
        <v>7.06</v>
      </c>
      <c r="H33" s="96"/>
      <c r="I33" s="96">
        <v>5.0999999999999996</v>
      </c>
      <c r="J33" s="96"/>
      <c r="K33" s="96">
        <v>5.08</v>
      </c>
      <c r="L33" s="96"/>
      <c r="M33" s="96">
        <v>14.08</v>
      </c>
      <c r="N33" s="96">
        <v>14.03</v>
      </c>
      <c r="O33" s="96"/>
      <c r="P33" s="96">
        <v>16.079999999999998</v>
      </c>
      <c r="Q33" s="96">
        <v>16.07</v>
      </c>
      <c r="R33" s="96"/>
      <c r="S33" s="101">
        <f>(Q33+N33+C33)/3</f>
        <v>18.466666666666669</v>
      </c>
      <c r="T33" s="101"/>
      <c r="U33" s="96"/>
      <c r="V33" s="96"/>
      <c r="W33" s="96"/>
      <c r="X33" s="96"/>
      <c r="Y33" s="96"/>
      <c r="Z33" s="96"/>
      <c r="AA33" s="96">
        <v>25.1</v>
      </c>
      <c r="AB33" s="96"/>
      <c r="AC33" s="96"/>
      <c r="AD33" s="96">
        <v>22.08</v>
      </c>
      <c r="AE33" s="96"/>
      <c r="AF33" s="96"/>
      <c r="AG33" s="96">
        <v>27</v>
      </c>
      <c r="AH33" s="96"/>
      <c r="AI33" s="107">
        <v>23.1</v>
      </c>
      <c r="AJ33" s="96"/>
      <c r="AK33" s="96"/>
      <c r="AL33" s="96"/>
      <c r="AM33" s="92" t="s">
        <v>126</v>
      </c>
      <c r="AN33" s="92" t="s">
        <v>127</v>
      </c>
    </row>
    <row r="34" spans="1:40" ht="15.75" customHeight="1" x14ac:dyDescent="0.2">
      <c r="A34" s="99" t="s">
        <v>168</v>
      </c>
      <c r="B34" s="96" t="s">
        <v>137</v>
      </c>
      <c r="C34" s="116">
        <v>24.4</v>
      </c>
      <c r="D34" s="96"/>
      <c r="E34" s="96">
        <v>17.5</v>
      </c>
      <c r="F34" s="96">
        <v>15.9</v>
      </c>
      <c r="G34" s="96">
        <v>6.11</v>
      </c>
      <c r="H34" s="96"/>
      <c r="I34" s="96">
        <v>5.0999999999999996</v>
      </c>
      <c r="J34" s="96"/>
      <c r="K34" s="96">
        <v>5.08</v>
      </c>
      <c r="L34" s="96"/>
      <c r="M34" s="96">
        <v>15.05</v>
      </c>
      <c r="N34" s="96">
        <v>18.02</v>
      </c>
      <c r="O34" s="96"/>
      <c r="P34" s="96">
        <v>16.07</v>
      </c>
      <c r="Q34" s="96">
        <v>19.010000000000002</v>
      </c>
      <c r="R34" s="96"/>
      <c r="S34" s="101">
        <f>(Q34+N34+C34)/3</f>
        <v>20.476666666666667</v>
      </c>
      <c r="T34" s="101"/>
      <c r="U34" s="96"/>
      <c r="V34" s="96"/>
      <c r="W34" s="96"/>
      <c r="X34" s="96"/>
      <c r="Y34" s="96"/>
      <c r="Z34" s="96"/>
      <c r="AA34" s="96">
        <v>30.04</v>
      </c>
      <c r="AB34" s="96"/>
      <c r="AC34" s="96"/>
      <c r="AD34" s="96">
        <v>26.09</v>
      </c>
      <c r="AE34" s="96"/>
      <c r="AF34" s="96"/>
      <c r="AG34" s="96">
        <v>27.06</v>
      </c>
      <c r="AH34" s="96"/>
      <c r="AI34" s="96">
        <v>26.1</v>
      </c>
      <c r="AJ34" s="96"/>
      <c r="AK34" s="96"/>
      <c r="AL34" s="96"/>
      <c r="AM34" s="92" t="s">
        <v>126</v>
      </c>
      <c r="AN34" s="92" t="s">
        <v>133</v>
      </c>
    </row>
    <row r="35" spans="1:40" ht="15.75" customHeight="1" x14ac:dyDescent="0.2">
      <c r="A35" s="99" t="s">
        <v>162</v>
      </c>
      <c r="B35" s="96" t="s">
        <v>137</v>
      </c>
      <c r="C35" s="116">
        <v>22.9</v>
      </c>
      <c r="D35" s="96"/>
      <c r="E35" s="96">
        <v>17.600000000000001</v>
      </c>
      <c r="F35" s="96">
        <v>16.8</v>
      </c>
      <c r="G35" s="96">
        <v>7.05</v>
      </c>
      <c r="H35" s="96"/>
      <c r="I35" s="96">
        <v>6.08</v>
      </c>
      <c r="J35" s="96"/>
      <c r="K35" s="96">
        <v>7.03</v>
      </c>
      <c r="L35" s="96"/>
      <c r="M35" s="96">
        <v>13.1</v>
      </c>
      <c r="N35" s="96">
        <v>16.100000000000001</v>
      </c>
      <c r="O35" s="96"/>
      <c r="P35" s="96">
        <v>17.02</v>
      </c>
      <c r="Q35" s="96">
        <v>18</v>
      </c>
      <c r="R35" s="96"/>
      <c r="S35" s="101">
        <f>(Q35+N35+C35)/3</f>
        <v>19</v>
      </c>
      <c r="T35" s="101"/>
      <c r="U35" s="96"/>
      <c r="V35" s="96"/>
      <c r="W35" s="96"/>
      <c r="X35" s="96"/>
      <c r="Y35" s="96"/>
      <c r="Z35" s="96"/>
      <c r="AA35" s="96">
        <v>28.1</v>
      </c>
      <c r="AB35" s="96"/>
      <c r="AC35" s="96"/>
      <c r="AD35" s="96">
        <v>24.07</v>
      </c>
      <c r="AE35" s="96"/>
      <c r="AF35" s="96"/>
      <c r="AG35" s="96">
        <v>26.08</v>
      </c>
      <c r="AH35" s="96"/>
      <c r="AI35" s="96">
        <v>23.04</v>
      </c>
      <c r="AJ35" s="96"/>
      <c r="AK35" s="96"/>
      <c r="AL35" s="96"/>
      <c r="AM35" s="92" t="s">
        <v>126</v>
      </c>
      <c r="AN35" s="92" t="s">
        <v>133</v>
      </c>
    </row>
    <row r="36" spans="1:40" ht="15.75" customHeight="1" x14ac:dyDescent="0.2">
      <c r="A36" s="246" t="s">
        <v>18</v>
      </c>
      <c r="B36" s="96" t="s">
        <v>125</v>
      </c>
      <c r="C36" s="116">
        <v>22.5</v>
      </c>
      <c r="D36" s="96"/>
      <c r="E36" s="96">
        <v>14.8</v>
      </c>
      <c r="F36" s="96">
        <v>14.9</v>
      </c>
      <c r="G36" s="96">
        <v>7.02</v>
      </c>
      <c r="H36" s="96"/>
      <c r="I36" s="96">
        <v>6.04</v>
      </c>
      <c r="J36" s="96"/>
      <c r="K36" s="96">
        <v>6.05</v>
      </c>
      <c r="L36" s="96"/>
      <c r="M36" s="96">
        <v>14</v>
      </c>
      <c r="N36" s="96">
        <v>16.059999999999999</v>
      </c>
      <c r="O36" s="96"/>
      <c r="P36" s="96"/>
      <c r="Q36" s="96"/>
      <c r="R36" s="96"/>
      <c r="S36" s="106">
        <f>(Q36+N36+C36)/2</f>
        <v>19.28</v>
      </c>
      <c r="T36" s="10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2" t="s">
        <v>126</v>
      </c>
      <c r="AN36" s="92" t="s">
        <v>133</v>
      </c>
    </row>
    <row r="37" spans="1:40" ht="15.75" customHeight="1" x14ac:dyDescent="0.2">
      <c r="A37" s="99" t="s">
        <v>150</v>
      </c>
      <c r="B37" s="96" t="s">
        <v>137</v>
      </c>
      <c r="C37" s="116">
        <v>22.2</v>
      </c>
      <c r="D37" s="96"/>
      <c r="E37" s="96">
        <v>15.6</v>
      </c>
      <c r="F37" s="96">
        <v>16</v>
      </c>
      <c r="G37" s="96">
        <v>6.07</v>
      </c>
      <c r="H37" s="96"/>
      <c r="I37" s="96">
        <v>5.09</v>
      </c>
      <c r="J37" s="96"/>
      <c r="K37" s="96">
        <v>5.09</v>
      </c>
      <c r="L37" s="96"/>
      <c r="M37" s="96">
        <v>14.06</v>
      </c>
      <c r="N37" s="96">
        <v>15.08</v>
      </c>
      <c r="O37" s="96"/>
      <c r="P37" s="96">
        <v>16.100000000000001</v>
      </c>
      <c r="Q37" s="96">
        <v>17.059999999999999</v>
      </c>
      <c r="R37" s="96"/>
      <c r="S37" s="101">
        <f t="shared" ref="S37:S46" si="24">(Q37+N37+C37)/3</f>
        <v>18.113333333333333</v>
      </c>
      <c r="T37" s="101"/>
      <c r="U37" s="96"/>
      <c r="V37" s="96"/>
      <c r="W37" s="96"/>
      <c r="X37" s="96"/>
      <c r="Y37" s="96"/>
      <c r="Z37" s="96"/>
      <c r="AA37" s="96">
        <v>28.05</v>
      </c>
      <c r="AB37" s="96"/>
      <c r="AC37" s="96"/>
      <c r="AD37" s="96">
        <v>28.05</v>
      </c>
      <c r="AE37" s="96"/>
      <c r="AF37" s="96"/>
      <c r="AG37" s="96">
        <v>26.02</v>
      </c>
      <c r="AH37" s="96"/>
      <c r="AI37" s="96">
        <v>24.07</v>
      </c>
      <c r="AJ37" s="96"/>
      <c r="AK37" s="96"/>
      <c r="AL37" s="96"/>
      <c r="AM37" s="92" t="s">
        <v>126</v>
      </c>
      <c r="AN37" s="92" t="s">
        <v>133</v>
      </c>
    </row>
    <row r="38" spans="1:40" ht="15.75" customHeight="1" x14ac:dyDescent="0.2">
      <c r="A38" s="99" t="s">
        <v>153</v>
      </c>
      <c r="B38" s="96" t="s">
        <v>137</v>
      </c>
      <c r="C38" s="116">
        <v>21.4</v>
      </c>
      <c r="D38" s="96"/>
      <c r="E38" s="96">
        <v>13.2</v>
      </c>
      <c r="F38" s="96">
        <v>14</v>
      </c>
      <c r="G38" s="96">
        <v>6.11</v>
      </c>
      <c r="H38" s="96"/>
      <c r="I38" s="96">
        <v>6.02</v>
      </c>
      <c r="J38" s="96"/>
      <c r="K38" s="96">
        <v>6.02</v>
      </c>
      <c r="L38" s="96"/>
      <c r="M38" s="96">
        <v>14</v>
      </c>
      <c r="N38" s="96">
        <v>15.05</v>
      </c>
      <c r="O38" s="96"/>
      <c r="P38" s="96">
        <v>16.07</v>
      </c>
      <c r="Q38" s="96">
        <v>18.07</v>
      </c>
      <c r="R38" s="96"/>
      <c r="S38" s="101">
        <f t="shared" si="24"/>
        <v>18.173333333333336</v>
      </c>
      <c r="T38" s="101"/>
      <c r="U38" s="96"/>
      <c r="V38" s="96"/>
      <c r="W38" s="96"/>
      <c r="X38" s="96"/>
      <c r="Y38" s="96"/>
      <c r="Z38" s="96"/>
      <c r="AA38" s="96">
        <v>29.03</v>
      </c>
      <c r="AB38" s="96"/>
      <c r="AC38" s="96"/>
      <c r="AD38" s="96">
        <v>24.09</v>
      </c>
      <c r="AE38" s="96"/>
      <c r="AF38" s="96"/>
      <c r="AG38" s="96">
        <v>26.06</v>
      </c>
      <c r="AH38" s="96"/>
      <c r="AI38" s="107">
        <v>23.08</v>
      </c>
      <c r="AJ38" s="96"/>
      <c r="AK38" s="96"/>
      <c r="AL38" s="96"/>
      <c r="AM38" s="92" t="s">
        <v>126</v>
      </c>
      <c r="AN38" s="92" t="s">
        <v>133</v>
      </c>
    </row>
    <row r="39" spans="1:40" ht="15.75" customHeight="1" x14ac:dyDescent="0.2">
      <c r="A39" s="99" t="s">
        <v>159</v>
      </c>
      <c r="B39" s="96" t="s">
        <v>137</v>
      </c>
      <c r="C39" s="116">
        <v>21.2</v>
      </c>
      <c r="D39" s="96"/>
      <c r="E39" s="96">
        <v>16.899999999999999</v>
      </c>
      <c r="F39" s="96">
        <v>16.8</v>
      </c>
      <c r="G39" s="96">
        <v>7.05</v>
      </c>
      <c r="H39" s="96"/>
      <c r="I39" s="96">
        <v>6.04</v>
      </c>
      <c r="J39" s="96"/>
      <c r="K39" s="96">
        <v>6.05</v>
      </c>
      <c r="L39" s="96"/>
      <c r="M39" s="96">
        <v>20.079999999999998</v>
      </c>
      <c r="N39" s="96">
        <v>17.100000000000001</v>
      </c>
      <c r="O39" s="96"/>
      <c r="P39" s="96">
        <v>19.02</v>
      </c>
      <c r="Q39" s="96">
        <v>18.03</v>
      </c>
      <c r="R39" s="96"/>
      <c r="S39" s="101">
        <f t="shared" si="24"/>
        <v>18.776666666666667</v>
      </c>
      <c r="T39" s="101"/>
      <c r="U39" s="96"/>
      <c r="V39" s="96"/>
      <c r="W39" s="96"/>
      <c r="X39" s="96"/>
      <c r="Y39" s="96"/>
      <c r="Z39" s="96"/>
      <c r="AA39" s="96">
        <v>31.1</v>
      </c>
      <c r="AB39" s="96"/>
      <c r="AC39" s="96"/>
      <c r="AD39" s="96">
        <v>29.09</v>
      </c>
      <c r="AE39" s="96"/>
      <c r="AF39" s="96"/>
      <c r="AG39" s="96">
        <v>32.020000000000003</v>
      </c>
      <c r="AH39" s="96"/>
      <c r="AI39" s="96">
        <v>31.06</v>
      </c>
      <c r="AJ39" s="96"/>
      <c r="AK39" s="96"/>
      <c r="AL39" s="96"/>
      <c r="AM39" s="92" t="s">
        <v>126</v>
      </c>
      <c r="AN39" s="92" t="s">
        <v>127</v>
      </c>
    </row>
    <row r="40" spans="1:40" ht="15.75" customHeight="1" x14ac:dyDescent="0.2">
      <c r="A40" s="246" t="s">
        <v>19</v>
      </c>
      <c r="B40" s="96" t="s">
        <v>125</v>
      </c>
      <c r="C40" s="116">
        <v>20.399999999999999</v>
      </c>
      <c r="D40" s="96"/>
      <c r="E40" s="96">
        <v>10.8</v>
      </c>
      <c r="F40" s="96">
        <v>12.3</v>
      </c>
      <c r="G40" s="96">
        <v>6.03</v>
      </c>
      <c r="H40" s="96"/>
      <c r="I40" s="96">
        <v>5.03</v>
      </c>
      <c r="J40" s="96"/>
      <c r="K40" s="96">
        <v>5.09</v>
      </c>
      <c r="L40" s="96"/>
      <c r="M40" s="96">
        <v>17.079999999999998</v>
      </c>
      <c r="N40" s="96">
        <v>15.09</v>
      </c>
      <c r="O40" s="96"/>
      <c r="P40" s="96">
        <v>17.079999999999998</v>
      </c>
      <c r="Q40" s="96">
        <v>17.05</v>
      </c>
      <c r="R40" s="96"/>
      <c r="S40" s="101">
        <f t="shared" si="24"/>
        <v>17.513333333333332</v>
      </c>
      <c r="T40" s="101"/>
      <c r="U40" s="96"/>
      <c r="V40" s="96"/>
      <c r="W40" s="96"/>
      <c r="X40" s="96"/>
      <c r="Y40" s="96"/>
      <c r="Z40" s="96"/>
      <c r="AA40" s="96">
        <v>27</v>
      </c>
      <c r="AB40" s="96"/>
      <c r="AC40" s="96"/>
      <c r="AD40" s="96">
        <v>26</v>
      </c>
      <c r="AE40" s="96"/>
      <c r="AF40" s="96"/>
      <c r="AG40" s="96">
        <v>26.07</v>
      </c>
      <c r="AH40" s="96"/>
      <c r="AI40" s="96">
        <v>26.05</v>
      </c>
      <c r="AJ40" s="96"/>
      <c r="AK40" s="96"/>
      <c r="AL40" s="96"/>
      <c r="AM40" s="92" t="s">
        <v>126</v>
      </c>
      <c r="AN40" s="92" t="s">
        <v>127</v>
      </c>
    </row>
    <row r="41" spans="1:40" ht="15.75" customHeight="1" x14ac:dyDescent="0.2">
      <c r="A41" s="99" t="s">
        <v>136</v>
      </c>
      <c r="B41" s="96" t="s">
        <v>137</v>
      </c>
      <c r="C41" s="116">
        <v>19.399999999999999</v>
      </c>
      <c r="D41" s="96"/>
      <c r="E41" s="96">
        <v>12.1</v>
      </c>
      <c r="F41" s="96">
        <v>11.7</v>
      </c>
      <c r="G41" s="96">
        <v>5.1100000000000003</v>
      </c>
      <c r="H41" s="96"/>
      <c r="I41" s="96">
        <v>4.09</v>
      </c>
      <c r="J41" s="96"/>
      <c r="K41" s="96">
        <v>4.1100000000000003</v>
      </c>
      <c r="L41" s="96"/>
      <c r="M41" s="96">
        <v>11.11</v>
      </c>
      <c r="N41" s="96">
        <v>10.11</v>
      </c>
      <c r="O41" s="96"/>
      <c r="P41" s="96">
        <v>17.03</v>
      </c>
      <c r="Q41" s="96">
        <v>14.11</v>
      </c>
      <c r="R41" s="96"/>
      <c r="S41" s="101">
        <f t="shared" si="24"/>
        <v>14.54</v>
      </c>
      <c r="T41" s="101"/>
      <c r="U41" s="96"/>
      <c r="V41" s="96"/>
      <c r="W41" s="96"/>
      <c r="X41" s="96"/>
      <c r="Y41" s="96"/>
      <c r="Z41" s="96"/>
      <c r="AA41" s="96">
        <v>21.08</v>
      </c>
      <c r="AB41" s="96"/>
      <c r="AC41" s="96"/>
      <c r="AD41" s="96">
        <v>20.11</v>
      </c>
      <c r="AE41" s="96"/>
      <c r="AF41" s="96"/>
      <c r="AG41" s="96">
        <v>26.03</v>
      </c>
      <c r="AH41" s="96"/>
      <c r="AI41" s="107">
        <v>22.01</v>
      </c>
      <c r="AJ41" s="96"/>
      <c r="AK41" s="96"/>
      <c r="AL41" s="96"/>
      <c r="AM41" s="92" t="s">
        <v>126</v>
      </c>
      <c r="AN41" s="92" t="s">
        <v>138</v>
      </c>
    </row>
    <row r="42" spans="1:40" ht="15.75" customHeight="1" x14ac:dyDescent="0.2">
      <c r="A42" s="99" t="s">
        <v>147</v>
      </c>
      <c r="B42" s="96" t="s">
        <v>137</v>
      </c>
      <c r="C42" s="116">
        <v>19</v>
      </c>
      <c r="D42" s="96"/>
      <c r="E42" s="96">
        <v>14.2</v>
      </c>
      <c r="F42" s="96">
        <v>14.1</v>
      </c>
      <c r="G42" s="96">
        <v>6.09</v>
      </c>
      <c r="H42" s="96"/>
      <c r="I42" s="96">
        <v>6.02</v>
      </c>
      <c r="J42" s="96"/>
      <c r="K42" s="96">
        <v>5.0999999999999996</v>
      </c>
      <c r="L42" s="96"/>
      <c r="M42" s="96">
        <v>17.03</v>
      </c>
      <c r="N42" s="96">
        <v>16.059999999999999</v>
      </c>
      <c r="O42" s="96"/>
      <c r="P42" s="96">
        <v>18.09</v>
      </c>
      <c r="Q42" s="96">
        <v>18</v>
      </c>
      <c r="R42" s="96"/>
      <c r="S42" s="101">
        <f t="shared" si="24"/>
        <v>17.686666666666667</v>
      </c>
      <c r="T42" s="101"/>
      <c r="U42" s="96"/>
      <c r="V42" s="96"/>
      <c r="W42" s="96"/>
      <c r="X42" s="96"/>
      <c r="Y42" s="96"/>
      <c r="Z42" s="96"/>
      <c r="AA42" s="96">
        <v>26.02</v>
      </c>
      <c r="AB42" s="96"/>
      <c r="AC42" s="96"/>
      <c r="AD42" s="96">
        <v>22.1</v>
      </c>
      <c r="AE42" s="96"/>
      <c r="AF42" s="96"/>
      <c r="AG42" s="96">
        <v>26.03</v>
      </c>
      <c r="AH42" s="96"/>
      <c r="AI42" s="96">
        <v>24.01</v>
      </c>
      <c r="AJ42" s="96"/>
      <c r="AK42" s="96"/>
      <c r="AL42" s="96"/>
      <c r="AM42" s="92" t="s">
        <v>126</v>
      </c>
      <c r="AN42" s="92" t="s">
        <v>127</v>
      </c>
    </row>
    <row r="43" spans="1:40" ht="15.75" customHeight="1" x14ac:dyDescent="0.2">
      <c r="A43" s="99" t="s">
        <v>144</v>
      </c>
      <c r="B43" s="96" t="s">
        <v>137</v>
      </c>
      <c r="C43" s="116">
        <v>18.600000000000001</v>
      </c>
      <c r="D43" s="96"/>
      <c r="E43" s="96">
        <v>11.8</v>
      </c>
      <c r="F43" s="96">
        <v>13.7</v>
      </c>
      <c r="G43" s="96">
        <v>6.03</v>
      </c>
      <c r="H43" s="96"/>
      <c r="I43" s="96">
        <v>5.05</v>
      </c>
      <c r="J43" s="96"/>
      <c r="K43" s="96">
        <v>5.04</v>
      </c>
      <c r="L43" s="96"/>
      <c r="M43" s="96">
        <v>15.03</v>
      </c>
      <c r="N43" s="96">
        <v>13.04</v>
      </c>
      <c r="O43" s="96"/>
      <c r="P43" s="96">
        <v>17.04</v>
      </c>
      <c r="Q43" s="96">
        <v>16.079999999999998</v>
      </c>
      <c r="R43" s="96"/>
      <c r="S43" s="101">
        <f t="shared" si="24"/>
        <v>15.906666666666666</v>
      </c>
      <c r="T43" s="101"/>
      <c r="U43" s="96"/>
      <c r="V43" s="96"/>
      <c r="W43" s="96"/>
      <c r="X43" s="96"/>
      <c r="Y43" s="96"/>
      <c r="Z43" s="96"/>
      <c r="AA43" s="96">
        <v>24.02</v>
      </c>
      <c r="AB43" s="96"/>
      <c r="AC43" s="96"/>
      <c r="AD43" s="96">
        <v>23.04</v>
      </c>
      <c r="AE43" s="96"/>
      <c r="AF43" s="96"/>
      <c r="AG43" s="96">
        <v>24.09</v>
      </c>
      <c r="AH43" s="96"/>
      <c r="AI43" s="96">
        <v>22.09</v>
      </c>
      <c r="AJ43" s="96"/>
      <c r="AK43" s="96"/>
      <c r="AL43" s="96"/>
      <c r="AM43" s="92" t="s">
        <v>126</v>
      </c>
      <c r="AN43" s="92" t="s">
        <v>127</v>
      </c>
    </row>
    <row r="44" spans="1:40" ht="15.75" customHeight="1" x14ac:dyDescent="0.2">
      <c r="A44" s="99" t="s">
        <v>141</v>
      </c>
      <c r="B44" s="96" t="s">
        <v>137</v>
      </c>
      <c r="C44" s="116">
        <v>18.399999999999999</v>
      </c>
      <c r="D44" s="96"/>
      <c r="E44" s="96">
        <v>12.7</v>
      </c>
      <c r="F44" s="96">
        <v>13.4</v>
      </c>
      <c r="G44" s="96">
        <v>6.1</v>
      </c>
      <c r="H44" s="96"/>
      <c r="I44" s="96">
        <v>6.02</v>
      </c>
      <c r="J44" s="96"/>
      <c r="K44" s="96">
        <v>6.02</v>
      </c>
      <c r="L44" s="96"/>
      <c r="M44" s="96">
        <v>11.04</v>
      </c>
      <c r="N44" s="96">
        <v>13.03</v>
      </c>
      <c r="O44" s="96"/>
      <c r="P44" s="96">
        <v>15.04</v>
      </c>
      <c r="Q44" s="96">
        <v>16.11</v>
      </c>
      <c r="R44" s="96"/>
      <c r="S44" s="101">
        <f t="shared" si="24"/>
        <v>15.846666666666666</v>
      </c>
      <c r="T44" s="101"/>
      <c r="U44" s="96"/>
      <c r="V44" s="96"/>
      <c r="W44" s="96"/>
      <c r="X44" s="96"/>
      <c r="Y44" s="96"/>
      <c r="Z44" s="96"/>
      <c r="AA44" s="96">
        <v>24.11</v>
      </c>
      <c r="AB44" s="96"/>
      <c r="AC44" s="96"/>
      <c r="AD44" s="96">
        <v>24</v>
      </c>
      <c r="AE44" s="96"/>
      <c r="AF44" s="96"/>
      <c r="AG44" s="96">
        <v>23.07</v>
      </c>
      <c r="AH44" s="96"/>
      <c r="AI44" s="96">
        <v>22.02</v>
      </c>
      <c r="AJ44" s="96"/>
      <c r="AK44" s="96"/>
      <c r="AL44" s="96"/>
      <c r="AM44" s="92" t="s">
        <v>126</v>
      </c>
      <c r="AN44" s="92" t="s">
        <v>133</v>
      </c>
    </row>
    <row r="45" spans="1:40" ht="15.75" customHeight="1" x14ac:dyDescent="0.2">
      <c r="A45" s="246" t="s">
        <v>22</v>
      </c>
      <c r="B45" s="96" t="s">
        <v>125</v>
      </c>
      <c r="C45" s="116">
        <v>18</v>
      </c>
      <c r="D45" s="96"/>
      <c r="E45" s="96">
        <v>12</v>
      </c>
      <c r="F45" s="96">
        <v>12</v>
      </c>
      <c r="G45" s="96">
        <v>6.06</v>
      </c>
      <c r="H45" s="96"/>
      <c r="I45" s="96">
        <v>5.04</v>
      </c>
      <c r="J45" s="96"/>
      <c r="K45" s="96">
        <v>4.08</v>
      </c>
      <c r="L45" s="96"/>
      <c r="M45" s="96">
        <v>12.1</v>
      </c>
      <c r="N45" s="96">
        <v>12.06</v>
      </c>
      <c r="O45" s="96"/>
      <c r="P45" s="96">
        <v>16.11</v>
      </c>
      <c r="Q45" s="96">
        <v>16.02</v>
      </c>
      <c r="R45" s="96"/>
      <c r="S45" s="101">
        <f t="shared" si="24"/>
        <v>15.36</v>
      </c>
      <c r="T45" s="101"/>
      <c r="U45" s="96"/>
      <c r="V45" s="96"/>
      <c r="W45" s="96"/>
      <c r="X45" s="96"/>
      <c r="Y45" s="96"/>
      <c r="Z45" s="96"/>
      <c r="AA45" s="96">
        <v>22.11</v>
      </c>
      <c r="AB45" s="96"/>
      <c r="AC45" s="96"/>
      <c r="AD45" s="96">
        <v>24.01</v>
      </c>
      <c r="AE45" s="96"/>
      <c r="AF45" s="96"/>
      <c r="AG45" s="96">
        <v>23.05</v>
      </c>
      <c r="AH45" s="96"/>
      <c r="AI45" s="96">
        <v>24.03</v>
      </c>
      <c r="AJ45" s="96"/>
      <c r="AK45" s="96"/>
      <c r="AL45" s="96"/>
      <c r="AM45" s="92" t="s">
        <v>126</v>
      </c>
      <c r="AN45" s="92" t="s">
        <v>127</v>
      </c>
    </row>
    <row r="46" spans="1:40" ht="15.75" customHeight="1" x14ac:dyDescent="0.2">
      <c r="A46" s="246" t="s">
        <v>20</v>
      </c>
      <c r="B46" s="96" t="s">
        <v>125</v>
      </c>
      <c r="C46" s="116">
        <v>17.899999999999999</v>
      </c>
      <c r="D46" s="96"/>
      <c r="E46" s="96">
        <v>13.6</v>
      </c>
      <c r="F46" s="96">
        <v>10.7</v>
      </c>
      <c r="G46" s="96">
        <v>6.06</v>
      </c>
      <c r="H46" s="96"/>
      <c r="I46" s="96">
        <v>5.09</v>
      </c>
      <c r="J46" s="96"/>
      <c r="K46" s="96">
        <v>6</v>
      </c>
      <c r="L46" s="96"/>
      <c r="M46" s="96">
        <v>15.11</v>
      </c>
      <c r="N46" s="96">
        <v>16</v>
      </c>
      <c r="O46" s="96"/>
      <c r="P46" s="96">
        <v>18</v>
      </c>
      <c r="Q46" s="96">
        <v>17.07</v>
      </c>
      <c r="R46" s="96"/>
      <c r="S46" s="101">
        <f t="shared" si="24"/>
        <v>16.989999999999998</v>
      </c>
      <c r="T46" s="101"/>
      <c r="U46" s="96"/>
      <c r="V46" s="96"/>
      <c r="W46" s="96"/>
      <c r="X46" s="96"/>
      <c r="Y46" s="96"/>
      <c r="Z46" s="96"/>
      <c r="AA46" s="96">
        <v>22.04</v>
      </c>
      <c r="AB46" s="96"/>
      <c r="AC46" s="96"/>
      <c r="AD46" s="96">
        <v>25.02</v>
      </c>
      <c r="AE46" s="96"/>
      <c r="AF46" s="96"/>
      <c r="AG46" s="96">
        <v>25.07</v>
      </c>
      <c r="AH46" s="96"/>
      <c r="AI46" s="96">
        <v>26.01</v>
      </c>
      <c r="AJ46" s="96"/>
      <c r="AK46" s="96"/>
      <c r="AL46" s="96"/>
      <c r="AM46" s="92" t="s">
        <v>126</v>
      </c>
      <c r="AN46" s="92" t="s">
        <v>127</v>
      </c>
    </row>
    <row r="47" spans="1:40" ht="15.75" customHeight="1" x14ac:dyDescent="0.25">
      <c r="A47" s="99"/>
      <c r="B47" s="96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96"/>
      <c r="AN47" s="96"/>
    </row>
    <row r="48" spans="1:40" ht="15.75" customHeight="1" x14ac:dyDescent="0.2">
      <c r="A48" s="110" t="s">
        <v>177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</row>
    <row r="49" spans="1:56" ht="15.75" customHeight="1" x14ac:dyDescent="0.15">
      <c r="A49" s="112"/>
    </row>
    <row r="50" spans="1:56" s="13" customFormat="1" ht="15.75" customHeight="1" x14ac:dyDescent="0.15">
      <c r="A50" s="113"/>
      <c r="AX50" s="14"/>
      <c r="AY50" s="14"/>
      <c r="AZ50" s="14"/>
      <c r="BA50" s="14"/>
      <c r="BB50" s="14"/>
      <c r="BC50" s="14"/>
      <c r="BD50" s="14"/>
    </row>
    <row r="51" spans="1:56" ht="15.75" customHeight="1" x14ac:dyDescent="0.15">
      <c r="A51" s="112"/>
    </row>
    <row r="52" spans="1:56" ht="15.75" customHeight="1" x14ac:dyDescent="0.2">
      <c r="A52" s="89"/>
      <c r="B52" s="90" t="s">
        <v>99</v>
      </c>
      <c r="C52" s="90" t="s">
        <v>100</v>
      </c>
      <c r="D52" s="90"/>
      <c r="E52" s="90" t="s">
        <v>102</v>
      </c>
      <c r="F52" s="90" t="s">
        <v>103</v>
      </c>
      <c r="G52" s="90" t="s">
        <v>104</v>
      </c>
      <c r="H52" s="90"/>
      <c r="I52" s="90" t="s">
        <v>105</v>
      </c>
      <c r="J52" s="90"/>
      <c r="K52" s="90" t="s">
        <v>106</v>
      </c>
      <c r="L52" s="90"/>
      <c r="M52" s="90" t="s">
        <v>107</v>
      </c>
      <c r="N52" s="91" t="s">
        <v>108</v>
      </c>
      <c r="O52" s="90"/>
      <c r="P52" s="90" t="s">
        <v>109</v>
      </c>
      <c r="Q52" s="90" t="s">
        <v>110</v>
      </c>
      <c r="R52" s="90"/>
      <c r="S52" s="117" t="s">
        <v>111</v>
      </c>
      <c r="T52" s="117"/>
      <c r="U52" s="90"/>
      <c r="V52" s="90"/>
      <c r="W52" s="90"/>
      <c r="X52" s="90"/>
      <c r="Y52" s="90"/>
      <c r="Z52" s="90"/>
      <c r="AA52" s="90" t="s">
        <v>116</v>
      </c>
      <c r="AB52" s="90"/>
      <c r="AC52" s="90"/>
      <c r="AD52" s="90" t="s">
        <v>118</v>
      </c>
      <c r="AE52" s="90"/>
      <c r="AF52" s="90"/>
      <c r="AG52" s="90" t="s">
        <v>115</v>
      </c>
      <c r="AH52" s="90"/>
      <c r="AI52" s="90" t="s">
        <v>117</v>
      </c>
      <c r="AJ52" s="90"/>
      <c r="AK52" s="90"/>
      <c r="AL52" s="90"/>
      <c r="AM52" s="92" t="s">
        <v>119</v>
      </c>
      <c r="AN52" s="92" t="s">
        <v>120</v>
      </c>
    </row>
    <row r="53" spans="1:56" ht="15.75" customHeight="1" x14ac:dyDescent="0.2">
      <c r="A53" s="95"/>
      <c r="B53" s="96" t="s">
        <v>123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11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2"/>
      <c r="AN53" s="92"/>
      <c r="AP53" s="109"/>
    </row>
    <row r="54" spans="1:56" ht="15.75" customHeight="1" x14ac:dyDescent="0.2">
      <c r="A54" s="99" t="s">
        <v>168</v>
      </c>
      <c r="B54" s="96" t="s">
        <v>137</v>
      </c>
      <c r="C54" s="96">
        <v>24.4</v>
      </c>
      <c r="D54" s="96"/>
      <c r="E54" s="96">
        <v>17.5</v>
      </c>
      <c r="F54" s="96">
        <v>15.9</v>
      </c>
      <c r="G54" s="96">
        <v>6.11</v>
      </c>
      <c r="H54" s="96"/>
      <c r="I54" s="96">
        <v>5.0999999999999996</v>
      </c>
      <c r="J54" s="96"/>
      <c r="K54" s="96">
        <v>5.08</v>
      </c>
      <c r="L54" s="96"/>
      <c r="M54" s="96">
        <v>15.05</v>
      </c>
      <c r="N54" s="116">
        <v>18.02</v>
      </c>
      <c r="O54" s="96"/>
      <c r="P54" s="96">
        <v>16.07</v>
      </c>
      <c r="Q54" s="96">
        <v>19.010000000000002</v>
      </c>
      <c r="R54" s="96"/>
      <c r="S54" s="101">
        <f>(Q54+N54+C54)/3</f>
        <v>20.476666666666667</v>
      </c>
      <c r="T54" s="101"/>
      <c r="U54" s="96"/>
      <c r="V54" s="96"/>
      <c r="W54" s="96"/>
      <c r="X54" s="96"/>
      <c r="Y54" s="96"/>
      <c r="Z54" s="96"/>
      <c r="AA54" s="96">
        <v>30.04</v>
      </c>
      <c r="AB54" s="96"/>
      <c r="AC54" s="96"/>
      <c r="AD54" s="96">
        <v>26.09</v>
      </c>
      <c r="AE54" s="96"/>
      <c r="AF54" s="96"/>
      <c r="AG54" s="96">
        <v>27.06</v>
      </c>
      <c r="AH54" s="96"/>
      <c r="AI54" s="96">
        <v>26.1</v>
      </c>
      <c r="AJ54" s="96"/>
      <c r="AK54" s="96"/>
      <c r="AL54" s="96"/>
      <c r="AM54" s="92" t="s">
        <v>126</v>
      </c>
      <c r="AN54" s="92" t="s">
        <v>133</v>
      </c>
      <c r="AP54" s="109"/>
    </row>
    <row r="55" spans="1:56" ht="15.75" customHeight="1" x14ac:dyDescent="0.2">
      <c r="A55" s="99" t="s">
        <v>159</v>
      </c>
      <c r="B55" s="96" t="s">
        <v>137</v>
      </c>
      <c r="C55" s="96">
        <v>21.2</v>
      </c>
      <c r="D55" s="96"/>
      <c r="E55" s="96">
        <v>16.899999999999999</v>
      </c>
      <c r="F55" s="96">
        <v>16.8</v>
      </c>
      <c r="G55" s="96">
        <v>7.05</v>
      </c>
      <c r="H55" s="96"/>
      <c r="I55" s="96">
        <v>6.04</v>
      </c>
      <c r="J55" s="96"/>
      <c r="K55" s="96">
        <v>6.05</v>
      </c>
      <c r="L55" s="96"/>
      <c r="M55" s="96">
        <v>20.079999999999998</v>
      </c>
      <c r="N55" s="116">
        <v>17.100000000000001</v>
      </c>
      <c r="O55" s="96"/>
      <c r="P55" s="96">
        <v>19.02</v>
      </c>
      <c r="Q55" s="96">
        <v>18.03</v>
      </c>
      <c r="R55" s="96"/>
      <c r="S55" s="101">
        <f>(Q55+N55+C55)/3</f>
        <v>18.776666666666667</v>
      </c>
      <c r="T55" s="101"/>
      <c r="U55" s="96"/>
      <c r="V55" s="96"/>
      <c r="W55" s="96"/>
      <c r="X55" s="96"/>
      <c r="Y55" s="96"/>
      <c r="Z55" s="96"/>
      <c r="AA55" s="96">
        <v>31.1</v>
      </c>
      <c r="AB55" s="96"/>
      <c r="AC55" s="96"/>
      <c r="AD55" s="96">
        <v>29.09</v>
      </c>
      <c r="AE55" s="96"/>
      <c r="AF55" s="96"/>
      <c r="AG55" s="96">
        <v>32.020000000000003</v>
      </c>
      <c r="AH55" s="96"/>
      <c r="AI55" s="96">
        <v>31.06</v>
      </c>
      <c r="AJ55" s="96"/>
      <c r="AK55" s="96"/>
      <c r="AL55" s="96"/>
      <c r="AM55" s="92" t="s">
        <v>126</v>
      </c>
      <c r="AN55" s="92" t="s">
        <v>127</v>
      </c>
      <c r="AP55" s="109"/>
    </row>
    <row r="56" spans="1:56" ht="15.75" customHeight="1" x14ac:dyDescent="0.2">
      <c r="A56" s="99" t="s">
        <v>171</v>
      </c>
      <c r="B56" s="96" t="s">
        <v>137</v>
      </c>
      <c r="C56" s="96">
        <v>28.09</v>
      </c>
      <c r="D56" s="96"/>
      <c r="E56" s="96">
        <v>21.1</v>
      </c>
      <c r="F56" s="96">
        <v>20.6</v>
      </c>
      <c r="G56" s="96">
        <v>7.08</v>
      </c>
      <c r="H56" s="96"/>
      <c r="I56" s="96">
        <v>6.04</v>
      </c>
      <c r="J56" s="96"/>
      <c r="K56" s="96">
        <v>6.06</v>
      </c>
      <c r="L56" s="96"/>
      <c r="M56" s="96">
        <v>15.09</v>
      </c>
      <c r="N56" s="116">
        <v>17.059999999999999</v>
      </c>
      <c r="O56" s="96"/>
      <c r="P56" s="96">
        <v>17.100000000000001</v>
      </c>
      <c r="Q56" s="96">
        <v>18.059999999999999</v>
      </c>
      <c r="R56" s="96"/>
      <c r="S56" s="101">
        <f>(Q56+N56+C56)/3</f>
        <v>21.069999999999997</v>
      </c>
      <c r="T56" s="101"/>
      <c r="U56" s="96"/>
      <c r="V56" s="96"/>
      <c r="W56" s="96"/>
      <c r="X56" s="96"/>
      <c r="Y56" s="96"/>
      <c r="Z56" s="96"/>
      <c r="AA56" s="96">
        <v>26</v>
      </c>
      <c r="AB56" s="96"/>
      <c r="AC56" s="96"/>
      <c r="AD56" s="96">
        <v>31.01</v>
      </c>
      <c r="AE56" s="96"/>
      <c r="AF56" s="96"/>
      <c r="AG56" s="96">
        <v>23.04</v>
      </c>
      <c r="AH56" s="96"/>
      <c r="AI56" s="96">
        <v>27.05</v>
      </c>
      <c r="AJ56" s="96"/>
      <c r="AK56" s="96"/>
      <c r="AL56" s="96"/>
      <c r="AM56" s="92" t="s">
        <v>126</v>
      </c>
      <c r="AN56" s="92" t="s">
        <v>133</v>
      </c>
      <c r="AP56" s="109"/>
    </row>
    <row r="57" spans="1:56" ht="15.75" customHeight="1" x14ac:dyDescent="0.2">
      <c r="A57" s="99" t="s">
        <v>162</v>
      </c>
      <c r="B57" s="96" t="s">
        <v>137</v>
      </c>
      <c r="C57" s="96">
        <v>22.9</v>
      </c>
      <c r="D57" s="96"/>
      <c r="E57" s="96">
        <v>17.600000000000001</v>
      </c>
      <c r="F57" s="96">
        <v>16.8</v>
      </c>
      <c r="G57" s="96">
        <v>7.05</v>
      </c>
      <c r="H57" s="96"/>
      <c r="I57" s="96">
        <v>6.08</v>
      </c>
      <c r="J57" s="96"/>
      <c r="K57" s="96">
        <v>7.03</v>
      </c>
      <c r="L57" s="96"/>
      <c r="M57" s="96">
        <v>13.1</v>
      </c>
      <c r="N57" s="116">
        <v>16.100000000000001</v>
      </c>
      <c r="O57" s="96"/>
      <c r="P57" s="96">
        <v>17.02</v>
      </c>
      <c r="Q57" s="96">
        <v>18</v>
      </c>
      <c r="R57" s="96"/>
      <c r="S57" s="101">
        <f>(Q57+N57+C57)/3</f>
        <v>19</v>
      </c>
      <c r="T57" s="101"/>
      <c r="U57" s="96"/>
      <c r="V57" s="96"/>
      <c r="W57" s="96"/>
      <c r="X57" s="96"/>
      <c r="Y57" s="96"/>
      <c r="Z57" s="96"/>
      <c r="AA57" s="96">
        <v>28.1</v>
      </c>
      <c r="AB57" s="96"/>
      <c r="AC57" s="96"/>
      <c r="AD57" s="96">
        <v>24.07</v>
      </c>
      <c r="AE57" s="96"/>
      <c r="AF57" s="96"/>
      <c r="AG57" s="96">
        <v>26.08</v>
      </c>
      <c r="AH57" s="96"/>
      <c r="AI57" s="96">
        <v>23.04</v>
      </c>
      <c r="AJ57" s="96"/>
      <c r="AK57" s="96"/>
      <c r="AL57" s="96"/>
      <c r="AM57" s="92" t="s">
        <v>126</v>
      </c>
      <c r="AN57" s="92" t="s">
        <v>133</v>
      </c>
      <c r="AP57" s="109"/>
    </row>
    <row r="58" spans="1:56" ht="16" x14ac:dyDescent="0.2">
      <c r="A58" s="246" t="s">
        <v>18</v>
      </c>
      <c r="B58" s="96" t="s">
        <v>125</v>
      </c>
      <c r="C58" s="96">
        <v>22.5</v>
      </c>
      <c r="D58" s="96"/>
      <c r="E58" s="96">
        <v>14.8</v>
      </c>
      <c r="F58" s="96">
        <v>14.9</v>
      </c>
      <c r="G58" s="96">
        <v>7.02</v>
      </c>
      <c r="H58" s="96"/>
      <c r="I58" s="96">
        <v>6.04</v>
      </c>
      <c r="J58" s="96"/>
      <c r="K58" s="96">
        <v>6.05</v>
      </c>
      <c r="L58" s="96"/>
      <c r="M58" s="96">
        <v>14</v>
      </c>
      <c r="N58" s="116">
        <v>16.059999999999999</v>
      </c>
      <c r="O58" s="96"/>
      <c r="P58" s="96"/>
      <c r="Q58" s="96"/>
      <c r="R58" s="96"/>
      <c r="S58" s="106">
        <f>(Q58+N58+C58)/2</f>
        <v>19.28</v>
      </c>
      <c r="T58" s="10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2" t="s">
        <v>126</v>
      </c>
      <c r="AN58" s="92" t="s">
        <v>133</v>
      </c>
      <c r="AP58" s="109"/>
    </row>
    <row r="59" spans="1:56" ht="16" x14ac:dyDescent="0.2">
      <c r="A59" s="99" t="s">
        <v>147</v>
      </c>
      <c r="B59" s="96" t="s">
        <v>137</v>
      </c>
      <c r="C59" s="96">
        <v>19</v>
      </c>
      <c r="D59" s="96"/>
      <c r="E59" s="96">
        <v>14.2</v>
      </c>
      <c r="F59" s="96">
        <v>14.1</v>
      </c>
      <c r="G59" s="96">
        <v>6.09</v>
      </c>
      <c r="H59" s="96"/>
      <c r="I59" s="96">
        <v>6.02</v>
      </c>
      <c r="J59" s="96"/>
      <c r="K59" s="96">
        <v>5.0999999999999996</v>
      </c>
      <c r="L59" s="96"/>
      <c r="M59" s="96">
        <v>17.03</v>
      </c>
      <c r="N59" s="116">
        <v>16.059999999999999</v>
      </c>
      <c r="O59" s="96"/>
      <c r="P59" s="96">
        <v>18.09</v>
      </c>
      <c r="Q59" s="96">
        <v>18</v>
      </c>
      <c r="R59" s="96"/>
      <c r="S59" s="101">
        <f t="shared" ref="S59:S69" si="25">(Q59+N59+C59)/3</f>
        <v>17.686666666666667</v>
      </c>
      <c r="T59" s="101"/>
      <c r="U59" s="96"/>
      <c r="V59" s="96"/>
      <c r="W59" s="96"/>
      <c r="X59" s="96"/>
      <c r="Y59" s="96"/>
      <c r="Z59" s="96"/>
      <c r="AA59" s="96">
        <v>26.02</v>
      </c>
      <c r="AB59" s="96"/>
      <c r="AC59" s="96"/>
      <c r="AD59" s="96">
        <v>22.1</v>
      </c>
      <c r="AE59" s="96"/>
      <c r="AF59" s="96"/>
      <c r="AG59" s="96">
        <v>26.03</v>
      </c>
      <c r="AH59" s="96"/>
      <c r="AI59" s="96">
        <v>24.01</v>
      </c>
      <c r="AJ59" s="96"/>
      <c r="AK59" s="96"/>
      <c r="AL59" s="96"/>
      <c r="AM59" s="92" t="s">
        <v>126</v>
      </c>
      <c r="AN59" s="92" t="s">
        <v>127</v>
      </c>
      <c r="AP59" s="109"/>
    </row>
    <row r="60" spans="1:56" ht="16" x14ac:dyDescent="0.2">
      <c r="A60" s="246" t="s">
        <v>20</v>
      </c>
      <c r="B60" s="96" t="s">
        <v>125</v>
      </c>
      <c r="C60" s="96">
        <v>17.899999999999999</v>
      </c>
      <c r="D60" s="96"/>
      <c r="E60" s="96">
        <v>13.6</v>
      </c>
      <c r="F60" s="96">
        <v>10.7</v>
      </c>
      <c r="G60" s="96">
        <v>6.06</v>
      </c>
      <c r="H60" s="96"/>
      <c r="I60" s="96">
        <v>5.09</v>
      </c>
      <c r="J60" s="96"/>
      <c r="K60" s="96">
        <v>6</v>
      </c>
      <c r="L60" s="96"/>
      <c r="M60" s="96">
        <v>15.11</v>
      </c>
      <c r="N60" s="116">
        <v>16</v>
      </c>
      <c r="O60" s="96"/>
      <c r="P60" s="96">
        <v>18</v>
      </c>
      <c r="Q60" s="96">
        <v>17.07</v>
      </c>
      <c r="R60" s="96"/>
      <c r="S60" s="101">
        <f t="shared" si="25"/>
        <v>16.989999999999998</v>
      </c>
      <c r="T60" s="101"/>
      <c r="U60" s="96"/>
      <c r="V60" s="96"/>
      <c r="W60" s="96"/>
      <c r="X60" s="96"/>
      <c r="Y60" s="96"/>
      <c r="Z60" s="96"/>
      <c r="AA60" s="96">
        <v>22.04</v>
      </c>
      <c r="AB60" s="96"/>
      <c r="AC60" s="96"/>
      <c r="AD60" s="96">
        <v>25.02</v>
      </c>
      <c r="AE60" s="96"/>
      <c r="AF60" s="96"/>
      <c r="AG60" s="96">
        <v>25.07</v>
      </c>
      <c r="AH60" s="96"/>
      <c r="AI60" s="96">
        <v>26.01</v>
      </c>
      <c r="AJ60" s="96"/>
      <c r="AK60" s="96"/>
      <c r="AL60" s="96"/>
      <c r="AM60" s="92" t="s">
        <v>126</v>
      </c>
      <c r="AN60" s="92" t="s">
        <v>127</v>
      </c>
      <c r="AP60" s="109"/>
    </row>
    <row r="61" spans="1:56" ht="16" x14ac:dyDescent="0.2">
      <c r="A61" s="246" t="s">
        <v>19</v>
      </c>
      <c r="B61" s="96" t="s">
        <v>125</v>
      </c>
      <c r="C61" s="96">
        <v>20.399999999999999</v>
      </c>
      <c r="D61" s="96"/>
      <c r="E61" s="96">
        <v>10.8</v>
      </c>
      <c r="F61" s="96">
        <v>12.3</v>
      </c>
      <c r="G61" s="96">
        <v>6.03</v>
      </c>
      <c r="H61" s="96"/>
      <c r="I61" s="96">
        <v>5.03</v>
      </c>
      <c r="J61" s="96"/>
      <c r="K61" s="96">
        <v>5.09</v>
      </c>
      <c r="L61" s="96"/>
      <c r="M61" s="96">
        <v>17.079999999999998</v>
      </c>
      <c r="N61" s="116">
        <v>15.09</v>
      </c>
      <c r="O61" s="96"/>
      <c r="P61" s="96">
        <v>17.079999999999998</v>
      </c>
      <c r="Q61" s="96">
        <v>17.05</v>
      </c>
      <c r="R61" s="96"/>
      <c r="S61" s="101">
        <f t="shared" si="25"/>
        <v>17.513333333333332</v>
      </c>
      <c r="T61" s="101"/>
      <c r="U61" s="96"/>
      <c r="V61" s="96"/>
      <c r="W61" s="96"/>
      <c r="X61" s="96"/>
      <c r="Y61" s="96"/>
      <c r="Z61" s="96"/>
      <c r="AA61" s="96">
        <v>27</v>
      </c>
      <c r="AB61" s="96"/>
      <c r="AC61" s="96"/>
      <c r="AD61" s="96">
        <v>26</v>
      </c>
      <c r="AE61" s="96"/>
      <c r="AF61" s="96"/>
      <c r="AG61" s="96">
        <v>26.07</v>
      </c>
      <c r="AH61" s="96"/>
      <c r="AI61" s="96">
        <v>26.05</v>
      </c>
      <c r="AJ61" s="96"/>
      <c r="AK61" s="96"/>
      <c r="AL61" s="96"/>
      <c r="AM61" s="92" t="s">
        <v>126</v>
      </c>
      <c r="AN61" s="92" t="s">
        <v>127</v>
      </c>
      <c r="AP61" s="109"/>
    </row>
    <row r="62" spans="1:56" ht="16" x14ac:dyDescent="0.2">
      <c r="A62" s="99" t="s">
        <v>150</v>
      </c>
      <c r="B62" s="96" t="s">
        <v>137</v>
      </c>
      <c r="C62" s="96">
        <v>22.2</v>
      </c>
      <c r="D62" s="96"/>
      <c r="E62" s="96">
        <v>15.6</v>
      </c>
      <c r="F62" s="96">
        <v>16</v>
      </c>
      <c r="G62" s="96">
        <v>6.07</v>
      </c>
      <c r="H62" s="96"/>
      <c r="I62" s="96">
        <v>5.09</v>
      </c>
      <c r="J62" s="96"/>
      <c r="K62" s="96">
        <v>5.09</v>
      </c>
      <c r="L62" s="96"/>
      <c r="M62" s="96">
        <v>14.06</v>
      </c>
      <c r="N62" s="116">
        <v>15.08</v>
      </c>
      <c r="O62" s="96"/>
      <c r="P62" s="96">
        <v>16.100000000000001</v>
      </c>
      <c r="Q62" s="96">
        <v>17.059999999999999</v>
      </c>
      <c r="R62" s="96"/>
      <c r="S62" s="101">
        <f t="shared" si="25"/>
        <v>18.113333333333333</v>
      </c>
      <c r="T62" s="101"/>
      <c r="U62" s="96"/>
      <c r="V62" s="96"/>
      <c r="W62" s="96"/>
      <c r="X62" s="96"/>
      <c r="Y62" s="96"/>
      <c r="Z62" s="96"/>
      <c r="AA62" s="96">
        <v>28.05</v>
      </c>
      <c r="AB62" s="96"/>
      <c r="AC62" s="96"/>
      <c r="AD62" s="96">
        <v>28.05</v>
      </c>
      <c r="AE62" s="96"/>
      <c r="AF62" s="96"/>
      <c r="AG62" s="96">
        <v>26.02</v>
      </c>
      <c r="AH62" s="96"/>
      <c r="AI62" s="96">
        <v>24.07</v>
      </c>
      <c r="AJ62" s="96"/>
      <c r="AK62" s="96"/>
      <c r="AL62" s="96"/>
      <c r="AM62" s="92" t="s">
        <v>126</v>
      </c>
      <c r="AN62" s="92" t="s">
        <v>133</v>
      </c>
      <c r="AP62" s="109"/>
    </row>
    <row r="63" spans="1:56" ht="16" x14ac:dyDescent="0.2">
      <c r="A63" s="99" t="s">
        <v>153</v>
      </c>
      <c r="B63" s="96" t="s">
        <v>137</v>
      </c>
      <c r="C63" s="96">
        <v>21.4</v>
      </c>
      <c r="D63" s="96"/>
      <c r="E63" s="96">
        <v>13.2</v>
      </c>
      <c r="F63" s="96">
        <v>14</v>
      </c>
      <c r="G63" s="96">
        <v>6.11</v>
      </c>
      <c r="H63" s="96"/>
      <c r="I63" s="96">
        <v>6.02</v>
      </c>
      <c r="J63" s="96"/>
      <c r="K63" s="96">
        <v>6.02</v>
      </c>
      <c r="L63" s="96"/>
      <c r="M63" s="96">
        <v>14</v>
      </c>
      <c r="N63" s="116">
        <v>15.05</v>
      </c>
      <c r="O63" s="96"/>
      <c r="P63" s="96">
        <v>16.07</v>
      </c>
      <c r="Q63" s="96">
        <v>18.07</v>
      </c>
      <c r="R63" s="96"/>
      <c r="S63" s="101">
        <f t="shared" si="25"/>
        <v>18.173333333333336</v>
      </c>
      <c r="T63" s="101"/>
      <c r="U63" s="96"/>
      <c r="V63" s="96"/>
      <c r="W63" s="96"/>
      <c r="X63" s="96"/>
      <c r="Y63" s="96"/>
      <c r="Z63" s="96"/>
      <c r="AA63" s="96">
        <v>29.03</v>
      </c>
      <c r="AB63" s="96"/>
      <c r="AC63" s="96"/>
      <c r="AD63" s="96">
        <v>24.09</v>
      </c>
      <c r="AE63" s="96"/>
      <c r="AF63" s="96"/>
      <c r="AG63" s="96">
        <v>26.06</v>
      </c>
      <c r="AH63" s="96"/>
      <c r="AI63" s="107">
        <v>23.08</v>
      </c>
      <c r="AJ63" s="96"/>
      <c r="AK63" s="96"/>
      <c r="AL63" s="96"/>
      <c r="AM63" s="92" t="s">
        <v>126</v>
      </c>
      <c r="AN63" s="92" t="s">
        <v>133</v>
      </c>
      <c r="AP63" s="109"/>
    </row>
    <row r="64" spans="1:56" ht="16" x14ac:dyDescent="0.2">
      <c r="A64" s="99" t="s">
        <v>165</v>
      </c>
      <c r="B64" s="96" t="s">
        <v>137</v>
      </c>
      <c r="C64" s="96">
        <v>25.6</v>
      </c>
      <c r="D64" s="96"/>
      <c r="E64" s="96">
        <v>15.9</v>
      </c>
      <c r="F64" s="96">
        <v>18.600000000000001</v>
      </c>
      <c r="G64" s="96">
        <v>7.05</v>
      </c>
      <c r="H64" s="96"/>
      <c r="I64" s="96">
        <v>6.02</v>
      </c>
      <c r="J64" s="96"/>
      <c r="K64" s="96">
        <v>5.09</v>
      </c>
      <c r="L64" s="96"/>
      <c r="M64" s="96">
        <v>13.1</v>
      </c>
      <c r="N64" s="116">
        <v>15.05</v>
      </c>
      <c r="O64" s="96"/>
      <c r="P64" s="96">
        <v>16.010000000000002</v>
      </c>
      <c r="Q64" s="96">
        <v>17.07</v>
      </c>
      <c r="R64" s="96"/>
      <c r="S64" s="101">
        <f t="shared" si="25"/>
        <v>19.240000000000002</v>
      </c>
      <c r="T64" s="101"/>
      <c r="U64" s="96"/>
      <c r="V64" s="96"/>
      <c r="W64" s="96"/>
      <c r="X64" s="96"/>
      <c r="Y64" s="96"/>
      <c r="Z64" s="96"/>
      <c r="AA64" s="96">
        <v>27.04</v>
      </c>
      <c r="AB64" s="96"/>
      <c r="AC64" s="96"/>
      <c r="AD64" s="96">
        <v>25.1</v>
      </c>
      <c r="AE64" s="96"/>
      <c r="AF64" s="96"/>
      <c r="AG64" s="96">
        <v>26.02</v>
      </c>
      <c r="AH64" s="96"/>
      <c r="AI64" s="107">
        <v>26.01</v>
      </c>
      <c r="AJ64" s="96"/>
      <c r="AK64" s="96"/>
      <c r="AL64" s="96"/>
      <c r="AM64" s="92" t="s">
        <v>126</v>
      </c>
      <c r="AN64" s="92" t="s">
        <v>133</v>
      </c>
      <c r="AP64" s="109"/>
    </row>
    <row r="65" spans="1:56" ht="16" x14ac:dyDescent="0.2">
      <c r="A65" s="99" t="s">
        <v>156</v>
      </c>
      <c r="B65" s="96" t="s">
        <v>137</v>
      </c>
      <c r="C65" s="96">
        <v>25.3</v>
      </c>
      <c r="D65" s="96"/>
      <c r="E65" s="96">
        <v>15</v>
      </c>
      <c r="F65" s="96">
        <v>15.6</v>
      </c>
      <c r="G65" s="96">
        <v>7.06</v>
      </c>
      <c r="H65" s="96"/>
      <c r="I65" s="96">
        <v>5.0999999999999996</v>
      </c>
      <c r="J65" s="96"/>
      <c r="K65" s="96">
        <v>5.08</v>
      </c>
      <c r="L65" s="96"/>
      <c r="M65" s="96">
        <v>14.08</v>
      </c>
      <c r="N65" s="116">
        <v>14.03</v>
      </c>
      <c r="O65" s="96"/>
      <c r="P65" s="96">
        <v>16.079999999999998</v>
      </c>
      <c r="Q65" s="96">
        <v>16.07</v>
      </c>
      <c r="R65" s="96"/>
      <c r="S65" s="101">
        <f t="shared" si="25"/>
        <v>18.466666666666669</v>
      </c>
      <c r="T65" s="101"/>
      <c r="U65" s="96"/>
      <c r="V65" s="96"/>
      <c r="W65" s="96"/>
      <c r="X65" s="96"/>
      <c r="Y65" s="96"/>
      <c r="Z65" s="96"/>
      <c r="AA65" s="96">
        <v>25.1</v>
      </c>
      <c r="AB65" s="96"/>
      <c r="AC65" s="96"/>
      <c r="AD65" s="96">
        <v>22.08</v>
      </c>
      <c r="AE65" s="96"/>
      <c r="AF65" s="96"/>
      <c r="AG65" s="96">
        <v>27</v>
      </c>
      <c r="AH65" s="96"/>
      <c r="AI65" s="107">
        <v>23.1</v>
      </c>
      <c r="AJ65" s="96"/>
      <c r="AK65" s="96"/>
      <c r="AL65" s="96"/>
      <c r="AM65" s="92" t="s">
        <v>126</v>
      </c>
      <c r="AN65" s="92" t="s">
        <v>127</v>
      </c>
      <c r="AP65" s="109"/>
    </row>
    <row r="66" spans="1:56" ht="16" x14ac:dyDescent="0.2">
      <c r="A66" s="99" t="s">
        <v>144</v>
      </c>
      <c r="B66" s="96" t="s">
        <v>137</v>
      </c>
      <c r="C66" s="96">
        <v>18.600000000000001</v>
      </c>
      <c r="D66" s="96"/>
      <c r="E66" s="96">
        <v>11.8</v>
      </c>
      <c r="F66" s="96">
        <v>13.7</v>
      </c>
      <c r="G66" s="96">
        <v>6.03</v>
      </c>
      <c r="H66" s="96"/>
      <c r="I66" s="96">
        <v>5.05</v>
      </c>
      <c r="J66" s="96"/>
      <c r="K66" s="96">
        <v>5.04</v>
      </c>
      <c r="L66" s="96"/>
      <c r="M66" s="96">
        <v>15.03</v>
      </c>
      <c r="N66" s="116">
        <v>13.04</v>
      </c>
      <c r="O66" s="96"/>
      <c r="P66" s="96">
        <v>17.04</v>
      </c>
      <c r="Q66" s="96">
        <v>16.079999999999998</v>
      </c>
      <c r="R66" s="96"/>
      <c r="S66" s="101">
        <f t="shared" si="25"/>
        <v>15.906666666666666</v>
      </c>
      <c r="T66" s="101"/>
      <c r="U66" s="96"/>
      <c r="V66" s="96"/>
      <c r="W66" s="96"/>
      <c r="X66" s="96"/>
      <c r="Y66" s="96"/>
      <c r="Z66" s="96"/>
      <c r="AA66" s="96">
        <v>24.02</v>
      </c>
      <c r="AB66" s="96"/>
      <c r="AC66" s="96"/>
      <c r="AD66" s="96">
        <v>23.04</v>
      </c>
      <c r="AE66" s="96"/>
      <c r="AF66" s="96"/>
      <c r="AG66" s="96">
        <v>24.09</v>
      </c>
      <c r="AH66" s="96"/>
      <c r="AI66" s="96">
        <v>22.09</v>
      </c>
      <c r="AJ66" s="96"/>
      <c r="AK66" s="96"/>
      <c r="AL66" s="96"/>
      <c r="AM66" s="92" t="s">
        <v>126</v>
      </c>
      <c r="AN66" s="92" t="s">
        <v>127</v>
      </c>
      <c r="AP66" s="109"/>
    </row>
    <row r="67" spans="1:56" ht="16" x14ac:dyDescent="0.2">
      <c r="A67" s="99" t="s">
        <v>141</v>
      </c>
      <c r="B67" s="96" t="s">
        <v>137</v>
      </c>
      <c r="C67" s="96">
        <v>18.399999999999999</v>
      </c>
      <c r="D67" s="96"/>
      <c r="E67" s="96">
        <v>12.7</v>
      </c>
      <c r="F67" s="96">
        <v>13.4</v>
      </c>
      <c r="G67" s="96">
        <v>6.1</v>
      </c>
      <c r="H67" s="96"/>
      <c r="I67" s="96">
        <v>6.02</v>
      </c>
      <c r="J67" s="96"/>
      <c r="K67" s="96">
        <v>6.02</v>
      </c>
      <c r="L67" s="96"/>
      <c r="M67" s="96">
        <v>11.04</v>
      </c>
      <c r="N67" s="116">
        <v>13.03</v>
      </c>
      <c r="O67" s="96"/>
      <c r="P67" s="96">
        <v>15.04</v>
      </c>
      <c r="Q67" s="96">
        <v>16.11</v>
      </c>
      <c r="R67" s="96"/>
      <c r="S67" s="101">
        <f t="shared" si="25"/>
        <v>15.846666666666666</v>
      </c>
      <c r="T67" s="101"/>
      <c r="U67" s="96"/>
      <c r="V67" s="96"/>
      <c r="W67" s="96"/>
      <c r="X67" s="96"/>
      <c r="Y67" s="96"/>
      <c r="Z67" s="96"/>
      <c r="AA67" s="96">
        <v>24.11</v>
      </c>
      <c r="AB67" s="96"/>
      <c r="AC67" s="96"/>
      <c r="AD67" s="96">
        <v>24</v>
      </c>
      <c r="AE67" s="96"/>
      <c r="AF67" s="96"/>
      <c r="AG67" s="96">
        <v>23.07</v>
      </c>
      <c r="AH67" s="96"/>
      <c r="AI67" s="96">
        <v>22.02</v>
      </c>
      <c r="AJ67" s="96"/>
      <c r="AK67" s="96"/>
      <c r="AL67" s="96"/>
      <c r="AM67" s="92" t="s">
        <v>126</v>
      </c>
      <c r="AN67" s="92" t="s">
        <v>133</v>
      </c>
      <c r="AP67" s="109"/>
    </row>
    <row r="68" spans="1:56" ht="16" x14ac:dyDescent="0.2">
      <c r="A68" s="246" t="s">
        <v>22</v>
      </c>
      <c r="B68" s="96" t="s">
        <v>125</v>
      </c>
      <c r="C68" s="96">
        <v>18</v>
      </c>
      <c r="D68" s="96"/>
      <c r="E68" s="96">
        <v>12</v>
      </c>
      <c r="F68" s="96">
        <v>12</v>
      </c>
      <c r="G68" s="96">
        <v>6.06</v>
      </c>
      <c r="H68" s="96"/>
      <c r="I68" s="96">
        <v>5.04</v>
      </c>
      <c r="J68" s="96"/>
      <c r="K68" s="96">
        <v>4.08</v>
      </c>
      <c r="L68" s="96"/>
      <c r="M68" s="96">
        <v>12.1</v>
      </c>
      <c r="N68" s="116">
        <v>12.06</v>
      </c>
      <c r="O68" s="96"/>
      <c r="P68" s="96">
        <v>16.11</v>
      </c>
      <c r="Q68" s="96">
        <v>16.02</v>
      </c>
      <c r="R68" s="96"/>
      <c r="S68" s="101">
        <f t="shared" si="25"/>
        <v>15.36</v>
      </c>
      <c r="T68" s="101"/>
      <c r="U68" s="96"/>
      <c r="V68" s="96"/>
      <c r="W68" s="96"/>
      <c r="X68" s="96"/>
      <c r="Y68" s="96"/>
      <c r="Z68" s="96"/>
      <c r="AA68" s="96">
        <v>22.11</v>
      </c>
      <c r="AB68" s="96"/>
      <c r="AC68" s="96"/>
      <c r="AD68" s="96">
        <v>24.01</v>
      </c>
      <c r="AE68" s="96"/>
      <c r="AF68" s="96"/>
      <c r="AG68" s="96">
        <v>23.05</v>
      </c>
      <c r="AH68" s="96"/>
      <c r="AI68" s="96">
        <v>24.03</v>
      </c>
      <c r="AJ68" s="96"/>
      <c r="AK68" s="96"/>
      <c r="AL68" s="96"/>
      <c r="AM68" s="92" t="s">
        <v>126</v>
      </c>
      <c r="AN68" s="92" t="s">
        <v>127</v>
      </c>
      <c r="AP68" s="109"/>
    </row>
    <row r="69" spans="1:56" ht="16" x14ac:dyDescent="0.2">
      <c r="A69" s="99" t="s">
        <v>136</v>
      </c>
      <c r="B69" s="96" t="s">
        <v>137</v>
      </c>
      <c r="C69" s="96">
        <v>19.399999999999999</v>
      </c>
      <c r="D69" s="96"/>
      <c r="E69" s="96">
        <v>12.1</v>
      </c>
      <c r="F69" s="96">
        <v>11.7</v>
      </c>
      <c r="G69" s="96">
        <v>5.1100000000000003</v>
      </c>
      <c r="H69" s="96"/>
      <c r="I69" s="96">
        <v>4.09</v>
      </c>
      <c r="J69" s="96"/>
      <c r="K69" s="96">
        <v>4.1100000000000003</v>
      </c>
      <c r="L69" s="96"/>
      <c r="M69" s="96">
        <v>11.11</v>
      </c>
      <c r="N69" s="116">
        <v>10.11</v>
      </c>
      <c r="O69" s="96"/>
      <c r="P69" s="96">
        <v>17.03</v>
      </c>
      <c r="Q69" s="96">
        <v>14.11</v>
      </c>
      <c r="R69" s="96"/>
      <c r="S69" s="101">
        <f t="shared" si="25"/>
        <v>14.54</v>
      </c>
      <c r="T69" s="101"/>
      <c r="U69" s="96"/>
      <c r="V69" s="96"/>
      <c r="W69" s="96"/>
      <c r="X69" s="96"/>
      <c r="Y69" s="96"/>
      <c r="Z69" s="96"/>
      <c r="AA69" s="96">
        <v>21.08</v>
      </c>
      <c r="AB69" s="96"/>
      <c r="AC69" s="96"/>
      <c r="AD69" s="96">
        <v>20.11</v>
      </c>
      <c r="AE69" s="96"/>
      <c r="AF69" s="96"/>
      <c r="AG69" s="96">
        <v>26.03</v>
      </c>
      <c r="AH69" s="96"/>
      <c r="AI69" s="107">
        <v>22.01</v>
      </c>
      <c r="AJ69" s="96"/>
      <c r="AK69" s="96"/>
      <c r="AL69" s="96"/>
      <c r="AM69" s="92" t="s">
        <v>126</v>
      </c>
      <c r="AN69" s="92" t="s">
        <v>138</v>
      </c>
      <c r="AP69" s="109"/>
    </row>
    <row r="70" spans="1:56" ht="19" x14ac:dyDescent="0.25">
      <c r="A70" s="99"/>
      <c r="B70" s="96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96"/>
      <c r="AN70" s="96"/>
      <c r="AP70" s="109"/>
    </row>
    <row r="71" spans="1:56" ht="16" x14ac:dyDescent="0.2">
      <c r="A71" s="110" t="s">
        <v>178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P71" s="109"/>
    </row>
    <row r="72" spans="1:56" ht="13" x14ac:dyDescent="0.15">
      <c r="A72" s="112"/>
      <c r="AP72" s="109"/>
    </row>
    <row r="73" spans="1:56" s="13" customFormat="1" ht="13" x14ac:dyDescent="0.15">
      <c r="A73" s="113"/>
      <c r="AP73" s="114"/>
      <c r="AX73" s="14"/>
      <c r="AY73" s="14"/>
      <c r="AZ73" s="14"/>
      <c r="BA73" s="14"/>
      <c r="BB73" s="14"/>
      <c r="BC73" s="14"/>
      <c r="BD73" s="14"/>
    </row>
    <row r="74" spans="1:56" ht="13" x14ac:dyDescent="0.15">
      <c r="A74" s="112"/>
      <c r="AP74" s="109"/>
    </row>
    <row r="75" spans="1:56" ht="15" x14ac:dyDescent="0.2">
      <c r="A75" s="89"/>
      <c r="B75" s="90" t="s">
        <v>99</v>
      </c>
      <c r="C75" s="90" t="s">
        <v>100</v>
      </c>
      <c r="D75" s="90"/>
      <c r="E75" s="90" t="s">
        <v>102</v>
      </c>
      <c r="F75" s="90" t="s">
        <v>103</v>
      </c>
      <c r="G75" s="90" t="s">
        <v>104</v>
      </c>
      <c r="H75" s="90"/>
      <c r="I75" s="90" t="s">
        <v>105</v>
      </c>
      <c r="J75" s="90"/>
      <c r="K75" s="90" t="s">
        <v>106</v>
      </c>
      <c r="L75" s="90"/>
      <c r="M75" s="90" t="s">
        <v>107</v>
      </c>
      <c r="N75" s="90" t="s">
        <v>108</v>
      </c>
      <c r="O75" s="90"/>
      <c r="P75" s="90" t="s">
        <v>109</v>
      </c>
      <c r="Q75" s="91" t="s">
        <v>110</v>
      </c>
      <c r="R75" s="117"/>
      <c r="S75" s="117" t="s">
        <v>111</v>
      </c>
      <c r="T75" s="117"/>
      <c r="U75" s="90"/>
      <c r="V75" s="90"/>
      <c r="W75" s="90"/>
      <c r="X75" s="90"/>
      <c r="Y75" s="90"/>
      <c r="Z75" s="90"/>
      <c r="AA75" s="90" t="s">
        <v>116</v>
      </c>
      <c r="AB75" s="90"/>
      <c r="AC75" s="90"/>
      <c r="AD75" s="90" t="s">
        <v>118</v>
      </c>
      <c r="AE75" s="90"/>
      <c r="AF75" s="90"/>
      <c r="AG75" s="90" t="s">
        <v>115</v>
      </c>
      <c r="AH75" s="90"/>
      <c r="AI75" s="90" t="s">
        <v>117</v>
      </c>
      <c r="AJ75" s="90"/>
      <c r="AK75" s="90"/>
      <c r="AL75" s="90"/>
      <c r="AM75" s="92" t="s">
        <v>119</v>
      </c>
      <c r="AN75" s="92" t="s">
        <v>120</v>
      </c>
      <c r="AP75" s="109"/>
    </row>
    <row r="76" spans="1:56" ht="16" x14ac:dyDescent="0.2">
      <c r="A76" s="95"/>
      <c r="B76" s="96" t="s">
        <v>123</v>
      </c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11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2"/>
      <c r="AN76" s="92"/>
      <c r="AP76" s="109"/>
    </row>
    <row r="77" spans="1:56" ht="16" x14ac:dyDescent="0.2">
      <c r="A77" s="99" t="s">
        <v>168</v>
      </c>
      <c r="B77" s="96" t="s">
        <v>137</v>
      </c>
      <c r="C77" s="96">
        <v>24.4</v>
      </c>
      <c r="D77" s="96"/>
      <c r="E77" s="96">
        <v>17.5</v>
      </c>
      <c r="F77" s="96">
        <v>15.9</v>
      </c>
      <c r="G77" s="96">
        <v>6.11</v>
      </c>
      <c r="H77" s="96"/>
      <c r="I77" s="96">
        <v>5.0999999999999996</v>
      </c>
      <c r="J77" s="96"/>
      <c r="K77" s="96">
        <v>5.08</v>
      </c>
      <c r="L77" s="96"/>
      <c r="M77" s="96">
        <v>15.05</v>
      </c>
      <c r="N77" s="96">
        <v>18.02</v>
      </c>
      <c r="O77" s="96"/>
      <c r="P77" s="96">
        <v>16.07</v>
      </c>
      <c r="Q77" s="116">
        <v>19.010000000000002</v>
      </c>
      <c r="R77" s="96"/>
      <c r="S77" s="101">
        <f t="shared" ref="S77:S91" si="26">(Q77+N77+C77)/3</f>
        <v>20.476666666666667</v>
      </c>
      <c r="T77" s="101"/>
      <c r="U77" s="96"/>
      <c r="V77" s="96"/>
      <c r="W77" s="96"/>
      <c r="X77" s="96"/>
      <c r="Y77" s="96"/>
      <c r="Z77" s="96"/>
      <c r="AA77" s="96">
        <v>30.04</v>
      </c>
      <c r="AB77" s="96"/>
      <c r="AC77" s="96"/>
      <c r="AD77" s="96">
        <v>26.09</v>
      </c>
      <c r="AE77" s="96"/>
      <c r="AF77" s="96"/>
      <c r="AG77" s="96">
        <v>27.06</v>
      </c>
      <c r="AH77" s="96"/>
      <c r="AI77" s="96">
        <v>26.1</v>
      </c>
      <c r="AJ77" s="96"/>
      <c r="AK77" s="96"/>
      <c r="AL77" s="96"/>
      <c r="AM77" s="92" t="s">
        <v>126</v>
      </c>
      <c r="AN77" s="92" t="s">
        <v>133</v>
      </c>
      <c r="AP77" s="109"/>
    </row>
    <row r="78" spans="1:56" ht="16" x14ac:dyDescent="0.2">
      <c r="A78" s="99" t="s">
        <v>153</v>
      </c>
      <c r="B78" s="96" t="s">
        <v>137</v>
      </c>
      <c r="C78" s="96">
        <v>21.4</v>
      </c>
      <c r="D78" s="96"/>
      <c r="E78" s="96">
        <v>13.2</v>
      </c>
      <c r="F78" s="96">
        <v>14</v>
      </c>
      <c r="G78" s="96">
        <v>6.11</v>
      </c>
      <c r="H78" s="96"/>
      <c r="I78" s="96">
        <v>6.02</v>
      </c>
      <c r="J78" s="96"/>
      <c r="K78" s="96">
        <v>6.02</v>
      </c>
      <c r="L78" s="96"/>
      <c r="M78" s="96">
        <v>14</v>
      </c>
      <c r="N78" s="96">
        <v>15.05</v>
      </c>
      <c r="O78" s="96"/>
      <c r="P78" s="96">
        <v>16.07</v>
      </c>
      <c r="Q78" s="116">
        <v>18.07</v>
      </c>
      <c r="R78" s="96"/>
      <c r="S78" s="101">
        <f t="shared" si="26"/>
        <v>18.173333333333336</v>
      </c>
      <c r="T78" s="101"/>
      <c r="U78" s="96"/>
      <c r="V78" s="96"/>
      <c r="W78" s="96"/>
      <c r="X78" s="96"/>
      <c r="Y78" s="96"/>
      <c r="Z78" s="96"/>
      <c r="AA78" s="96">
        <v>29.03</v>
      </c>
      <c r="AB78" s="96"/>
      <c r="AC78" s="96"/>
      <c r="AD78" s="96">
        <v>24.09</v>
      </c>
      <c r="AE78" s="96"/>
      <c r="AF78" s="96"/>
      <c r="AG78" s="96">
        <v>26.06</v>
      </c>
      <c r="AH78" s="96"/>
      <c r="AI78" s="107">
        <v>23.08</v>
      </c>
      <c r="AJ78" s="96"/>
      <c r="AK78" s="96"/>
      <c r="AL78" s="96"/>
      <c r="AM78" s="92" t="s">
        <v>126</v>
      </c>
      <c r="AN78" s="92" t="s">
        <v>133</v>
      </c>
      <c r="AP78" s="109"/>
    </row>
    <row r="79" spans="1:56" ht="16" x14ac:dyDescent="0.2">
      <c r="A79" s="99" t="s">
        <v>171</v>
      </c>
      <c r="B79" s="96" t="s">
        <v>137</v>
      </c>
      <c r="C79" s="96">
        <v>28.09</v>
      </c>
      <c r="D79" s="96"/>
      <c r="E79" s="96">
        <v>21.1</v>
      </c>
      <c r="F79" s="96">
        <v>20.6</v>
      </c>
      <c r="G79" s="96">
        <v>7.08</v>
      </c>
      <c r="H79" s="96"/>
      <c r="I79" s="96">
        <v>6.04</v>
      </c>
      <c r="J79" s="96"/>
      <c r="K79" s="96">
        <v>6.06</v>
      </c>
      <c r="L79" s="96"/>
      <c r="M79" s="96">
        <v>15.09</v>
      </c>
      <c r="N79" s="96">
        <v>17.059999999999999</v>
      </c>
      <c r="O79" s="96"/>
      <c r="P79" s="96">
        <v>17.100000000000001</v>
      </c>
      <c r="Q79" s="116">
        <v>18.059999999999999</v>
      </c>
      <c r="R79" s="96"/>
      <c r="S79" s="101">
        <f t="shared" si="26"/>
        <v>21.069999999999997</v>
      </c>
      <c r="T79" s="101"/>
      <c r="U79" s="96"/>
      <c r="V79" s="96"/>
      <c r="W79" s="96"/>
      <c r="X79" s="96"/>
      <c r="Y79" s="96"/>
      <c r="Z79" s="96"/>
      <c r="AA79" s="96">
        <v>26</v>
      </c>
      <c r="AB79" s="96"/>
      <c r="AC79" s="96"/>
      <c r="AD79" s="96">
        <v>31.01</v>
      </c>
      <c r="AE79" s="96"/>
      <c r="AF79" s="96"/>
      <c r="AG79" s="96">
        <v>23.04</v>
      </c>
      <c r="AH79" s="96"/>
      <c r="AI79" s="96">
        <v>27.05</v>
      </c>
      <c r="AJ79" s="96"/>
      <c r="AK79" s="96"/>
      <c r="AL79" s="96"/>
      <c r="AM79" s="92" t="s">
        <v>126</v>
      </c>
      <c r="AN79" s="92" t="s">
        <v>133</v>
      </c>
      <c r="AP79" s="109"/>
    </row>
    <row r="80" spans="1:56" ht="16" x14ac:dyDescent="0.2">
      <c r="A80" s="99" t="s">
        <v>159</v>
      </c>
      <c r="B80" s="96" t="s">
        <v>137</v>
      </c>
      <c r="C80" s="96">
        <v>21.2</v>
      </c>
      <c r="D80" s="96"/>
      <c r="E80" s="96">
        <v>16.899999999999999</v>
      </c>
      <c r="F80" s="96">
        <v>16.8</v>
      </c>
      <c r="G80" s="96">
        <v>7.05</v>
      </c>
      <c r="H80" s="96"/>
      <c r="I80" s="96">
        <v>6.04</v>
      </c>
      <c r="J80" s="96"/>
      <c r="K80" s="96">
        <v>6.05</v>
      </c>
      <c r="L80" s="96"/>
      <c r="M80" s="96">
        <v>20.079999999999998</v>
      </c>
      <c r="N80" s="96">
        <v>17.100000000000001</v>
      </c>
      <c r="O80" s="96"/>
      <c r="P80" s="96">
        <v>19.02</v>
      </c>
      <c r="Q80" s="116">
        <v>18.03</v>
      </c>
      <c r="R80" s="96"/>
      <c r="S80" s="101">
        <f t="shared" si="26"/>
        <v>18.776666666666667</v>
      </c>
      <c r="T80" s="101"/>
      <c r="U80" s="96"/>
      <c r="V80" s="96"/>
      <c r="W80" s="96"/>
      <c r="X80" s="96"/>
      <c r="Y80" s="96"/>
      <c r="Z80" s="96"/>
      <c r="AA80" s="96">
        <v>31.1</v>
      </c>
      <c r="AB80" s="96"/>
      <c r="AC80" s="96"/>
      <c r="AD80" s="96">
        <v>29.09</v>
      </c>
      <c r="AE80" s="96"/>
      <c r="AF80" s="96"/>
      <c r="AG80" s="96">
        <v>32.020000000000003</v>
      </c>
      <c r="AH80" s="96"/>
      <c r="AI80" s="96">
        <v>31.06</v>
      </c>
      <c r="AJ80" s="96"/>
      <c r="AK80" s="96"/>
      <c r="AL80" s="96"/>
      <c r="AM80" s="92" t="s">
        <v>126</v>
      </c>
      <c r="AN80" s="92" t="s">
        <v>127</v>
      </c>
      <c r="AP80" s="109"/>
    </row>
    <row r="81" spans="1:56" ht="16" x14ac:dyDescent="0.2">
      <c r="A81" s="99" t="s">
        <v>147</v>
      </c>
      <c r="B81" s="96" t="s">
        <v>137</v>
      </c>
      <c r="C81" s="96">
        <v>19</v>
      </c>
      <c r="D81" s="96"/>
      <c r="E81" s="96">
        <v>14.2</v>
      </c>
      <c r="F81" s="96">
        <v>14.1</v>
      </c>
      <c r="G81" s="96">
        <v>6.09</v>
      </c>
      <c r="H81" s="96"/>
      <c r="I81" s="96">
        <v>6.02</v>
      </c>
      <c r="J81" s="96"/>
      <c r="K81" s="96">
        <v>5.0999999999999996</v>
      </c>
      <c r="L81" s="96"/>
      <c r="M81" s="96">
        <v>17.03</v>
      </c>
      <c r="N81" s="96">
        <v>16.059999999999999</v>
      </c>
      <c r="O81" s="96"/>
      <c r="P81" s="96">
        <v>18.09</v>
      </c>
      <c r="Q81" s="116">
        <v>18</v>
      </c>
      <c r="R81" s="96"/>
      <c r="S81" s="101">
        <f t="shared" si="26"/>
        <v>17.686666666666667</v>
      </c>
      <c r="T81" s="101"/>
      <c r="U81" s="96"/>
      <c r="V81" s="96"/>
      <c r="W81" s="96"/>
      <c r="X81" s="96"/>
      <c r="Y81" s="96"/>
      <c r="Z81" s="96"/>
      <c r="AA81" s="96">
        <v>26.02</v>
      </c>
      <c r="AB81" s="96"/>
      <c r="AC81" s="96"/>
      <c r="AD81" s="96">
        <v>22.1</v>
      </c>
      <c r="AE81" s="96"/>
      <c r="AF81" s="96"/>
      <c r="AG81" s="96">
        <v>26.03</v>
      </c>
      <c r="AH81" s="96"/>
      <c r="AI81" s="96">
        <v>24.01</v>
      </c>
      <c r="AJ81" s="96"/>
      <c r="AK81" s="96"/>
      <c r="AL81" s="96"/>
      <c r="AM81" s="92" t="s">
        <v>126</v>
      </c>
      <c r="AN81" s="92" t="s">
        <v>127</v>
      </c>
      <c r="AP81" s="109"/>
    </row>
    <row r="82" spans="1:56" ht="16" x14ac:dyDescent="0.2">
      <c r="A82" s="99" t="s">
        <v>162</v>
      </c>
      <c r="B82" s="96" t="s">
        <v>137</v>
      </c>
      <c r="C82" s="96">
        <v>22.9</v>
      </c>
      <c r="D82" s="96"/>
      <c r="E82" s="96">
        <v>17.600000000000001</v>
      </c>
      <c r="F82" s="96">
        <v>16.8</v>
      </c>
      <c r="G82" s="96">
        <v>7.05</v>
      </c>
      <c r="H82" s="96"/>
      <c r="I82" s="96">
        <v>6.08</v>
      </c>
      <c r="J82" s="96"/>
      <c r="K82" s="96">
        <v>7.03</v>
      </c>
      <c r="L82" s="96"/>
      <c r="M82" s="96">
        <v>13.1</v>
      </c>
      <c r="N82" s="96">
        <v>16.100000000000001</v>
      </c>
      <c r="O82" s="96"/>
      <c r="P82" s="96">
        <v>17.02</v>
      </c>
      <c r="Q82" s="116">
        <v>18</v>
      </c>
      <c r="R82" s="96"/>
      <c r="S82" s="101">
        <f t="shared" si="26"/>
        <v>19</v>
      </c>
      <c r="T82" s="101"/>
      <c r="U82" s="96"/>
      <c r="V82" s="96"/>
      <c r="W82" s="96"/>
      <c r="X82" s="96"/>
      <c r="Y82" s="96"/>
      <c r="Z82" s="96"/>
      <c r="AA82" s="96">
        <v>28.1</v>
      </c>
      <c r="AB82" s="96"/>
      <c r="AC82" s="96"/>
      <c r="AD82" s="96">
        <v>24.07</v>
      </c>
      <c r="AE82" s="96"/>
      <c r="AF82" s="96"/>
      <c r="AG82" s="96">
        <v>26.08</v>
      </c>
      <c r="AH82" s="96"/>
      <c r="AI82" s="96">
        <v>23.04</v>
      </c>
      <c r="AJ82" s="96"/>
      <c r="AK82" s="96"/>
      <c r="AL82" s="96"/>
      <c r="AM82" s="92" t="s">
        <v>126</v>
      </c>
      <c r="AN82" s="92" t="s">
        <v>133</v>
      </c>
      <c r="AP82" s="109"/>
    </row>
    <row r="83" spans="1:56" ht="16" x14ac:dyDescent="0.2">
      <c r="A83" s="246" t="s">
        <v>20</v>
      </c>
      <c r="B83" s="96" t="s">
        <v>125</v>
      </c>
      <c r="C83" s="96">
        <v>17.899999999999999</v>
      </c>
      <c r="D83" s="96"/>
      <c r="E83" s="96">
        <v>13.6</v>
      </c>
      <c r="F83" s="96">
        <v>10.7</v>
      </c>
      <c r="G83" s="96">
        <v>6.06</v>
      </c>
      <c r="H83" s="96"/>
      <c r="I83" s="96">
        <v>5.09</v>
      </c>
      <c r="J83" s="96"/>
      <c r="K83" s="96">
        <v>6</v>
      </c>
      <c r="L83" s="96"/>
      <c r="M83" s="96">
        <v>15.11</v>
      </c>
      <c r="N83" s="96">
        <v>16</v>
      </c>
      <c r="O83" s="96"/>
      <c r="P83" s="96">
        <v>18</v>
      </c>
      <c r="Q83" s="116">
        <v>17.07</v>
      </c>
      <c r="R83" s="96"/>
      <c r="S83" s="101">
        <f t="shared" si="26"/>
        <v>16.989999999999998</v>
      </c>
      <c r="T83" s="101"/>
      <c r="U83" s="96"/>
      <c r="V83" s="96"/>
      <c r="W83" s="96"/>
      <c r="X83" s="96"/>
      <c r="Y83" s="96"/>
      <c r="Z83" s="96"/>
      <c r="AA83" s="96">
        <v>22.04</v>
      </c>
      <c r="AB83" s="96"/>
      <c r="AC83" s="96"/>
      <c r="AD83" s="96">
        <v>25.02</v>
      </c>
      <c r="AE83" s="96"/>
      <c r="AF83" s="96"/>
      <c r="AG83" s="96">
        <v>25.07</v>
      </c>
      <c r="AH83" s="96"/>
      <c r="AI83" s="96">
        <v>26.01</v>
      </c>
      <c r="AJ83" s="96"/>
      <c r="AK83" s="96"/>
      <c r="AL83" s="96"/>
      <c r="AM83" s="92" t="s">
        <v>126</v>
      </c>
      <c r="AN83" s="92" t="s">
        <v>127</v>
      </c>
      <c r="AP83" s="109"/>
    </row>
    <row r="84" spans="1:56" ht="16" x14ac:dyDescent="0.2">
      <c r="A84" s="99" t="s">
        <v>165</v>
      </c>
      <c r="B84" s="96" t="s">
        <v>137</v>
      </c>
      <c r="C84" s="96">
        <v>25.6</v>
      </c>
      <c r="D84" s="96"/>
      <c r="E84" s="96">
        <v>15.9</v>
      </c>
      <c r="F84" s="96">
        <v>18.600000000000001</v>
      </c>
      <c r="G84" s="96">
        <v>7.05</v>
      </c>
      <c r="H84" s="96"/>
      <c r="I84" s="96">
        <v>6.02</v>
      </c>
      <c r="J84" s="96"/>
      <c r="K84" s="96">
        <v>5.09</v>
      </c>
      <c r="L84" s="96"/>
      <c r="M84" s="96">
        <v>13.1</v>
      </c>
      <c r="N84" s="96">
        <v>15.05</v>
      </c>
      <c r="O84" s="96"/>
      <c r="P84" s="96">
        <v>16.010000000000002</v>
      </c>
      <c r="Q84" s="116">
        <v>17.07</v>
      </c>
      <c r="R84" s="96"/>
      <c r="S84" s="101">
        <f t="shared" si="26"/>
        <v>19.240000000000002</v>
      </c>
      <c r="T84" s="101"/>
      <c r="U84" s="96"/>
      <c r="V84" s="96"/>
      <c r="W84" s="96"/>
      <c r="X84" s="96"/>
      <c r="Y84" s="96"/>
      <c r="Z84" s="96"/>
      <c r="AA84" s="96">
        <v>27.04</v>
      </c>
      <c r="AB84" s="96"/>
      <c r="AC84" s="96"/>
      <c r="AD84" s="96">
        <v>25.1</v>
      </c>
      <c r="AE84" s="96"/>
      <c r="AF84" s="96"/>
      <c r="AG84" s="96">
        <v>26.02</v>
      </c>
      <c r="AH84" s="96"/>
      <c r="AI84" s="107">
        <v>26.01</v>
      </c>
      <c r="AJ84" s="96"/>
      <c r="AK84" s="96"/>
      <c r="AL84" s="96"/>
      <c r="AM84" s="92" t="s">
        <v>126</v>
      </c>
      <c r="AN84" s="92" t="s">
        <v>133</v>
      </c>
      <c r="AP84" s="109"/>
    </row>
    <row r="85" spans="1:56" ht="16" x14ac:dyDescent="0.2">
      <c r="A85" s="99" t="s">
        <v>150</v>
      </c>
      <c r="B85" s="96" t="s">
        <v>137</v>
      </c>
      <c r="C85" s="96">
        <v>22.2</v>
      </c>
      <c r="D85" s="96"/>
      <c r="E85" s="96">
        <v>15.6</v>
      </c>
      <c r="F85" s="96">
        <v>16</v>
      </c>
      <c r="G85" s="96">
        <v>6.07</v>
      </c>
      <c r="H85" s="96"/>
      <c r="I85" s="96">
        <v>5.09</v>
      </c>
      <c r="J85" s="96"/>
      <c r="K85" s="96">
        <v>5.09</v>
      </c>
      <c r="L85" s="96"/>
      <c r="M85" s="96">
        <v>14.06</v>
      </c>
      <c r="N85" s="96">
        <v>15.08</v>
      </c>
      <c r="O85" s="96"/>
      <c r="P85" s="96">
        <v>16.100000000000001</v>
      </c>
      <c r="Q85" s="116">
        <v>17.059999999999999</v>
      </c>
      <c r="R85" s="96"/>
      <c r="S85" s="101">
        <f t="shared" si="26"/>
        <v>18.113333333333333</v>
      </c>
      <c r="T85" s="101"/>
      <c r="U85" s="96"/>
      <c r="V85" s="96"/>
      <c r="W85" s="96"/>
      <c r="X85" s="96"/>
      <c r="Y85" s="96"/>
      <c r="Z85" s="96"/>
      <c r="AA85" s="96">
        <v>28.05</v>
      </c>
      <c r="AB85" s="96"/>
      <c r="AC85" s="96"/>
      <c r="AD85" s="96">
        <v>28.05</v>
      </c>
      <c r="AE85" s="96"/>
      <c r="AF85" s="96"/>
      <c r="AG85" s="96">
        <v>26.02</v>
      </c>
      <c r="AH85" s="96"/>
      <c r="AI85" s="96">
        <v>24.07</v>
      </c>
      <c r="AJ85" s="96"/>
      <c r="AK85" s="96"/>
      <c r="AL85" s="96"/>
      <c r="AM85" s="92" t="s">
        <v>126</v>
      </c>
      <c r="AN85" s="92" t="s">
        <v>133</v>
      </c>
      <c r="AP85" s="109"/>
    </row>
    <row r="86" spans="1:56" ht="16" x14ac:dyDescent="0.2">
      <c r="A86" s="246" t="s">
        <v>19</v>
      </c>
      <c r="B86" s="96" t="s">
        <v>125</v>
      </c>
      <c r="C86" s="96">
        <v>20.399999999999999</v>
      </c>
      <c r="D86" s="96"/>
      <c r="E86" s="96">
        <v>10.8</v>
      </c>
      <c r="F86" s="96">
        <v>12.3</v>
      </c>
      <c r="G86" s="96">
        <v>6.03</v>
      </c>
      <c r="H86" s="96"/>
      <c r="I86" s="96">
        <v>5.03</v>
      </c>
      <c r="J86" s="96"/>
      <c r="K86" s="96">
        <v>5.09</v>
      </c>
      <c r="L86" s="96"/>
      <c r="M86" s="96">
        <v>17.079999999999998</v>
      </c>
      <c r="N86" s="96">
        <v>15.09</v>
      </c>
      <c r="O86" s="96"/>
      <c r="P86" s="96">
        <v>17.079999999999998</v>
      </c>
      <c r="Q86" s="116">
        <v>17.05</v>
      </c>
      <c r="R86" s="96"/>
      <c r="S86" s="101">
        <f t="shared" si="26"/>
        <v>17.513333333333332</v>
      </c>
      <c r="T86" s="101"/>
      <c r="U86" s="96"/>
      <c r="V86" s="96"/>
      <c r="W86" s="96"/>
      <c r="X86" s="96"/>
      <c r="Y86" s="96"/>
      <c r="Z86" s="96"/>
      <c r="AA86" s="96">
        <v>27</v>
      </c>
      <c r="AB86" s="96"/>
      <c r="AC86" s="96"/>
      <c r="AD86" s="96">
        <v>26</v>
      </c>
      <c r="AE86" s="96"/>
      <c r="AF86" s="96"/>
      <c r="AG86" s="96">
        <v>26.07</v>
      </c>
      <c r="AH86" s="96"/>
      <c r="AI86" s="96">
        <v>26.05</v>
      </c>
      <c r="AJ86" s="96"/>
      <c r="AK86" s="96"/>
      <c r="AL86" s="96"/>
      <c r="AM86" s="92" t="s">
        <v>126</v>
      </c>
      <c r="AN86" s="92" t="s">
        <v>127</v>
      </c>
      <c r="AP86" s="109"/>
    </row>
    <row r="87" spans="1:56" ht="16" x14ac:dyDescent="0.2">
      <c r="A87" s="99" t="s">
        <v>141</v>
      </c>
      <c r="B87" s="96" t="s">
        <v>137</v>
      </c>
      <c r="C87" s="96">
        <v>18.399999999999999</v>
      </c>
      <c r="D87" s="96"/>
      <c r="E87" s="96">
        <v>12.7</v>
      </c>
      <c r="F87" s="96">
        <v>13.4</v>
      </c>
      <c r="G87" s="96">
        <v>6.1</v>
      </c>
      <c r="H87" s="96"/>
      <c r="I87" s="96">
        <v>6.02</v>
      </c>
      <c r="J87" s="96"/>
      <c r="K87" s="96">
        <v>6.02</v>
      </c>
      <c r="L87" s="96"/>
      <c r="M87" s="96">
        <v>11.04</v>
      </c>
      <c r="N87" s="96">
        <v>13.03</v>
      </c>
      <c r="O87" s="96"/>
      <c r="P87" s="96">
        <v>15.04</v>
      </c>
      <c r="Q87" s="116">
        <v>16.11</v>
      </c>
      <c r="R87" s="96"/>
      <c r="S87" s="101">
        <f t="shared" si="26"/>
        <v>15.846666666666666</v>
      </c>
      <c r="T87" s="101"/>
      <c r="U87" s="96"/>
      <c r="V87" s="96"/>
      <c r="W87" s="96"/>
      <c r="X87" s="96"/>
      <c r="Y87" s="96"/>
      <c r="Z87" s="96"/>
      <c r="AA87" s="96">
        <v>24.11</v>
      </c>
      <c r="AB87" s="96"/>
      <c r="AC87" s="96"/>
      <c r="AD87" s="96">
        <v>24</v>
      </c>
      <c r="AE87" s="96"/>
      <c r="AF87" s="96"/>
      <c r="AG87" s="96">
        <v>23.07</v>
      </c>
      <c r="AH87" s="96"/>
      <c r="AI87" s="96">
        <v>22.02</v>
      </c>
      <c r="AJ87" s="96"/>
      <c r="AK87" s="96"/>
      <c r="AL87" s="96"/>
      <c r="AM87" s="92" t="s">
        <v>126</v>
      </c>
      <c r="AN87" s="92" t="s">
        <v>133</v>
      </c>
      <c r="AP87" s="109"/>
    </row>
    <row r="88" spans="1:56" ht="16" x14ac:dyDescent="0.2">
      <c r="A88" s="99" t="s">
        <v>144</v>
      </c>
      <c r="B88" s="96" t="s">
        <v>137</v>
      </c>
      <c r="C88" s="96">
        <v>18.600000000000001</v>
      </c>
      <c r="D88" s="96"/>
      <c r="E88" s="96">
        <v>11.8</v>
      </c>
      <c r="F88" s="96">
        <v>13.7</v>
      </c>
      <c r="G88" s="96">
        <v>6.03</v>
      </c>
      <c r="H88" s="96"/>
      <c r="I88" s="96">
        <v>5.05</v>
      </c>
      <c r="J88" s="96"/>
      <c r="K88" s="96">
        <v>5.04</v>
      </c>
      <c r="L88" s="96"/>
      <c r="M88" s="96">
        <v>15.03</v>
      </c>
      <c r="N88" s="96">
        <v>13.04</v>
      </c>
      <c r="O88" s="96"/>
      <c r="P88" s="96">
        <v>17.04</v>
      </c>
      <c r="Q88" s="116">
        <v>16.079999999999998</v>
      </c>
      <c r="R88" s="96"/>
      <c r="S88" s="101">
        <f t="shared" si="26"/>
        <v>15.906666666666666</v>
      </c>
      <c r="T88" s="101"/>
      <c r="U88" s="96"/>
      <c r="V88" s="96"/>
      <c r="W88" s="96"/>
      <c r="X88" s="96"/>
      <c r="Y88" s="96"/>
      <c r="Z88" s="96"/>
      <c r="AA88" s="96">
        <v>24.02</v>
      </c>
      <c r="AB88" s="96"/>
      <c r="AC88" s="96"/>
      <c r="AD88" s="96">
        <v>23.04</v>
      </c>
      <c r="AE88" s="96"/>
      <c r="AF88" s="96"/>
      <c r="AG88" s="96">
        <v>24.09</v>
      </c>
      <c r="AH88" s="96"/>
      <c r="AI88" s="96">
        <v>22.09</v>
      </c>
      <c r="AJ88" s="96"/>
      <c r="AK88" s="96"/>
      <c r="AL88" s="96"/>
      <c r="AM88" s="92" t="s">
        <v>126</v>
      </c>
      <c r="AN88" s="92" t="s">
        <v>127</v>
      </c>
      <c r="AP88" s="109"/>
    </row>
    <row r="89" spans="1:56" ht="16" x14ac:dyDescent="0.2">
      <c r="A89" s="99" t="s">
        <v>156</v>
      </c>
      <c r="B89" s="96" t="s">
        <v>137</v>
      </c>
      <c r="C89" s="96">
        <v>25.3</v>
      </c>
      <c r="D89" s="96"/>
      <c r="E89" s="96">
        <v>15</v>
      </c>
      <c r="F89" s="96">
        <v>15.6</v>
      </c>
      <c r="G89" s="96">
        <v>7.06</v>
      </c>
      <c r="H89" s="96"/>
      <c r="I89" s="96">
        <v>5.0999999999999996</v>
      </c>
      <c r="J89" s="96"/>
      <c r="K89" s="96">
        <v>5.08</v>
      </c>
      <c r="L89" s="96"/>
      <c r="M89" s="96">
        <v>14.08</v>
      </c>
      <c r="N89" s="96">
        <v>14.03</v>
      </c>
      <c r="O89" s="96"/>
      <c r="P89" s="96">
        <v>16.079999999999998</v>
      </c>
      <c r="Q89" s="116">
        <v>16.07</v>
      </c>
      <c r="R89" s="96"/>
      <c r="S89" s="101">
        <f t="shared" si="26"/>
        <v>18.466666666666669</v>
      </c>
      <c r="T89" s="101"/>
      <c r="U89" s="96"/>
      <c r="V89" s="96"/>
      <c r="W89" s="96"/>
      <c r="X89" s="96"/>
      <c r="Y89" s="96"/>
      <c r="Z89" s="96"/>
      <c r="AA89" s="96">
        <v>25.1</v>
      </c>
      <c r="AB89" s="96"/>
      <c r="AC89" s="96"/>
      <c r="AD89" s="96">
        <v>22.08</v>
      </c>
      <c r="AE89" s="96"/>
      <c r="AF89" s="96"/>
      <c r="AG89" s="96">
        <v>27</v>
      </c>
      <c r="AH89" s="96"/>
      <c r="AI89" s="107">
        <v>23.1</v>
      </c>
      <c r="AJ89" s="96"/>
      <c r="AK89" s="96"/>
      <c r="AL89" s="96"/>
      <c r="AM89" s="92" t="s">
        <v>126</v>
      </c>
      <c r="AN89" s="92" t="s">
        <v>127</v>
      </c>
      <c r="AP89" s="109"/>
    </row>
    <row r="90" spans="1:56" ht="16" x14ac:dyDescent="0.2">
      <c r="A90" s="246" t="s">
        <v>22</v>
      </c>
      <c r="B90" s="96" t="s">
        <v>125</v>
      </c>
      <c r="C90" s="96">
        <v>18</v>
      </c>
      <c r="D90" s="96"/>
      <c r="E90" s="96">
        <v>12</v>
      </c>
      <c r="F90" s="96">
        <v>12</v>
      </c>
      <c r="G90" s="96">
        <v>6.06</v>
      </c>
      <c r="H90" s="96"/>
      <c r="I90" s="96">
        <v>5.04</v>
      </c>
      <c r="J90" s="96"/>
      <c r="K90" s="96">
        <v>4.08</v>
      </c>
      <c r="L90" s="96"/>
      <c r="M90" s="96">
        <v>12.1</v>
      </c>
      <c r="N90" s="96">
        <v>12.06</v>
      </c>
      <c r="O90" s="96"/>
      <c r="P90" s="96">
        <v>16.11</v>
      </c>
      <c r="Q90" s="116">
        <v>16.02</v>
      </c>
      <c r="R90" s="96"/>
      <c r="S90" s="101">
        <f t="shared" si="26"/>
        <v>15.36</v>
      </c>
      <c r="T90" s="101"/>
      <c r="U90" s="96"/>
      <c r="V90" s="96"/>
      <c r="W90" s="96"/>
      <c r="X90" s="96"/>
      <c r="Y90" s="96"/>
      <c r="Z90" s="96"/>
      <c r="AA90" s="96">
        <v>22.11</v>
      </c>
      <c r="AB90" s="96"/>
      <c r="AC90" s="96"/>
      <c r="AD90" s="96">
        <v>24.01</v>
      </c>
      <c r="AE90" s="96"/>
      <c r="AF90" s="96"/>
      <c r="AG90" s="96">
        <v>23.05</v>
      </c>
      <c r="AH90" s="96"/>
      <c r="AI90" s="96">
        <v>24.03</v>
      </c>
      <c r="AJ90" s="96"/>
      <c r="AK90" s="96"/>
      <c r="AL90" s="96"/>
      <c r="AM90" s="92" t="s">
        <v>126</v>
      </c>
      <c r="AN90" s="92" t="s">
        <v>127</v>
      </c>
      <c r="AP90" s="109"/>
    </row>
    <row r="91" spans="1:56" ht="16" x14ac:dyDescent="0.2">
      <c r="A91" s="99" t="s">
        <v>136</v>
      </c>
      <c r="B91" s="96" t="s">
        <v>137</v>
      </c>
      <c r="C91" s="96">
        <v>19.399999999999999</v>
      </c>
      <c r="D91" s="96"/>
      <c r="E91" s="96">
        <v>12.1</v>
      </c>
      <c r="F91" s="96">
        <v>11.7</v>
      </c>
      <c r="G91" s="96">
        <v>5.1100000000000003</v>
      </c>
      <c r="H91" s="96"/>
      <c r="I91" s="96">
        <v>4.09</v>
      </c>
      <c r="J91" s="96"/>
      <c r="K91" s="96">
        <v>4.1100000000000003</v>
      </c>
      <c r="L91" s="96"/>
      <c r="M91" s="96">
        <v>11.11</v>
      </c>
      <c r="N91" s="96">
        <v>10.11</v>
      </c>
      <c r="O91" s="96"/>
      <c r="P91" s="96">
        <v>17.03</v>
      </c>
      <c r="Q91" s="116">
        <v>14.11</v>
      </c>
      <c r="R91" s="96"/>
      <c r="S91" s="101">
        <f t="shared" si="26"/>
        <v>14.54</v>
      </c>
      <c r="T91" s="101"/>
      <c r="U91" s="96"/>
      <c r="V91" s="96"/>
      <c r="W91" s="96"/>
      <c r="X91" s="96"/>
      <c r="Y91" s="96"/>
      <c r="Z91" s="96"/>
      <c r="AA91" s="96">
        <v>21.08</v>
      </c>
      <c r="AB91" s="96"/>
      <c r="AC91" s="96"/>
      <c r="AD91" s="96">
        <v>20.11</v>
      </c>
      <c r="AE91" s="96"/>
      <c r="AF91" s="96"/>
      <c r="AG91" s="96">
        <v>26.03</v>
      </c>
      <c r="AH91" s="96"/>
      <c r="AI91" s="107">
        <v>22.01</v>
      </c>
      <c r="AJ91" s="96"/>
      <c r="AK91" s="96"/>
      <c r="AL91" s="96"/>
      <c r="AM91" s="92" t="s">
        <v>126</v>
      </c>
      <c r="AN91" s="92" t="s">
        <v>138</v>
      </c>
      <c r="AP91" s="109"/>
    </row>
    <row r="92" spans="1:56" ht="16" x14ac:dyDescent="0.2">
      <c r="A92" s="247" t="s">
        <v>18</v>
      </c>
      <c r="B92" s="96" t="s">
        <v>125</v>
      </c>
      <c r="C92" s="96">
        <v>22.5</v>
      </c>
      <c r="D92" s="96"/>
      <c r="E92" s="96">
        <v>14.8</v>
      </c>
      <c r="F92" s="96">
        <v>14.9</v>
      </c>
      <c r="G92" s="96">
        <v>7.02</v>
      </c>
      <c r="H92" s="96"/>
      <c r="I92" s="96">
        <v>6.04</v>
      </c>
      <c r="J92" s="96"/>
      <c r="K92" s="96">
        <v>6.05</v>
      </c>
      <c r="L92" s="96"/>
      <c r="M92" s="96">
        <v>14</v>
      </c>
      <c r="N92" s="96">
        <v>16.059999999999999</v>
      </c>
      <c r="O92" s="96"/>
      <c r="P92" s="96"/>
      <c r="Q92" s="96"/>
      <c r="R92" s="96"/>
      <c r="S92" s="106">
        <f>(Q92+N92+C92)/2</f>
        <v>19.28</v>
      </c>
      <c r="T92" s="10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2" t="s">
        <v>126</v>
      </c>
      <c r="AN92" s="92" t="s">
        <v>133</v>
      </c>
      <c r="AP92" s="109"/>
    </row>
    <row r="93" spans="1:56" ht="19" x14ac:dyDescent="0.25">
      <c r="A93" s="99"/>
      <c r="B93" s="96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96"/>
      <c r="AN93" s="96"/>
      <c r="AP93" s="109"/>
    </row>
    <row r="94" spans="1:56" ht="16" x14ac:dyDescent="0.2">
      <c r="A94" s="110" t="s">
        <v>179</v>
      </c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P94" s="109"/>
    </row>
    <row r="95" spans="1:56" ht="13" x14ac:dyDescent="0.15">
      <c r="A95" s="112"/>
      <c r="AP95" s="109"/>
    </row>
    <row r="96" spans="1:56" s="13" customFormat="1" ht="13" x14ac:dyDescent="0.15">
      <c r="A96" s="113"/>
      <c r="AP96" s="114"/>
      <c r="AX96" s="14"/>
      <c r="AY96" s="14"/>
      <c r="AZ96" s="14"/>
      <c r="BA96" s="14"/>
      <c r="BB96" s="14"/>
      <c r="BC96" s="14"/>
      <c r="BD96" s="14"/>
    </row>
    <row r="97" spans="1:42" ht="13" x14ac:dyDescent="0.15">
      <c r="A97" s="112"/>
      <c r="AP97" s="109"/>
    </row>
    <row r="98" spans="1:42" ht="15" x14ac:dyDescent="0.2">
      <c r="A98" s="89"/>
      <c r="B98" s="90" t="s">
        <v>99</v>
      </c>
      <c r="C98" s="90" t="s">
        <v>100</v>
      </c>
      <c r="D98" s="90"/>
      <c r="E98" s="90" t="s">
        <v>102</v>
      </c>
      <c r="F98" s="90" t="s">
        <v>103</v>
      </c>
      <c r="G98" s="91" t="s">
        <v>104</v>
      </c>
      <c r="H98" s="90"/>
      <c r="I98" s="90" t="s">
        <v>105</v>
      </c>
      <c r="J98" s="90"/>
      <c r="K98" s="90" t="s">
        <v>106</v>
      </c>
      <c r="L98" s="90"/>
      <c r="M98" s="90" t="s">
        <v>107</v>
      </c>
      <c r="N98" s="90" t="s">
        <v>108</v>
      </c>
      <c r="O98" s="90"/>
      <c r="P98" s="90" t="s">
        <v>109</v>
      </c>
      <c r="Q98" s="90" t="s">
        <v>110</v>
      </c>
      <c r="R98" s="90"/>
      <c r="S98" s="117" t="s">
        <v>111</v>
      </c>
      <c r="T98" s="117"/>
      <c r="U98" s="90"/>
      <c r="V98" s="90"/>
      <c r="W98" s="90"/>
      <c r="X98" s="90"/>
      <c r="Y98" s="90"/>
      <c r="Z98" s="90"/>
      <c r="AA98" s="90" t="s">
        <v>116</v>
      </c>
      <c r="AB98" s="90"/>
      <c r="AC98" s="90"/>
      <c r="AD98" s="90" t="s">
        <v>118</v>
      </c>
      <c r="AE98" s="90"/>
      <c r="AF98" s="90"/>
      <c r="AG98" s="90" t="s">
        <v>115</v>
      </c>
      <c r="AH98" s="90"/>
      <c r="AI98" s="90" t="s">
        <v>117</v>
      </c>
      <c r="AJ98" s="90"/>
      <c r="AK98" s="90"/>
      <c r="AL98" s="90"/>
      <c r="AM98" s="92" t="s">
        <v>119</v>
      </c>
      <c r="AN98" s="92" t="s">
        <v>120</v>
      </c>
      <c r="AP98" s="109"/>
    </row>
    <row r="99" spans="1:42" ht="16" x14ac:dyDescent="0.2">
      <c r="A99" s="95"/>
      <c r="B99" s="96" t="s">
        <v>123</v>
      </c>
      <c r="C99" s="96"/>
      <c r="D99" s="96"/>
      <c r="E99" s="96"/>
      <c r="F99" s="96"/>
      <c r="G99" s="11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2"/>
      <c r="AN99" s="92"/>
      <c r="AP99" s="109"/>
    </row>
    <row r="100" spans="1:42" ht="16" x14ac:dyDescent="0.2">
      <c r="A100" s="99" t="s">
        <v>171</v>
      </c>
      <c r="B100" s="96" t="s">
        <v>137</v>
      </c>
      <c r="C100" s="96">
        <v>28.09</v>
      </c>
      <c r="D100" s="96"/>
      <c r="E100" s="96">
        <v>21.1</v>
      </c>
      <c r="F100" s="96">
        <v>20.6</v>
      </c>
      <c r="G100" s="116">
        <v>7.08</v>
      </c>
      <c r="H100" s="96"/>
      <c r="I100" s="96">
        <v>6.04</v>
      </c>
      <c r="J100" s="96"/>
      <c r="K100" s="96">
        <v>6.06</v>
      </c>
      <c r="L100" s="96"/>
      <c r="M100" s="96">
        <v>15.09</v>
      </c>
      <c r="N100" s="96">
        <v>17.059999999999999</v>
      </c>
      <c r="O100" s="96"/>
      <c r="P100" s="96">
        <v>17.100000000000001</v>
      </c>
      <c r="Q100" s="96">
        <v>18.059999999999999</v>
      </c>
      <c r="R100" s="96"/>
      <c r="S100" s="101">
        <f>(Q100+N100+C100)/3</f>
        <v>21.069999999999997</v>
      </c>
      <c r="T100" s="101"/>
      <c r="U100" s="96"/>
      <c r="V100" s="96"/>
      <c r="W100" s="96"/>
      <c r="X100" s="96"/>
      <c r="Y100" s="96"/>
      <c r="Z100" s="96"/>
      <c r="AA100" s="96">
        <v>26</v>
      </c>
      <c r="AB100" s="96"/>
      <c r="AC100" s="96"/>
      <c r="AD100" s="96">
        <v>31.01</v>
      </c>
      <c r="AE100" s="96"/>
      <c r="AF100" s="96"/>
      <c r="AG100" s="96">
        <v>23.04</v>
      </c>
      <c r="AH100" s="96"/>
      <c r="AI100" s="96">
        <v>27.05</v>
      </c>
      <c r="AJ100" s="96"/>
      <c r="AK100" s="96"/>
      <c r="AL100" s="96"/>
      <c r="AM100" s="92" t="s">
        <v>126</v>
      </c>
      <c r="AN100" s="92" t="s">
        <v>133</v>
      </c>
      <c r="AP100" s="109"/>
    </row>
    <row r="101" spans="1:42" ht="16" x14ac:dyDescent="0.2">
      <c r="A101" s="99" t="s">
        <v>156</v>
      </c>
      <c r="B101" s="96" t="s">
        <v>137</v>
      </c>
      <c r="C101" s="96">
        <v>25.3</v>
      </c>
      <c r="D101" s="96"/>
      <c r="E101" s="96">
        <v>15</v>
      </c>
      <c r="F101" s="96">
        <v>15.6</v>
      </c>
      <c r="G101" s="116">
        <v>7.06</v>
      </c>
      <c r="H101" s="96"/>
      <c r="I101" s="96">
        <v>5.0999999999999996</v>
      </c>
      <c r="J101" s="96"/>
      <c r="K101" s="96">
        <v>5.08</v>
      </c>
      <c r="L101" s="96"/>
      <c r="M101" s="96">
        <v>14.08</v>
      </c>
      <c r="N101" s="96">
        <v>14.03</v>
      </c>
      <c r="O101" s="96"/>
      <c r="P101" s="96">
        <v>16.079999999999998</v>
      </c>
      <c r="Q101" s="96">
        <v>16.07</v>
      </c>
      <c r="R101" s="96"/>
      <c r="S101" s="101">
        <f>(Q101+N101+C101)/3</f>
        <v>18.466666666666669</v>
      </c>
      <c r="T101" s="101"/>
      <c r="U101" s="96"/>
      <c r="V101" s="96"/>
      <c r="W101" s="96"/>
      <c r="X101" s="96"/>
      <c r="Y101" s="96"/>
      <c r="Z101" s="96"/>
      <c r="AA101" s="96">
        <v>25.1</v>
      </c>
      <c r="AB101" s="96"/>
      <c r="AC101" s="96"/>
      <c r="AD101" s="96">
        <v>22.08</v>
      </c>
      <c r="AE101" s="96"/>
      <c r="AF101" s="96"/>
      <c r="AG101" s="96">
        <v>27</v>
      </c>
      <c r="AH101" s="96"/>
      <c r="AI101" s="107">
        <v>23.1</v>
      </c>
      <c r="AJ101" s="96"/>
      <c r="AK101" s="96"/>
      <c r="AL101" s="96"/>
      <c r="AM101" s="92" t="s">
        <v>126</v>
      </c>
      <c r="AN101" s="92" t="s">
        <v>127</v>
      </c>
      <c r="AP101" s="109"/>
    </row>
    <row r="102" spans="1:42" ht="16" x14ac:dyDescent="0.2">
      <c r="A102" s="99" t="s">
        <v>165</v>
      </c>
      <c r="B102" s="96" t="s">
        <v>137</v>
      </c>
      <c r="C102" s="96">
        <v>25.6</v>
      </c>
      <c r="D102" s="96"/>
      <c r="E102" s="96">
        <v>15.9</v>
      </c>
      <c r="F102" s="96">
        <v>18.600000000000001</v>
      </c>
      <c r="G102" s="116">
        <v>7.05</v>
      </c>
      <c r="H102" s="96"/>
      <c r="I102" s="96">
        <v>6.02</v>
      </c>
      <c r="J102" s="96"/>
      <c r="K102" s="96">
        <v>5.09</v>
      </c>
      <c r="L102" s="96"/>
      <c r="M102" s="96">
        <v>13.1</v>
      </c>
      <c r="N102" s="96">
        <v>15.05</v>
      </c>
      <c r="O102" s="96"/>
      <c r="P102" s="96">
        <v>16.010000000000002</v>
      </c>
      <c r="Q102" s="96">
        <v>17.07</v>
      </c>
      <c r="R102" s="96"/>
      <c r="S102" s="101">
        <f>(Q102+N102+C102)/3</f>
        <v>19.240000000000002</v>
      </c>
      <c r="T102" s="101"/>
      <c r="U102" s="96"/>
      <c r="V102" s="96"/>
      <c r="W102" s="96"/>
      <c r="X102" s="96"/>
      <c r="Y102" s="96"/>
      <c r="Z102" s="96"/>
      <c r="AA102" s="96">
        <v>27.04</v>
      </c>
      <c r="AB102" s="96"/>
      <c r="AC102" s="96"/>
      <c r="AD102" s="96">
        <v>25.1</v>
      </c>
      <c r="AE102" s="96"/>
      <c r="AF102" s="96"/>
      <c r="AG102" s="96">
        <v>26.02</v>
      </c>
      <c r="AH102" s="96"/>
      <c r="AI102" s="107">
        <v>26.01</v>
      </c>
      <c r="AJ102" s="96"/>
      <c r="AK102" s="96"/>
      <c r="AL102" s="96"/>
      <c r="AM102" s="92" t="s">
        <v>126</v>
      </c>
      <c r="AN102" s="92" t="s">
        <v>133</v>
      </c>
      <c r="AP102" s="109"/>
    </row>
    <row r="103" spans="1:42" ht="16" x14ac:dyDescent="0.2">
      <c r="A103" s="99" t="s">
        <v>162</v>
      </c>
      <c r="B103" s="96" t="s">
        <v>137</v>
      </c>
      <c r="C103" s="96">
        <v>22.9</v>
      </c>
      <c r="D103" s="96"/>
      <c r="E103" s="96">
        <v>17.600000000000001</v>
      </c>
      <c r="F103" s="96">
        <v>16.8</v>
      </c>
      <c r="G103" s="116">
        <v>7.05</v>
      </c>
      <c r="H103" s="96"/>
      <c r="I103" s="96">
        <v>6.08</v>
      </c>
      <c r="J103" s="96"/>
      <c r="K103" s="96">
        <v>7.03</v>
      </c>
      <c r="L103" s="96"/>
      <c r="M103" s="96">
        <v>13.1</v>
      </c>
      <c r="N103" s="96">
        <v>16.100000000000001</v>
      </c>
      <c r="O103" s="96"/>
      <c r="P103" s="96">
        <v>17.02</v>
      </c>
      <c r="Q103" s="96">
        <v>18</v>
      </c>
      <c r="R103" s="96"/>
      <c r="S103" s="101">
        <f>(Q103+N103+C103)/3</f>
        <v>19</v>
      </c>
      <c r="T103" s="101"/>
      <c r="U103" s="96"/>
      <c r="V103" s="96"/>
      <c r="W103" s="96"/>
      <c r="X103" s="96"/>
      <c r="Y103" s="96"/>
      <c r="Z103" s="96"/>
      <c r="AA103" s="96">
        <v>28.1</v>
      </c>
      <c r="AB103" s="96"/>
      <c r="AC103" s="96"/>
      <c r="AD103" s="96">
        <v>24.07</v>
      </c>
      <c r="AE103" s="96"/>
      <c r="AF103" s="96"/>
      <c r="AG103" s="96">
        <v>26.08</v>
      </c>
      <c r="AH103" s="96"/>
      <c r="AI103" s="96">
        <v>23.04</v>
      </c>
      <c r="AJ103" s="96"/>
      <c r="AK103" s="96"/>
      <c r="AL103" s="96"/>
      <c r="AM103" s="92" t="s">
        <v>126</v>
      </c>
      <c r="AN103" s="92" t="s">
        <v>133</v>
      </c>
      <c r="AP103" s="109"/>
    </row>
    <row r="104" spans="1:42" ht="16" x14ac:dyDescent="0.2">
      <c r="A104" s="99" t="s">
        <v>159</v>
      </c>
      <c r="B104" s="96" t="s">
        <v>137</v>
      </c>
      <c r="C104" s="96">
        <v>21.2</v>
      </c>
      <c r="D104" s="96"/>
      <c r="E104" s="96">
        <v>16.899999999999999</v>
      </c>
      <c r="F104" s="96">
        <v>16.8</v>
      </c>
      <c r="G104" s="116">
        <v>7.05</v>
      </c>
      <c r="H104" s="96"/>
      <c r="I104" s="96">
        <v>6.04</v>
      </c>
      <c r="J104" s="96"/>
      <c r="K104" s="96">
        <v>6.05</v>
      </c>
      <c r="L104" s="96"/>
      <c r="M104" s="96">
        <v>20.079999999999998</v>
      </c>
      <c r="N104" s="96">
        <v>17.100000000000001</v>
      </c>
      <c r="O104" s="96"/>
      <c r="P104" s="96">
        <v>19.02</v>
      </c>
      <c r="Q104" s="96">
        <v>18.03</v>
      </c>
      <c r="R104" s="96"/>
      <c r="S104" s="101">
        <f>(Q104+N104+C104)/3</f>
        <v>18.776666666666667</v>
      </c>
      <c r="T104" s="101"/>
      <c r="U104" s="96"/>
      <c r="V104" s="96"/>
      <c r="W104" s="96"/>
      <c r="X104" s="96"/>
      <c r="Y104" s="96"/>
      <c r="Z104" s="96"/>
      <c r="AA104" s="96">
        <v>31.1</v>
      </c>
      <c r="AB104" s="96"/>
      <c r="AC104" s="96"/>
      <c r="AD104" s="96">
        <v>29.09</v>
      </c>
      <c r="AE104" s="96"/>
      <c r="AF104" s="96"/>
      <c r="AG104" s="96">
        <v>32.020000000000003</v>
      </c>
      <c r="AH104" s="96"/>
      <c r="AI104" s="96">
        <v>31.06</v>
      </c>
      <c r="AJ104" s="96"/>
      <c r="AK104" s="96"/>
      <c r="AL104" s="96"/>
      <c r="AM104" s="92" t="s">
        <v>126</v>
      </c>
      <c r="AN104" s="92" t="s">
        <v>127</v>
      </c>
      <c r="AP104" s="109"/>
    </row>
    <row r="105" spans="1:42" ht="16" x14ac:dyDescent="0.2">
      <c r="A105" s="246" t="s">
        <v>18</v>
      </c>
      <c r="B105" s="96" t="s">
        <v>125</v>
      </c>
      <c r="C105" s="96">
        <v>22.5</v>
      </c>
      <c r="D105" s="96"/>
      <c r="E105" s="96">
        <v>14.8</v>
      </c>
      <c r="F105" s="96">
        <v>14.9</v>
      </c>
      <c r="G105" s="116">
        <v>7.02</v>
      </c>
      <c r="H105" s="96"/>
      <c r="I105" s="96">
        <v>6.04</v>
      </c>
      <c r="J105" s="96"/>
      <c r="K105" s="96">
        <v>6.05</v>
      </c>
      <c r="L105" s="96"/>
      <c r="M105" s="96">
        <v>14</v>
      </c>
      <c r="N105" s="96">
        <v>16.059999999999999</v>
      </c>
      <c r="O105" s="96"/>
      <c r="P105" s="96"/>
      <c r="Q105" s="96"/>
      <c r="R105" s="96"/>
      <c r="S105" s="106">
        <f>(Q105+N105+C105)/2</f>
        <v>19.28</v>
      </c>
      <c r="T105" s="10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2" t="s">
        <v>126</v>
      </c>
      <c r="AN105" s="92" t="s">
        <v>133</v>
      </c>
      <c r="AP105" s="109"/>
    </row>
    <row r="106" spans="1:42" ht="16" x14ac:dyDescent="0.2">
      <c r="A106" s="99" t="s">
        <v>153</v>
      </c>
      <c r="B106" s="96" t="s">
        <v>137</v>
      </c>
      <c r="C106" s="96">
        <v>21.4</v>
      </c>
      <c r="D106" s="96"/>
      <c r="E106" s="96">
        <v>13.2</v>
      </c>
      <c r="F106" s="96">
        <v>14</v>
      </c>
      <c r="G106" s="116">
        <v>6.11</v>
      </c>
      <c r="H106" s="96"/>
      <c r="I106" s="96">
        <v>6.02</v>
      </c>
      <c r="J106" s="96"/>
      <c r="K106" s="96">
        <v>6.02</v>
      </c>
      <c r="L106" s="96"/>
      <c r="M106" s="96">
        <v>14</v>
      </c>
      <c r="N106" s="96">
        <v>15.05</v>
      </c>
      <c r="O106" s="96"/>
      <c r="P106" s="96">
        <v>16.07</v>
      </c>
      <c r="Q106" s="96">
        <v>18.07</v>
      </c>
      <c r="R106" s="96"/>
      <c r="S106" s="101">
        <f t="shared" ref="S106:S115" si="27">(Q106+N106+C106)/3</f>
        <v>18.173333333333336</v>
      </c>
      <c r="T106" s="101"/>
      <c r="U106" s="96"/>
      <c r="V106" s="96"/>
      <c r="W106" s="96"/>
      <c r="X106" s="96"/>
      <c r="Y106" s="96"/>
      <c r="Z106" s="96"/>
      <c r="AA106" s="96">
        <v>29.03</v>
      </c>
      <c r="AB106" s="96"/>
      <c r="AC106" s="96"/>
      <c r="AD106" s="96">
        <v>24.09</v>
      </c>
      <c r="AE106" s="96"/>
      <c r="AF106" s="96"/>
      <c r="AG106" s="96">
        <v>26.06</v>
      </c>
      <c r="AH106" s="96"/>
      <c r="AI106" s="107">
        <v>23.08</v>
      </c>
      <c r="AJ106" s="96"/>
      <c r="AK106" s="96"/>
      <c r="AL106" s="96"/>
      <c r="AM106" s="92" t="s">
        <v>126</v>
      </c>
      <c r="AN106" s="92" t="s">
        <v>133</v>
      </c>
      <c r="AP106" s="109"/>
    </row>
    <row r="107" spans="1:42" ht="16" x14ac:dyDescent="0.2">
      <c r="A107" s="99" t="s">
        <v>168</v>
      </c>
      <c r="B107" s="96" t="s">
        <v>137</v>
      </c>
      <c r="C107" s="96">
        <v>24.4</v>
      </c>
      <c r="D107" s="96"/>
      <c r="E107" s="96">
        <v>17.5</v>
      </c>
      <c r="F107" s="96">
        <v>15.9</v>
      </c>
      <c r="G107" s="116">
        <v>6.11</v>
      </c>
      <c r="H107" s="96"/>
      <c r="I107" s="96">
        <v>5.0999999999999996</v>
      </c>
      <c r="J107" s="96"/>
      <c r="K107" s="96">
        <v>5.08</v>
      </c>
      <c r="L107" s="96"/>
      <c r="M107" s="96">
        <v>15.05</v>
      </c>
      <c r="N107" s="96">
        <v>18.02</v>
      </c>
      <c r="O107" s="96"/>
      <c r="P107" s="96">
        <v>16.07</v>
      </c>
      <c r="Q107" s="96">
        <v>19.010000000000002</v>
      </c>
      <c r="R107" s="96"/>
      <c r="S107" s="101">
        <f t="shared" si="27"/>
        <v>20.476666666666667</v>
      </c>
      <c r="T107" s="101"/>
      <c r="U107" s="96"/>
      <c r="V107" s="96"/>
      <c r="W107" s="96"/>
      <c r="X107" s="96"/>
      <c r="Y107" s="96"/>
      <c r="Z107" s="96"/>
      <c r="AA107" s="96">
        <v>30.04</v>
      </c>
      <c r="AB107" s="96"/>
      <c r="AC107" s="96"/>
      <c r="AD107" s="96">
        <v>26.09</v>
      </c>
      <c r="AE107" s="96"/>
      <c r="AF107" s="96"/>
      <c r="AG107" s="96">
        <v>27.06</v>
      </c>
      <c r="AH107" s="96"/>
      <c r="AI107" s="96">
        <v>26.1</v>
      </c>
      <c r="AJ107" s="96"/>
      <c r="AK107" s="96"/>
      <c r="AL107" s="96"/>
      <c r="AM107" s="92" t="s">
        <v>126</v>
      </c>
      <c r="AN107" s="92" t="s">
        <v>133</v>
      </c>
      <c r="AP107" s="109"/>
    </row>
    <row r="108" spans="1:42" ht="16" x14ac:dyDescent="0.2">
      <c r="A108" s="99" t="s">
        <v>141</v>
      </c>
      <c r="B108" s="96" t="s">
        <v>137</v>
      </c>
      <c r="C108" s="96">
        <v>18.399999999999999</v>
      </c>
      <c r="D108" s="96"/>
      <c r="E108" s="96">
        <v>12.7</v>
      </c>
      <c r="F108" s="96">
        <v>13.4</v>
      </c>
      <c r="G108" s="116">
        <v>6.1</v>
      </c>
      <c r="H108" s="96"/>
      <c r="I108" s="96">
        <v>6.02</v>
      </c>
      <c r="J108" s="96"/>
      <c r="K108" s="96">
        <v>6.02</v>
      </c>
      <c r="L108" s="96"/>
      <c r="M108" s="96">
        <v>11.04</v>
      </c>
      <c r="N108" s="96">
        <v>13.03</v>
      </c>
      <c r="O108" s="96"/>
      <c r="P108" s="96">
        <v>15.04</v>
      </c>
      <c r="Q108" s="96">
        <v>16.11</v>
      </c>
      <c r="R108" s="96"/>
      <c r="S108" s="101">
        <f t="shared" si="27"/>
        <v>15.846666666666666</v>
      </c>
      <c r="T108" s="101"/>
      <c r="U108" s="96"/>
      <c r="V108" s="96"/>
      <c r="W108" s="96"/>
      <c r="X108" s="96"/>
      <c r="Y108" s="96"/>
      <c r="Z108" s="96"/>
      <c r="AA108" s="96">
        <v>24.11</v>
      </c>
      <c r="AB108" s="96"/>
      <c r="AC108" s="96"/>
      <c r="AD108" s="96">
        <v>24</v>
      </c>
      <c r="AE108" s="96"/>
      <c r="AF108" s="96"/>
      <c r="AG108" s="96">
        <v>23.07</v>
      </c>
      <c r="AH108" s="96"/>
      <c r="AI108" s="96">
        <v>22.02</v>
      </c>
      <c r="AJ108" s="96"/>
      <c r="AK108" s="96"/>
      <c r="AL108" s="96"/>
      <c r="AM108" s="92" t="s">
        <v>126</v>
      </c>
      <c r="AN108" s="92" t="s">
        <v>133</v>
      </c>
      <c r="AP108" s="109"/>
    </row>
    <row r="109" spans="1:42" ht="16" x14ac:dyDescent="0.2">
      <c r="A109" s="99" t="s">
        <v>147</v>
      </c>
      <c r="B109" s="96" t="s">
        <v>137</v>
      </c>
      <c r="C109" s="96">
        <v>19</v>
      </c>
      <c r="D109" s="96"/>
      <c r="E109" s="96">
        <v>14.2</v>
      </c>
      <c r="F109" s="96">
        <v>14.1</v>
      </c>
      <c r="G109" s="116">
        <v>6.09</v>
      </c>
      <c r="H109" s="96"/>
      <c r="I109" s="96">
        <v>6.02</v>
      </c>
      <c r="J109" s="96"/>
      <c r="K109" s="96">
        <v>5.0999999999999996</v>
      </c>
      <c r="L109" s="96"/>
      <c r="M109" s="96">
        <v>17.03</v>
      </c>
      <c r="N109" s="96">
        <v>16.059999999999999</v>
      </c>
      <c r="O109" s="96"/>
      <c r="P109" s="96">
        <v>18.09</v>
      </c>
      <c r="Q109" s="96">
        <v>18</v>
      </c>
      <c r="R109" s="96"/>
      <c r="S109" s="101">
        <f t="shared" si="27"/>
        <v>17.686666666666667</v>
      </c>
      <c r="T109" s="101"/>
      <c r="U109" s="96"/>
      <c r="V109" s="96"/>
      <c r="W109" s="96"/>
      <c r="X109" s="96"/>
      <c r="Y109" s="96"/>
      <c r="Z109" s="96"/>
      <c r="AA109" s="96">
        <v>26.02</v>
      </c>
      <c r="AB109" s="96"/>
      <c r="AC109" s="96"/>
      <c r="AD109" s="96">
        <v>22.1</v>
      </c>
      <c r="AE109" s="96"/>
      <c r="AF109" s="96"/>
      <c r="AG109" s="96">
        <v>26.03</v>
      </c>
      <c r="AH109" s="96"/>
      <c r="AI109" s="96">
        <v>24.01</v>
      </c>
      <c r="AJ109" s="96"/>
      <c r="AK109" s="96"/>
      <c r="AL109" s="96"/>
      <c r="AM109" s="92" t="s">
        <v>126</v>
      </c>
      <c r="AN109" s="92" t="s">
        <v>127</v>
      </c>
      <c r="AP109" s="109"/>
    </row>
    <row r="110" spans="1:42" ht="16" x14ac:dyDescent="0.2">
      <c r="A110" s="99" t="s">
        <v>150</v>
      </c>
      <c r="B110" s="96" t="s">
        <v>137</v>
      </c>
      <c r="C110" s="96">
        <v>22.2</v>
      </c>
      <c r="D110" s="96"/>
      <c r="E110" s="96">
        <v>15.6</v>
      </c>
      <c r="F110" s="96">
        <v>16</v>
      </c>
      <c r="G110" s="116">
        <v>6.07</v>
      </c>
      <c r="H110" s="96"/>
      <c r="I110" s="96">
        <v>5.09</v>
      </c>
      <c r="J110" s="96"/>
      <c r="K110" s="96">
        <v>5.09</v>
      </c>
      <c r="L110" s="96"/>
      <c r="M110" s="96">
        <v>14.06</v>
      </c>
      <c r="N110" s="96">
        <v>15.08</v>
      </c>
      <c r="O110" s="96"/>
      <c r="P110" s="96">
        <v>16.100000000000001</v>
      </c>
      <c r="Q110" s="96">
        <v>17.059999999999999</v>
      </c>
      <c r="R110" s="96"/>
      <c r="S110" s="101">
        <f t="shared" si="27"/>
        <v>18.113333333333333</v>
      </c>
      <c r="T110" s="101"/>
      <c r="U110" s="96"/>
      <c r="V110" s="96"/>
      <c r="W110" s="96"/>
      <c r="X110" s="96"/>
      <c r="Y110" s="96"/>
      <c r="Z110" s="96"/>
      <c r="AA110" s="96">
        <v>28.05</v>
      </c>
      <c r="AB110" s="96"/>
      <c r="AC110" s="96"/>
      <c r="AD110" s="96">
        <v>28.05</v>
      </c>
      <c r="AE110" s="96"/>
      <c r="AF110" s="96"/>
      <c r="AG110" s="96">
        <v>26.02</v>
      </c>
      <c r="AH110" s="96"/>
      <c r="AI110" s="96">
        <v>24.07</v>
      </c>
      <c r="AJ110" s="96"/>
      <c r="AK110" s="96"/>
      <c r="AL110" s="96"/>
      <c r="AM110" s="92" t="s">
        <v>126</v>
      </c>
      <c r="AN110" s="92" t="s">
        <v>133</v>
      </c>
      <c r="AP110" s="109"/>
    </row>
    <row r="111" spans="1:42" ht="16" x14ac:dyDescent="0.2">
      <c r="A111" s="246" t="s">
        <v>22</v>
      </c>
      <c r="B111" s="96" t="s">
        <v>125</v>
      </c>
      <c r="C111" s="96">
        <v>18</v>
      </c>
      <c r="D111" s="96"/>
      <c r="E111" s="96">
        <v>12</v>
      </c>
      <c r="F111" s="96">
        <v>12</v>
      </c>
      <c r="G111" s="116">
        <v>6.06</v>
      </c>
      <c r="H111" s="96"/>
      <c r="I111" s="96">
        <v>5.04</v>
      </c>
      <c r="J111" s="96"/>
      <c r="K111" s="96">
        <v>4.08</v>
      </c>
      <c r="L111" s="96"/>
      <c r="M111" s="96">
        <v>12.1</v>
      </c>
      <c r="N111" s="96">
        <v>12.06</v>
      </c>
      <c r="O111" s="96"/>
      <c r="P111" s="96">
        <v>16.11</v>
      </c>
      <c r="Q111" s="96">
        <v>16.02</v>
      </c>
      <c r="R111" s="96"/>
      <c r="S111" s="101">
        <f t="shared" si="27"/>
        <v>15.36</v>
      </c>
      <c r="T111" s="101"/>
      <c r="U111" s="96"/>
      <c r="V111" s="96"/>
      <c r="W111" s="96"/>
      <c r="X111" s="96"/>
      <c r="Y111" s="96"/>
      <c r="Z111" s="96"/>
      <c r="AA111" s="96">
        <v>22.11</v>
      </c>
      <c r="AB111" s="96"/>
      <c r="AC111" s="96"/>
      <c r="AD111" s="96">
        <v>24.01</v>
      </c>
      <c r="AE111" s="96"/>
      <c r="AF111" s="96"/>
      <c r="AG111" s="96">
        <v>23.05</v>
      </c>
      <c r="AH111" s="96"/>
      <c r="AI111" s="96">
        <v>24.03</v>
      </c>
      <c r="AJ111" s="96"/>
      <c r="AK111" s="96"/>
      <c r="AL111" s="96"/>
      <c r="AM111" s="92" t="s">
        <v>126</v>
      </c>
      <c r="AN111" s="92" t="s">
        <v>127</v>
      </c>
      <c r="AP111" s="109"/>
    </row>
    <row r="112" spans="1:42" ht="16" x14ac:dyDescent="0.2">
      <c r="A112" s="246" t="s">
        <v>20</v>
      </c>
      <c r="B112" s="96" t="s">
        <v>125</v>
      </c>
      <c r="C112" s="96">
        <v>17.899999999999999</v>
      </c>
      <c r="D112" s="96"/>
      <c r="E112" s="96">
        <v>13.6</v>
      </c>
      <c r="F112" s="96">
        <v>10.7</v>
      </c>
      <c r="G112" s="116">
        <v>6.06</v>
      </c>
      <c r="H112" s="96"/>
      <c r="I112" s="96">
        <v>5.09</v>
      </c>
      <c r="J112" s="96"/>
      <c r="K112" s="96">
        <v>6</v>
      </c>
      <c r="L112" s="96"/>
      <c r="M112" s="96">
        <v>15.11</v>
      </c>
      <c r="N112" s="96">
        <v>16</v>
      </c>
      <c r="O112" s="96"/>
      <c r="P112" s="96">
        <v>18</v>
      </c>
      <c r="Q112" s="96">
        <v>17.07</v>
      </c>
      <c r="R112" s="96"/>
      <c r="S112" s="101">
        <f t="shared" si="27"/>
        <v>16.989999999999998</v>
      </c>
      <c r="T112" s="101"/>
      <c r="U112" s="96"/>
      <c r="V112" s="96"/>
      <c r="W112" s="96"/>
      <c r="X112" s="96"/>
      <c r="Y112" s="96"/>
      <c r="Z112" s="96"/>
      <c r="AA112" s="96">
        <v>22.04</v>
      </c>
      <c r="AB112" s="96"/>
      <c r="AC112" s="96"/>
      <c r="AD112" s="96">
        <v>25.02</v>
      </c>
      <c r="AE112" s="96"/>
      <c r="AF112" s="96"/>
      <c r="AG112" s="96">
        <v>25.07</v>
      </c>
      <c r="AH112" s="96"/>
      <c r="AI112" s="96">
        <v>26.01</v>
      </c>
      <c r="AJ112" s="96"/>
      <c r="AK112" s="96"/>
      <c r="AL112" s="96"/>
      <c r="AM112" s="92" t="s">
        <v>126</v>
      </c>
      <c r="AN112" s="92" t="s">
        <v>127</v>
      </c>
      <c r="AP112" s="109"/>
    </row>
    <row r="113" spans="1:56" ht="16" x14ac:dyDescent="0.2">
      <c r="A113" s="246" t="s">
        <v>19</v>
      </c>
      <c r="B113" s="96" t="s">
        <v>125</v>
      </c>
      <c r="C113" s="96">
        <v>20.399999999999999</v>
      </c>
      <c r="D113" s="96"/>
      <c r="E113" s="96">
        <v>10.8</v>
      </c>
      <c r="F113" s="96">
        <v>12.3</v>
      </c>
      <c r="G113" s="116">
        <v>6.03</v>
      </c>
      <c r="H113" s="96"/>
      <c r="I113" s="96">
        <v>5.03</v>
      </c>
      <c r="J113" s="96"/>
      <c r="K113" s="96">
        <v>5.09</v>
      </c>
      <c r="L113" s="96"/>
      <c r="M113" s="96">
        <v>17.079999999999998</v>
      </c>
      <c r="N113" s="96">
        <v>15.09</v>
      </c>
      <c r="O113" s="96"/>
      <c r="P113" s="96">
        <v>17.079999999999998</v>
      </c>
      <c r="Q113" s="96">
        <v>17.05</v>
      </c>
      <c r="R113" s="96"/>
      <c r="S113" s="101">
        <f t="shared" si="27"/>
        <v>17.513333333333332</v>
      </c>
      <c r="T113" s="101"/>
      <c r="U113" s="96"/>
      <c r="V113" s="96"/>
      <c r="W113" s="96"/>
      <c r="X113" s="96"/>
      <c r="Y113" s="96"/>
      <c r="Z113" s="96"/>
      <c r="AA113" s="96">
        <v>27</v>
      </c>
      <c r="AB113" s="96"/>
      <c r="AC113" s="96"/>
      <c r="AD113" s="96">
        <v>26</v>
      </c>
      <c r="AE113" s="96"/>
      <c r="AF113" s="96"/>
      <c r="AG113" s="96">
        <v>26.07</v>
      </c>
      <c r="AH113" s="96"/>
      <c r="AI113" s="96">
        <v>26.05</v>
      </c>
      <c r="AJ113" s="96"/>
      <c r="AK113" s="96"/>
      <c r="AL113" s="96"/>
      <c r="AM113" s="92" t="s">
        <v>126</v>
      </c>
      <c r="AN113" s="92" t="s">
        <v>127</v>
      </c>
      <c r="AP113" s="109"/>
    </row>
    <row r="114" spans="1:56" ht="16" x14ac:dyDescent="0.2">
      <c r="A114" s="99" t="s">
        <v>144</v>
      </c>
      <c r="B114" s="96" t="s">
        <v>137</v>
      </c>
      <c r="C114" s="96">
        <v>18.600000000000001</v>
      </c>
      <c r="D114" s="96"/>
      <c r="E114" s="96">
        <v>11.8</v>
      </c>
      <c r="F114" s="96">
        <v>13.7</v>
      </c>
      <c r="G114" s="116">
        <v>6.03</v>
      </c>
      <c r="H114" s="96"/>
      <c r="I114" s="96">
        <v>5.05</v>
      </c>
      <c r="J114" s="96"/>
      <c r="K114" s="96">
        <v>5.04</v>
      </c>
      <c r="L114" s="96"/>
      <c r="M114" s="96">
        <v>15.03</v>
      </c>
      <c r="N114" s="96">
        <v>13.04</v>
      </c>
      <c r="O114" s="96"/>
      <c r="P114" s="96">
        <v>17.04</v>
      </c>
      <c r="Q114" s="96">
        <v>16.079999999999998</v>
      </c>
      <c r="R114" s="96"/>
      <c r="S114" s="101">
        <f t="shared" si="27"/>
        <v>15.906666666666666</v>
      </c>
      <c r="T114" s="101"/>
      <c r="U114" s="96"/>
      <c r="V114" s="96"/>
      <c r="W114" s="96"/>
      <c r="X114" s="96"/>
      <c r="Y114" s="96"/>
      <c r="Z114" s="96"/>
      <c r="AA114" s="96">
        <v>24.02</v>
      </c>
      <c r="AB114" s="96"/>
      <c r="AC114" s="96"/>
      <c r="AD114" s="96">
        <v>23.04</v>
      </c>
      <c r="AE114" s="96"/>
      <c r="AF114" s="96"/>
      <c r="AG114" s="96">
        <v>24.09</v>
      </c>
      <c r="AH114" s="96"/>
      <c r="AI114" s="96">
        <v>22.09</v>
      </c>
      <c r="AJ114" s="96"/>
      <c r="AK114" s="96"/>
      <c r="AL114" s="96"/>
      <c r="AM114" s="92" t="s">
        <v>126</v>
      </c>
      <c r="AN114" s="92" t="s">
        <v>127</v>
      </c>
      <c r="AP114" s="109"/>
    </row>
    <row r="115" spans="1:56" ht="16" x14ac:dyDescent="0.2">
      <c r="A115" s="99" t="s">
        <v>136</v>
      </c>
      <c r="B115" s="96" t="s">
        <v>137</v>
      </c>
      <c r="C115" s="96">
        <v>19.399999999999999</v>
      </c>
      <c r="D115" s="96"/>
      <c r="E115" s="96">
        <v>12.1</v>
      </c>
      <c r="F115" s="96">
        <v>11.7</v>
      </c>
      <c r="G115" s="116">
        <v>5.1100000000000003</v>
      </c>
      <c r="H115" s="96"/>
      <c r="I115" s="96">
        <v>4.09</v>
      </c>
      <c r="J115" s="96"/>
      <c r="K115" s="96">
        <v>4.1100000000000003</v>
      </c>
      <c r="L115" s="96"/>
      <c r="M115" s="96">
        <v>11.11</v>
      </c>
      <c r="N115" s="96">
        <v>10.11</v>
      </c>
      <c r="O115" s="96"/>
      <c r="P115" s="96">
        <v>17.03</v>
      </c>
      <c r="Q115" s="96">
        <v>14.11</v>
      </c>
      <c r="R115" s="96"/>
      <c r="S115" s="101">
        <f t="shared" si="27"/>
        <v>14.54</v>
      </c>
      <c r="T115" s="101"/>
      <c r="U115" s="96"/>
      <c r="V115" s="96"/>
      <c r="W115" s="96"/>
      <c r="X115" s="96"/>
      <c r="Y115" s="96"/>
      <c r="Z115" s="96"/>
      <c r="AA115" s="96">
        <v>21.08</v>
      </c>
      <c r="AB115" s="96"/>
      <c r="AC115" s="96"/>
      <c r="AD115" s="96">
        <v>20.11</v>
      </c>
      <c r="AE115" s="96"/>
      <c r="AF115" s="96"/>
      <c r="AG115" s="96">
        <v>26.03</v>
      </c>
      <c r="AH115" s="96"/>
      <c r="AI115" s="107">
        <v>22.01</v>
      </c>
      <c r="AJ115" s="96"/>
      <c r="AK115" s="96"/>
      <c r="AL115" s="96"/>
      <c r="AM115" s="92" t="s">
        <v>126</v>
      </c>
      <c r="AN115" s="92" t="s">
        <v>138</v>
      </c>
      <c r="AP115" s="109"/>
    </row>
    <row r="116" spans="1:56" ht="19" x14ac:dyDescent="0.25">
      <c r="A116" s="99"/>
      <c r="B116" s="96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96"/>
      <c r="AN116" s="96"/>
      <c r="AP116" s="109"/>
    </row>
    <row r="117" spans="1:56" ht="16" x14ac:dyDescent="0.2">
      <c r="A117" s="110" t="s">
        <v>180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P117" s="109"/>
    </row>
    <row r="118" spans="1:56" ht="13" x14ac:dyDescent="0.15">
      <c r="A118" s="112"/>
      <c r="AP118" s="109"/>
    </row>
    <row r="119" spans="1:56" s="13" customFormat="1" ht="13" x14ac:dyDescent="0.15">
      <c r="A119" s="113"/>
      <c r="AP119" s="114"/>
      <c r="AX119" s="14"/>
      <c r="AY119" s="14"/>
      <c r="AZ119" s="14"/>
      <c r="BA119" s="14"/>
      <c r="BB119" s="14"/>
      <c r="BC119" s="14"/>
      <c r="BD119" s="14"/>
    </row>
    <row r="120" spans="1:56" ht="13" x14ac:dyDescent="0.15">
      <c r="A120" s="112"/>
      <c r="AP120" s="109"/>
    </row>
    <row r="121" spans="1:56" ht="15" x14ac:dyDescent="0.2">
      <c r="A121" s="89"/>
      <c r="B121" s="90" t="s">
        <v>99</v>
      </c>
      <c r="C121" s="90" t="s">
        <v>100</v>
      </c>
      <c r="D121" s="90"/>
      <c r="E121" s="90" t="s">
        <v>102</v>
      </c>
      <c r="F121" s="90" t="s">
        <v>103</v>
      </c>
      <c r="G121" s="90" t="s">
        <v>104</v>
      </c>
      <c r="H121" s="90"/>
      <c r="I121" s="91" t="s">
        <v>105</v>
      </c>
      <c r="J121" s="90"/>
      <c r="K121" s="90" t="s">
        <v>106</v>
      </c>
      <c r="L121" s="90"/>
      <c r="M121" s="90" t="s">
        <v>107</v>
      </c>
      <c r="N121" s="90" t="s">
        <v>108</v>
      </c>
      <c r="O121" s="90"/>
      <c r="P121" s="90" t="s">
        <v>109</v>
      </c>
      <c r="Q121" s="90" t="s">
        <v>110</v>
      </c>
      <c r="R121" s="90"/>
      <c r="S121" s="117" t="s">
        <v>111</v>
      </c>
      <c r="T121" s="117"/>
      <c r="U121" s="90"/>
      <c r="V121" s="90"/>
      <c r="W121" s="90"/>
      <c r="X121" s="90"/>
      <c r="Y121" s="90"/>
      <c r="Z121" s="90"/>
      <c r="AA121" s="90" t="s">
        <v>116</v>
      </c>
      <c r="AB121" s="90"/>
      <c r="AC121" s="90"/>
      <c r="AD121" s="90" t="s">
        <v>118</v>
      </c>
      <c r="AE121" s="90"/>
      <c r="AF121" s="90"/>
      <c r="AG121" s="90" t="s">
        <v>115</v>
      </c>
      <c r="AH121" s="90"/>
      <c r="AI121" s="90" t="s">
        <v>117</v>
      </c>
      <c r="AJ121" s="90"/>
      <c r="AK121" s="90"/>
      <c r="AL121" s="90"/>
      <c r="AM121" s="92" t="s">
        <v>119</v>
      </c>
      <c r="AN121" s="92" t="s">
        <v>120</v>
      </c>
      <c r="AP121" s="109"/>
    </row>
    <row r="122" spans="1:56" ht="16" x14ac:dyDescent="0.2">
      <c r="A122" s="95"/>
      <c r="B122" s="96" t="s">
        <v>123</v>
      </c>
      <c r="C122" s="96"/>
      <c r="D122" s="96"/>
      <c r="E122" s="96"/>
      <c r="F122" s="96"/>
      <c r="G122" s="96"/>
      <c r="H122" s="96"/>
      <c r="I122" s="11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2"/>
      <c r="AN122" s="92"/>
      <c r="AP122" s="109"/>
    </row>
    <row r="123" spans="1:56" ht="16" x14ac:dyDescent="0.2">
      <c r="A123" s="99" t="s">
        <v>162</v>
      </c>
      <c r="B123" s="96" t="s">
        <v>137</v>
      </c>
      <c r="C123" s="96">
        <v>22.9</v>
      </c>
      <c r="D123" s="96"/>
      <c r="E123" s="96">
        <v>17.600000000000001</v>
      </c>
      <c r="F123" s="96">
        <v>16.8</v>
      </c>
      <c r="G123" s="96">
        <v>7.05</v>
      </c>
      <c r="H123" s="96"/>
      <c r="I123" s="116">
        <v>6.08</v>
      </c>
      <c r="J123" s="96"/>
      <c r="K123" s="96">
        <v>7.03</v>
      </c>
      <c r="L123" s="96"/>
      <c r="M123" s="96">
        <v>13.1</v>
      </c>
      <c r="N123" s="96">
        <v>16.100000000000001</v>
      </c>
      <c r="O123" s="96"/>
      <c r="P123" s="96">
        <v>17.02</v>
      </c>
      <c r="Q123" s="96">
        <v>18</v>
      </c>
      <c r="R123" s="96"/>
      <c r="S123" s="101">
        <f>(Q123+N123+C123)/3</f>
        <v>19</v>
      </c>
      <c r="T123" s="101"/>
      <c r="U123" s="96"/>
      <c r="V123" s="96"/>
      <c r="W123" s="96"/>
      <c r="X123" s="96"/>
      <c r="Y123" s="96"/>
      <c r="Z123" s="96"/>
      <c r="AA123" s="96">
        <v>28.1</v>
      </c>
      <c r="AB123" s="96"/>
      <c r="AC123" s="96"/>
      <c r="AD123" s="96">
        <v>24.07</v>
      </c>
      <c r="AE123" s="96"/>
      <c r="AF123" s="96"/>
      <c r="AG123" s="96">
        <v>26.08</v>
      </c>
      <c r="AH123" s="96"/>
      <c r="AI123" s="96">
        <v>23.04</v>
      </c>
      <c r="AJ123" s="96"/>
      <c r="AK123" s="96"/>
      <c r="AL123" s="96"/>
      <c r="AM123" s="92" t="s">
        <v>126</v>
      </c>
      <c r="AN123" s="92" t="s">
        <v>133</v>
      </c>
      <c r="AP123" s="109"/>
    </row>
    <row r="124" spans="1:56" ht="16" x14ac:dyDescent="0.2">
      <c r="A124" s="246" t="s">
        <v>18</v>
      </c>
      <c r="B124" s="96" t="s">
        <v>125</v>
      </c>
      <c r="C124" s="96">
        <v>22.5</v>
      </c>
      <c r="D124" s="96"/>
      <c r="E124" s="96">
        <v>14.8</v>
      </c>
      <c r="F124" s="96">
        <v>14.9</v>
      </c>
      <c r="G124" s="96">
        <v>7.02</v>
      </c>
      <c r="H124" s="96"/>
      <c r="I124" s="116">
        <v>6.04</v>
      </c>
      <c r="J124" s="96"/>
      <c r="K124" s="96">
        <v>6.05</v>
      </c>
      <c r="L124" s="96"/>
      <c r="M124" s="96">
        <v>14</v>
      </c>
      <c r="N124" s="96">
        <v>16.059999999999999</v>
      </c>
      <c r="O124" s="96"/>
      <c r="P124" s="96"/>
      <c r="Q124" s="96"/>
      <c r="R124" s="96"/>
      <c r="S124" s="106">
        <f>(Q124+N124+C124)/2</f>
        <v>19.28</v>
      </c>
      <c r="T124" s="10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2" t="s">
        <v>126</v>
      </c>
      <c r="AN124" s="92" t="s">
        <v>133</v>
      </c>
      <c r="AP124" s="109"/>
    </row>
    <row r="125" spans="1:56" ht="16" x14ac:dyDescent="0.2">
      <c r="A125" s="99" t="s">
        <v>159</v>
      </c>
      <c r="B125" s="96" t="s">
        <v>137</v>
      </c>
      <c r="C125" s="96">
        <v>21.2</v>
      </c>
      <c r="D125" s="96"/>
      <c r="E125" s="96">
        <v>16.899999999999999</v>
      </c>
      <c r="F125" s="96">
        <v>16.8</v>
      </c>
      <c r="G125" s="96">
        <v>7.05</v>
      </c>
      <c r="H125" s="96"/>
      <c r="I125" s="116">
        <v>6.04</v>
      </c>
      <c r="J125" s="96"/>
      <c r="K125" s="96">
        <v>6.05</v>
      </c>
      <c r="L125" s="96"/>
      <c r="M125" s="96">
        <v>20.079999999999998</v>
      </c>
      <c r="N125" s="96">
        <v>17.100000000000001</v>
      </c>
      <c r="O125" s="96"/>
      <c r="P125" s="96">
        <v>19.02</v>
      </c>
      <c r="Q125" s="96">
        <v>18.03</v>
      </c>
      <c r="R125" s="96"/>
      <c r="S125" s="101">
        <f t="shared" ref="S125:S138" si="28">(Q125+N125+C125)/3</f>
        <v>18.776666666666667</v>
      </c>
      <c r="T125" s="101"/>
      <c r="U125" s="96"/>
      <c r="V125" s="96"/>
      <c r="W125" s="96"/>
      <c r="X125" s="96"/>
      <c r="Y125" s="96"/>
      <c r="Z125" s="96"/>
      <c r="AA125" s="96">
        <v>31.1</v>
      </c>
      <c r="AB125" s="96"/>
      <c r="AC125" s="96"/>
      <c r="AD125" s="96">
        <v>29.09</v>
      </c>
      <c r="AE125" s="96"/>
      <c r="AF125" s="96"/>
      <c r="AG125" s="96">
        <v>32.020000000000003</v>
      </c>
      <c r="AH125" s="96"/>
      <c r="AI125" s="96">
        <v>31.06</v>
      </c>
      <c r="AJ125" s="96"/>
      <c r="AK125" s="96"/>
      <c r="AL125" s="96"/>
      <c r="AM125" s="92" t="s">
        <v>126</v>
      </c>
      <c r="AN125" s="92" t="s">
        <v>127</v>
      </c>
      <c r="AP125" s="109"/>
    </row>
    <row r="126" spans="1:56" ht="16" x14ac:dyDescent="0.2">
      <c r="A126" s="99" t="s">
        <v>171</v>
      </c>
      <c r="B126" s="96" t="s">
        <v>137</v>
      </c>
      <c r="C126" s="96">
        <v>28.09</v>
      </c>
      <c r="D126" s="96"/>
      <c r="E126" s="96">
        <v>21.1</v>
      </c>
      <c r="F126" s="96">
        <v>20.6</v>
      </c>
      <c r="G126" s="96">
        <v>7.08</v>
      </c>
      <c r="H126" s="96"/>
      <c r="I126" s="116">
        <v>6.04</v>
      </c>
      <c r="J126" s="96"/>
      <c r="K126" s="96">
        <v>6.06</v>
      </c>
      <c r="L126" s="96"/>
      <c r="M126" s="96">
        <v>15.09</v>
      </c>
      <c r="N126" s="96">
        <v>17.059999999999999</v>
      </c>
      <c r="O126" s="96"/>
      <c r="P126" s="96">
        <v>17.100000000000001</v>
      </c>
      <c r="Q126" s="96">
        <v>18.059999999999999</v>
      </c>
      <c r="R126" s="96"/>
      <c r="S126" s="101">
        <f t="shared" si="28"/>
        <v>21.069999999999997</v>
      </c>
      <c r="T126" s="101"/>
      <c r="U126" s="96"/>
      <c r="V126" s="96"/>
      <c r="W126" s="96"/>
      <c r="X126" s="96"/>
      <c r="Y126" s="96"/>
      <c r="Z126" s="96"/>
      <c r="AA126" s="96">
        <v>26</v>
      </c>
      <c r="AB126" s="96"/>
      <c r="AC126" s="96"/>
      <c r="AD126" s="96">
        <v>31.01</v>
      </c>
      <c r="AE126" s="96"/>
      <c r="AF126" s="96"/>
      <c r="AG126" s="96">
        <v>23.04</v>
      </c>
      <c r="AH126" s="96"/>
      <c r="AI126" s="96">
        <v>27.05</v>
      </c>
      <c r="AJ126" s="96"/>
      <c r="AK126" s="96"/>
      <c r="AL126" s="96"/>
      <c r="AM126" s="92" t="s">
        <v>126</v>
      </c>
      <c r="AN126" s="92" t="s">
        <v>133</v>
      </c>
      <c r="AP126" s="109"/>
    </row>
    <row r="127" spans="1:56" ht="16" x14ac:dyDescent="0.2">
      <c r="A127" s="99" t="s">
        <v>147</v>
      </c>
      <c r="B127" s="96" t="s">
        <v>137</v>
      </c>
      <c r="C127" s="96">
        <v>19</v>
      </c>
      <c r="D127" s="96"/>
      <c r="E127" s="96">
        <v>14.2</v>
      </c>
      <c r="F127" s="96">
        <v>14.1</v>
      </c>
      <c r="G127" s="96">
        <v>6.09</v>
      </c>
      <c r="H127" s="96"/>
      <c r="I127" s="116">
        <v>6.02</v>
      </c>
      <c r="J127" s="96"/>
      <c r="K127" s="96">
        <v>5.0999999999999996</v>
      </c>
      <c r="L127" s="96"/>
      <c r="M127" s="96">
        <v>17.03</v>
      </c>
      <c r="N127" s="96">
        <v>16.059999999999999</v>
      </c>
      <c r="O127" s="96"/>
      <c r="P127" s="96">
        <v>18.09</v>
      </c>
      <c r="Q127" s="96">
        <v>18</v>
      </c>
      <c r="R127" s="96"/>
      <c r="S127" s="101">
        <f t="shared" si="28"/>
        <v>17.686666666666667</v>
      </c>
      <c r="T127" s="101"/>
      <c r="U127" s="96"/>
      <c r="V127" s="96"/>
      <c r="W127" s="96"/>
      <c r="X127" s="96"/>
      <c r="Y127" s="96"/>
      <c r="Z127" s="96"/>
      <c r="AA127" s="96">
        <v>26.02</v>
      </c>
      <c r="AB127" s="96"/>
      <c r="AC127" s="96"/>
      <c r="AD127" s="96">
        <v>22.1</v>
      </c>
      <c r="AE127" s="96"/>
      <c r="AF127" s="96"/>
      <c r="AG127" s="96">
        <v>26.03</v>
      </c>
      <c r="AH127" s="96"/>
      <c r="AI127" s="96">
        <v>24.01</v>
      </c>
      <c r="AJ127" s="96"/>
      <c r="AK127" s="96"/>
      <c r="AL127" s="96"/>
      <c r="AM127" s="92" t="s">
        <v>126</v>
      </c>
      <c r="AN127" s="92" t="s">
        <v>127</v>
      </c>
      <c r="AP127" s="109"/>
    </row>
    <row r="128" spans="1:56" ht="16" x14ac:dyDescent="0.2">
      <c r="A128" s="99" t="s">
        <v>141</v>
      </c>
      <c r="B128" s="96" t="s">
        <v>137</v>
      </c>
      <c r="C128" s="96">
        <v>18.399999999999999</v>
      </c>
      <c r="D128" s="96"/>
      <c r="E128" s="96">
        <v>12.7</v>
      </c>
      <c r="F128" s="96">
        <v>13.4</v>
      </c>
      <c r="G128" s="96">
        <v>6.1</v>
      </c>
      <c r="H128" s="96"/>
      <c r="I128" s="116">
        <v>6.02</v>
      </c>
      <c r="J128" s="96"/>
      <c r="K128" s="96">
        <v>6.02</v>
      </c>
      <c r="L128" s="96"/>
      <c r="M128" s="96">
        <v>11.04</v>
      </c>
      <c r="N128" s="96">
        <v>13.03</v>
      </c>
      <c r="O128" s="96"/>
      <c r="P128" s="96">
        <v>15.04</v>
      </c>
      <c r="Q128" s="96">
        <v>16.11</v>
      </c>
      <c r="R128" s="96"/>
      <c r="S128" s="101">
        <f t="shared" si="28"/>
        <v>15.846666666666666</v>
      </c>
      <c r="T128" s="101"/>
      <c r="U128" s="96"/>
      <c r="V128" s="96"/>
      <c r="W128" s="96"/>
      <c r="X128" s="96"/>
      <c r="Y128" s="96"/>
      <c r="Z128" s="96"/>
      <c r="AA128" s="96">
        <v>24.11</v>
      </c>
      <c r="AB128" s="96"/>
      <c r="AC128" s="96"/>
      <c r="AD128" s="96">
        <v>24</v>
      </c>
      <c r="AE128" s="96"/>
      <c r="AF128" s="96"/>
      <c r="AG128" s="96">
        <v>23.07</v>
      </c>
      <c r="AH128" s="96"/>
      <c r="AI128" s="96">
        <v>22.02</v>
      </c>
      <c r="AJ128" s="96"/>
      <c r="AK128" s="96"/>
      <c r="AL128" s="96"/>
      <c r="AM128" s="92" t="s">
        <v>126</v>
      </c>
      <c r="AN128" s="92" t="s">
        <v>133</v>
      </c>
      <c r="AP128" s="109"/>
    </row>
    <row r="129" spans="1:56" ht="16" x14ac:dyDescent="0.2">
      <c r="A129" s="99" t="s">
        <v>153</v>
      </c>
      <c r="B129" s="96" t="s">
        <v>137</v>
      </c>
      <c r="C129" s="96">
        <v>21.4</v>
      </c>
      <c r="D129" s="96"/>
      <c r="E129" s="96">
        <v>13.2</v>
      </c>
      <c r="F129" s="96">
        <v>14</v>
      </c>
      <c r="G129" s="96">
        <v>6.11</v>
      </c>
      <c r="H129" s="96"/>
      <c r="I129" s="116">
        <v>6.02</v>
      </c>
      <c r="J129" s="96"/>
      <c r="K129" s="96">
        <v>6.02</v>
      </c>
      <c r="L129" s="96"/>
      <c r="M129" s="96">
        <v>14</v>
      </c>
      <c r="N129" s="96">
        <v>15.05</v>
      </c>
      <c r="O129" s="96"/>
      <c r="P129" s="96">
        <v>16.07</v>
      </c>
      <c r="Q129" s="96">
        <v>18.07</v>
      </c>
      <c r="R129" s="96"/>
      <c r="S129" s="101">
        <f t="shared" si="28"/>
        <v>18.173333333333336</v>
      </c>
      <c r="T129" s="101"/>
      <c r="U129" s="96"/>
      <c r="V129" s="96"/>
      <c r="W129" s="96"/>
      <c r="X129" s="96"/>
      <c r="Y129" s="96"/>
      <c r="Z129" s="96"/>
      <c r="AA129" s="96">
        <v>29.03</v>
      </c>
      <c r="AB129" s="96"/>
      <c r="AC129" s="96"/>
      <c r="AD129" s="96">
        <v>24.09</v>
      </c>
      <c r="AE129" s="96"/>
      <c r="AF129" s="96"/>
      <c r="AG129" s="96">
        <v>26.06</v>
      </c>
      <c r="AH129" s="96"/>
      <c r="AI129" s="107">
        <v>23.08</v>
      </c>
      <c r="AJ129" s="96"/>
      <c r="AK129" s="96"/>
      <c r="AL129" s="96"/>
      <c r="AM129" s="92" t="s">
        <v>126</v>
      </c>
      <c r="AN129" s="92" t="s">
        <v>133</v>
      </c>
      <c r="AP129" s="109"/>
    </row>
    <row r="130" spans="1:56" ht="16" x14ac:dyDescent="0.2">
      <c r="A130" s="99" t="s">
        <v>165</v>
      </c>
      <c r="B130" s="96" t="s">
        <v>137</v>
      </c>
      <c r="C130" s="96">
        <v>25.6</v>
      </c>
      <c r="D130" s="96"/>
      <c r="E130" s="96">
        <v>15.9</v>
      </c>
      <c r="F130" s="96">
        <v>18.600000000000001</v>
      </c>
      <c r="G130" s="96">
        <v>7.05</v>
      </c>
      <c r="H130" s="96"/>
      <c r="I130" s="116">
        <v>6.02</v>
      </c>
      <c r="J130" s="96"/>
      <c r="K130" s="96">
        <v>5.09</v>
      </c>
      <c r="L130" s="96"/>
      <c r="M130" s="96">
        <v>13.1</v>
      </c>
      <c r="N130" s="96">
        <v>15.05</v>
      </c>
      <c r="O130" s="96"/>
      <c r="P130" s="96">
        <v>16.010000000000002</v>
      </c>
      <c r="Q130" s="96">
        <v>17.07</v>
      </c>
      <c r="R130" s="96"/>
      <c r="S130" s="101">
        <f t="shared" si="28"/>
        <v>19.240000000000002</v>
      </c>
      <c r="T130" s="101"/>
      <c r="U130" s="96"/>
      <c r="V130" s="96"/>
      <c r="W130" s="96"/>
      <c r="X130" s="96"/>
      <c r="Y130" s="96"/>
      <c r="Z130" s="96"/>
      <c r="AA130" s="96">
        <v>27.04</v>
      </c>
      <c r="AB130" s="96"/>
      <c r="AC130" s="96"/>
      <c r="AD130" s="96">
        <v>25.1</v>
      </c>
      <c r="AE130" s="96"/>
      <c r="AF130" s="96"/>
      <c r="AG130" s="96">
        <v>26.02</v>
      </c>
      <c r="AH130" s="96"/>
      <c r="AI130" s="107">
        <v>26.01</v>
      </c>
      <c r="AJ130" s="96"/>
      <c r="AK130" s="96"/>
      <c r="AL130" s="96"/>
      <c r="AM130" s="92" t="s">
        <v>126</v>
      </c>
      <c r="AN130" s="92" t="s">
        <v>133</v>
      </c>
      <c r="AP130" s="109"/>
    </row>
    <row r="131" spans="1:56" ht="16" x14ac:dyDescent="0.2">
      <c r="A131" s="99" t="s">
        <v>168</v>
      </c>
      <c r="B131" s="96" t="s">
        <v>137</v>
      </c>
      <c r="C131" s="96">
        <v>24.4</v>
      </c>
      <c r="D131" s="96"/>
      <c r="E131" s="96">
        <v>17.5</v>
      </c>
      <c r="F131" s="96">
        <v>15.9</v>
      </c>
      <c r="G131" s="96">
        <v>6.11</v>
      </c>
      <c r="H131" s="96"/>
      <c r="I131" s="116">
        <v>5.0999999999999996</v>
      </c>
      <c r="J131" s="96"/>
      <c r="K131" s="96">
        <v>5.08</v>
      </c>
      <c r="L131" s="96"/>
      <c r="M131" s="96">
        <v>15.05</v>
      </c>
      <c r="N131" s="96">
        <v>18.02</v>
      </c>
      <c r="O131" s="96"/>
      <c r="P131" s="96">
        <v>16.07</v>
      </c>
      <c r="Q131" s="96">
        <v>19.010000000000002</v>
      </c>
      <c r="R131" s="96"/>
      <c r="S131" s="101">
        <f t="shared" si="28"/>
        <v>20.476666666666667</v>
      </c>
      <c r="T131" s="101"/>
      <c r="U131" s="96"/>
      <c r="V131" s="96"/>
      <c r="W131" s="96"/>
      <c r="X131" s="96"/>
      <c r="Y131" s="96"/>
      <c r="Z131" s="96"/>
      <c r="AA131" s="96">
        <v>30.04</v>
      </c>
      <c r="AB131" s="96"/>
      <c r="AC131" s="96"/>
      <c r="AD131" s="96">
        <v>26.09</v>
      </c>
      <c r="AE131" s="96"/>
      <c r="AF131" s="96"/>
      <c r="AG131" s="96">
        <v>27.06</v>
      </c>
      <c r="AH131" s="96"/>
      <c r="AI131" s="96">
        <v>26.1</v>
      </c>
      <c r="AJ131" s="96"/>
      <c r="AK131" s="96"/>
      <c r="AL131" s="96"/>
      <c r="AM131" s="92" t="s">
        <v>126</v>
      </c>
      <c r="AN131" s="92" t="s">
        <v>133</v>
      </c>
      <c r="AP131" s="109"/>
    </row>
    <row r="132" spans="1:56" ht="16" x14ac:dyDescent="0.2">
      <c r="A132" s="99" t="s">
        <v>156</v>
      </c>
      <c r="B132" s="96" t="s">
        <v>137</v>
      </c>
      <c r="C132" s="96">
        <v>25.3</v>
      </c>
      <c r="D132" s="96"/>
      <c r="E132" s="96">
        <v>15</v>
      </c>
      <c r="F132" s="96">
        <v>15.6</v>
      </c>
      <c r="G132" s="96">
        <v>7.06</v>
      </c>
      <c r="H132" s="96"/>
      <c r="I132" s="116">
        <v>5.0999999999999996</v>
      </c>
      <c r="J132" s="96"/>
      <c r="K132" s="96">
        <v>5.08</v>
      </c>
      <c r="L132" s="96"/>
      <c r="M132" s="96">
        <v>14.08</v>
      </c>
      <c r="N132" s="96">
        <v>14.03</v>
      </c>
      <c r="O132" s="96"/>
      <c r="P132" s="96">
        <v>16.079999999999998</v>
      </c>
      <c r="Q132" s="96">
        <v>16.07</v>
      </c>
      <c r="R132" s="96"/>
      <c r="S132" s="101">
        <f t="shared" si="28"/>
        <v>18.466666666666669</v>
      </c>
      <c r="T132" s="101"/>
      <c r="U132" s="96"/>
      <c r="V132" s="96"/>
      <c r="W132" s="96"/>
      <c r="X132" s="96"/>
      <c r="Y132" s="96"/>
      <c r="Z132" s="96"/>
      <c r="AA132" s="96">
        <v>25.1</v>
      </c>
      <c r="AB132" s="96"/>
      <c r="AC132" s="96"/>
      <c r="AD132" s="96">
        <v>22.08</v>
      </c>
      <c r="AE132" s="96"/>
      <c r="AF132" s="96"/>
      <c r="AG132" s="96">
        <v>27</v>
      </c>
      <c r="AH132" s="96"/>
      <c r="AI132" s="107">
        <v>23.1</v>
      </c>
      <c r="AJ132" s="96"/>
      <c r="AK132" s="96"/>
      <c r="AL132" s="96"/>
      <c r="AM132" s="92" t="s">
        <v>126</v>
      </c>
      <c r="AN132" s="92" t="s">
        <v>127</v>
      </c>
      <c r="AP132" s="109"/>
    </row>
    <row r="133" spans="1:56" ht="16" x14ac:dyDescent="0.2">
      <c r="A133" s="246" t="s">
        <v>20</v>
      </c>
      <c r="B133" s="96" t="s">
        <v>125</v>
      </c>
      <c r="C133" s="96">
        <v>17.899999999999999</v>
      </c>
      <c r="D133" s="96"/>
      <c r="E133" s="96">
        <v>13.6</v>
      </c>
      <c r="F133" s="96">
        <v>10.7</v>
      </c>
      <c r="G133" s="96">
        <v>6.06</v>
      </c>
      <c r="H133" s="96"/>
      <c r="I133" s="116">
        <v>5.09</v>
      </c>
      <c r="J133" s="96"/>
      <c r="K133" s="96">
        <v>6</v>
      </c>
      <c r="L133" s="96"/>
      <c r="M133" s="96">
        <v>15.11</v>
      </c>
      <c r="N133" s="96">
        <v>16</v>
      </c>
      <c r="O133" s="96"/>
      <c r="P133" s="96">
        <v>18</v>
      </c>
      <c r="Q133" s="96">
        <v>17.07</v>
      </c>
      <c r="R133" s="96"/>
      <c r="S133" s="101">
        <f t="shared" si="28"/>
        <v>16.989999999999998</v>
      </c>
      <c r="T133" s="101"/>
      <c r="U133" s="96"/>
      <c r="V133" s="96"/>
      <c r="W133" s="96"/>
      <c r="X133" s="96"/>
      <c r="Y133" s="96"/>
      <c r="Z133" s="96"/>
      <c r="AA133" s="96">
        <v>22.04</v>
      </c>
      <c r="AB133" s="96"/>
      <c r="AC133" s="96"/>
      <c r="AD133" s="96">
        <v>25.02</v>
      </c>
      <c r="AE133" s="96"/>
      <c r="AF133" s="96"/>
      <c r="AG133" s="96">
        <v>25.07</v>
      </c>
      <c r="AH133" s="96"/>
      <c r="AI133" s="96">
        <v>26.01</v>
      </c>
      <c r="AJ133" s="96"/>
      <c r="AK133" s="96"/>
      <c r="AL133" s="96"/>
      <c r="AM133" s="92" t="s">
        <v>126</v>
      </c>
      <c r="AN133" s="92" t="s">
        <v>127</v>
      </c>
      <c r="AP133" s="109"/>
    </row>
    <row r="134" spans="1:56" ht="16" x14ac:dyDescent="0.2">
      <c r="A134" s="99" t="s">
        <v>150</v>
      </c>
      <c r="B134" s="96" t="s">
        <v>137</v>
      </c>
      <c r="C134" s="96">
        <v>22.2</v>
      </c>
      <c r="D134" s="96"/>
      <c r="E134" s="96">
        <v>15.6</v>
      </c>
      <c r="F134" s="96">
        <v>16</v>
      </c>
      <c r="G134" s="96">
        <v>6.07</v>
      </c>
      <c r="H134" s="96"/>
      <c r="I134" s="116">
        <v>5.09</v>
      </c>
      <c r="J134" s="96"/>
      <c r="K134" s="96">
        <v>5.09</v>
      </c>
      <c r="L134" s="96"/>
      <c r="M134" s="96">
        <v>14.06</v>
      </c>
      <c r="N134" s="96">
        <v>15.08</v>
      </c>
      <c r="O134" s="96"/>
      <c r="P134" s="96">
        <v>16.100000000000001</v>
      </c>
      <c r="Q134" s="96">
        <v>17.059999999999999</v>
      </c>
      <c r="R134" s="96"/>
      <c r="S134" s="101">
        <f t="shared" si="28"/>
        <v>18.113333333333333</v>
      </c>
      <c r="T134" s="101"/>
      <c r="U134" s="96"/>
      <c r="V134" s="96"/>
      <c r="W134" s="96"/>
      <c r="X134" s="96"/>
      <c r="Y134" s="96"/>
      <c r="Z134" s="96"/>
      <c r="AA134" s="96">
        <v>28.05</v>
      </c>
      <c r="AB134" s="96"/>
      <c r="AC134" s="96"/>
      <c r="AD134" s="96">
        <v>28.05</v>
      </c>
      <c r="AE134" s="96"/>
      <c r="AF134" s="96"/>
      <c r="AG134" s="96">
        <v>26.02</v>
      </c>
      <c r="AH134" s="96"/>
      <c r="AI134" s="96">
        <v>24.07</v>
      </c>
      <c r="AJ134" s="96"/>
      <c r="AK134" s="96"/>
      <c r="AL134" s="96"/>
      <c r="AM134" s="92" t="s">
        <v>126</v>
      </c>
      <c r="AN134" s="92" t="s">
        <v>133</v>
      </c>
      <c r="AP134" s="109"/>
    </row>
    <row r="135" spans="1:56" ht="16" x14ac:dyDescent="0.2">
      <c r="A135" s="99" t="s">
        <v>144</v>
      </c>
      <c r="B135" s="96" t="s">
        <v>137</v>
      </c>
      <c r="C135" s="96">
        <v>18.600000000000001</v>
      </c>
      <c r="D135" s="96"/>
      <c r="E135" s="96">
        <v>11.8</v>
      </c>
      <c r="F135" s="96">
        <v>13.7</v>
      </c>
      <c r="G135" s="96">
        <v>6.03</v>
      </c>
      <c r="H135" s="96"/>
      <c r="I135" s="116">
        <v>5.05</v>
      </c>
      <c r="J135" s="96"/>
      <c r="K135" s="96">
        <v>5.04</v>
      </c>
      <c r="L135" s="96"/>
      <c r="M135" s="96">
        <v>15.03</v>
      </c>
      <c r="N135" s="96">
        <v>13.04</v>
      </c>
      <c r="O135" s="96"/>
      <c r="P135" s="96">
        <v>17.04</v>
      </c>
      <c r="Q135" s="96">
        <v>16.079999999999998</v>
      </c>
      <c r="R135" s="96"/>
      <c r="S135" s="101">
        <f t="shared" si="28"/>
        <v>15.906666666666666</v>
      </c>
      <c r="T135" s="101"/>
      <c r="U135" s="96"/>
      <c r="V135" s="96"/>
      <c r="W135" s="96"/>
      <c r="X135" s="96"/>
      <c r="Y135" s="96"/>
      <c r="Z135" s="96"/>
      <c r="AA135" s="96">
        <v>24.02</v>
      </c>
      <c r="AB135" s="96"/>
      <c r="AC135" s="96"/>
      <c r="AD135" s="96">
        <v>23.04</v>
      </c>
      <c r="AE135" s="96"/>
      <c r="AF135" s="96"/>
      <c r="AG135" s="96">
        <v>24.09</v>
      </c>
      <c r="AH135" s="96"/>
      <c r="AI135" s="96">
        <v>22.09</v>
      </c>
      <c r="AJ135" s="96"/>
      <c r="AK135" s="96"/>
      <c r="AL135" s="96"/>
      <c r="AM135" s="92" t="s">
        <v>126</v>
      </c>
      <c r="AN135" s="92" t="s">
        <v>127</v>
      </c>
      <c r="AP135" s="109"/>
    </row>
    <row r="136" spans="1:56" ht="16" x14ac:dyDescent="0.2">
      <c r="A136" s="246" t="s">
        <v>22</v>
      </c>
      <c r="B136" s="96" t="s">
        <v>125</v>
      </c>
      <c r="C136" s="96">
        <v>18</v>
      </c>
      <c r="D136" s="96"/>
      <c r="E136" s="96">
        <v>12</v>
      </c>
      <c r="F136" s="96">
        <v>12</v>
      </c>
      <c r="G136" s="96">
        <v>6.06</v>
      </c>
      <c r="H136" s="96"/>
      <c r="I136" s="116">
        <v>5.04</v>
      </c>
      <c r="J136" s="96"/>
      <c r="K136" s="96">
        <v>4.08</v>
      </c>
      <c r="L136" s="96"/>
      <c r="M136" s="96">
        <v>12.1</v>
      </c>
      <c r="N136" s="96">
        <v>12.06</v>
      </c>
      <c r="O136" s="96"/>
      <c r="P136" s="96">
        <v>16.11</v>
      </c>
      <c r="Q136" s="96">
        <v>16.02</v>
      </c>
      <c r="R136" s="96"/>
      <c r="S136" s="101">
        <f t="shared" si="28"/>
        <v>15.36</v>
      </c>
      <c r="T136" s="101"/>
      <c r="U136" s="96"/>
      <c r="V136" s="96"/>
      <c r="W136" s="96"/>
      <c r="X136" s="96"/>
      <c r="Y136" s="96"/>
      <c r="Z136" s="96"/>
      <c r="AA136" s="96">
        <v>22.11</v>
      </c>
      <c r="AB136" s="96"/>
      <c r="AC136" s="96"/>
      <c r="AD136" s="96">
        <v>24.01</v>
      </c>
      <c r="AE136" s="96"/>
      <c r="AF136" s="96"/>
      <c r="AG136" s="96">
        <v>23.05</v>
      </c>
      <c r="AH136" s="96"/>
      <c r="AI136" s="96">
        <v>24.03</v>
      </c>
      <c r="AJ136" s="96"/>
      <c r="AK136" s="96"/>
      <c r="AL136" s="96"/>
      <c r="AM136" s="92" t="s">
        <v>126</v>
      </c>
      <c r="AN136" s="92" t="s">
        <v>127</v>
      </c>
      <c r="AP136" s="109"/>
    </row>
    <row r="137" spans="1:56" ht="16" x14ac:dyDescent="0.2">
      <c r="A137" s="246" t="s">
        <v>19</v>
      </c>
      <c r="B137" s="96" t="s">
        <v>125</v>
      </c>
      <c r="C137" s="96">
        <v>20.399999999999999</v>
      </c>
      <c r="D137" s="96"/>
      <c r="E137" s="96">
        <v>10.8</v>
      </c>
      <c r="F137" s="96">
        <v>12.3</v>
      </c>
      <c r="G137" s="96">
        <v>6.03</v>
      </c>
      <c r="H137" s="96"/>
      <c r="I137" s="116">
        <v>5.03</v>
      </c>
      <c r="J137" s="96"/>
      <c r="K137" s="96">
        <v>5.09</v>
      </c>
      <c r="L137" s="96"/>
      <c r="M137" s="96">
        <v>17.079999999999998</v>
      </c>
      <c r="N137" s="96">
        <v>15.09</v>
      </c>
      <c r="O137" s="96"/>
      <c r="P137" s="96">
        <v>17.079999999999998</v>
      </c>
      <c r="Q137" s="96">
        <v>17.05</v>
      </c>
      <c r="R137" s="96"/>
      <c r="S137" s="101">
        <f t="shared" si="28"/>
        <v>17.513333333333332</v>
      </c>
      <c r="T137" s="101"/>
      <c r="U137" s="96"/>
      <c r="V137" s="96"/>
      <c r="W137" s="96"/>
      <c r="X137" s="96"/>
      <c r="Y137" s="96"/>
      <c r="Z137" s="96"/>
      <c r="AA137" s="96">
        <v>27</v>
      </c>
      <c r="AB137" s="96"/>
      <c r="AC137" s="96"/>
      <c r="AD137" s="96">
        <v>26</v>
      </c>
      <c r="AE137" s="96"/>
      <c r="AF137" s="96"/>
      <c r="AG137" s="96">
        <v>26.07</v>
      </c>
      <c r="AH137" s="96"/>
      <c r="AI137" s="96">
        <v>26.05</v>
      </c>
      <c r="AJ137" s="96"/>
      <c r="AK137" s="96"/>
      <c r="AL137" s="96"/>
      <c r="AM137" s="92" t="s">
        <v>126</v>
      </c>
      <c r="AN137" s="92" t="s">
        <v>127</v>
      </c>
      <c r="AP137" s="109"/>
    </row>
    <row r="138" spans="1:56" ht="16" x14ac:dyDescent="0.2">
      <c r="A138" s="99" t="s">
        <v>136</v>
      </c>
      <c r="B138" s="96" t="s">
        <v>137</v>
      </c>
      <c r="C138" s="96">
        <v>19.399999999999999</v>
      </c>
      <c r="D138" s="96"/>
      <c r="E138" s="96">
        <v>12.1</v>
      </c>
      <c r="F138" s="96">
        <v>11.7</v>
      </c>
      <c r="G138" s="96">
        <v>5.1100000000000003</v>
      </c>
      <c r="H138" s="96"/>
      <c r="I138" s="116">
        <v>4.09</v>
      </c>
      <c r="J138" s="96"/>
      <c r="K138" s="96">
        <v>4.1100000000000003</v>
      </c>
      <c r="L138" s="96"/>
      <c r="M138" s="96">
        <v>11.11</v>
      </c>
      <c r="N138" s="96">
        <v>10.11</v>
      </c>
      <c r="O138" s="96"/>
      <c r="P138" s="96">
        <v>17.03</v>
      </c>
      <c r="Q138" s="96">
        <v>14.11</v>
      </c>
      <c r="R138" s="96"/>
      <c r="S138" s="101">
        <f t="shared" si="28"/>
        <v>14.54</v>
      </c>
      <c r="T138" s="101"/>
      <c r="U138" s="96"/>
      <c r="V138" s="96"/>
      <c r="W138" s="96"/>
      <c r="X138" s="96"/>
      <c r="Y138" s="96"/>
      <c r="Z138" s="96"/>
      <c r="AA138" s="96">
        <v>21.08</v>
      </c>
      <c r="AB138" s="96"/>
      <c r="AC138" s="96"/>
      <c r="AD138" s="96">
        <v>20.11</v>
      </c>
      <c r="AE138" s="96"/>
      <c r="AF138" s="96"/>
      <c r="AG138" s="96">
        <v>26.03</v>
      </c>
      <c r="AH138" s="96"/>
      <c r="AI138" s="107">
        <v>22.01</v>
      </c>
      <c r="AJ138" s="96"/>
      <c r="AK138" s="96"/>
      <c r="AL138" s="96"/>
      <c r="AM138" s="92" t="s">
        <v>126</v>
      </c>
      <c r="AN138" s="92" t="s">
        <v>138</v>
      </c>
      <c r="AP138" s="109"/>
    </row>
    <row r="139" spans="1:56" ht="19" x14ac:dyDescent="0.25">
      <c r="A139" s="99"/>
      <c r="B139" s="96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96"/>
      <c r="AN139" s="96"/>
      <c r="AP139" s="109"/>
    </row>
    <row r="140" spans="1:56" ht="16" x14ac:dyDescent="0.2">
      <c r="A140" s="110" t="s">
        <v>184</v>
      </c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P140" s="109"/>
    </row>
    <row r="141" spans="1:56" ht="13" x14ac:dyDescent="0.15">
      <c r="A141" s="112"/>
      <c r="AP141" s="109"/>
    </row>
    <row r="142" spans="1:56" s="13" customFormat="1" ht="13" x14ac:dyDescent="0.15">
      <c r="A142" s="113"/>
      <c r="AP142" s="114"/>
      <c r="AX142" s="14"/>
      <c r="AY142" s="14"/>
      <c r="AZ142" s="14"/>
      <c r="BA142" s="14"/>
      <c r="BB142" s="14"/>
      <c r="BC142" s="14"/>
      <c r="BD142" s="14"/>
    </row>
    <row r="143" spans="1:56" ht="13" x14ac:dyDescent="0.15">
      <c r="A143" s="112"/>
      <c r="AP143" s="109"/>
    </row>
    <row r="144" spans="1:56" ht="15" x14ac:dyDescent="0.2">
      <c r="A144" s="89"/>
      <c r="B144" s="90" t="s">
        <v>99</v>
      </c>
      <c r="C144" s="90" t="s">
        <v>100</v>
      </c>
      <c r="D144" s="90"/>
      <c r="E144" s="90" t="s">
        <v>102</v>
      </c>
      <c r="F144" s="90" t="s">
        <v>103</v>
      </c>
      <c r="G144" s="90" t="s">
        <v>104</v>
      </c>
      <c r="H144" s="90"/>
      <c r="I144" s="90" t="s">
        <v>105</v>
      </c>
      <c r="J144" s="90"/>
      <c r="K144" s="91" t="s">
        <v>106</v>
      </c>
      <c r="L144" s="90"/>
      <c r="M144" s="90" t="s">
        <v>107</v>
      </c>
      <c r="N144" s="90" t="s">
        <v>108</v>
      </c>
      <c r="O144" s="90"/>
      <c r="P144" s="90" t="s">
        <v>109</v>
      </c>
      <c r="Q144" s="90" t="s">
        <v>110</v>
      </c>
      <c r="R144" s="90"/>
      <c r="S144" s="117" t="s">
        <v>111</v>
      </c>
      <c r="T144" s="117"/>
      <c r="U144" s="90"/>
      <c r="V144" s="90"/>
      <c r="W144" s="90"/>
      <c r="X144" s="90"/>
      <c r="Y144" s="90"/>
      <c r="Z144" s="90"/>
      <c r="AA144" s="90" t="s">
        <v>116</v>
      </c>
      <c r="AB144" s="90"/>
      <c r="AC144" s="90"/>
      <c r="AD144" s="90" t="s">
        <v>118</v>
      </c>
      <c r="AE144" s="90"/>
      <c r="AF144" s="90"/>
      <c r="AG144" s="90" t="s">
        <v>115</v>
      </c>
      <c r="AH144" s="90"/>
      <c r="AI144" s="90" t="s">
        <v>117</v>
      </c>
      <c r="AJ144" s="90"/>
      <c r="AK144" s="90"/>
      <c r="AL144" s="90"/>
      <c r="AM144" s="92" t="s">
        <v>119</v>
      </c>
      <c r="AN144" s="92" t="s">
        <v>120</v>
      </c>
      <c r="AP144" s="109"/>
    </row>
    <row r="145" spans="1:42" ht="16" x14ac:dyDescent="0.2">
      <c r="A145" s="95"/>
      <c r="B145" s="96" t="s">
        <v>123</v>
      </c>
      <c r="C145" s="96"/>
      <c r="D145" s="96"/>
      <c r="E145" s="96"/>
      <c r="F145" s="96"/>
      <c r="G145" s="96"/>
      <c r="H145" s="96"/>
      <c r="I145" s="96"/>
      <c r="J145" s="96"/>
      <c r="K145" s="11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2"/>
      <c r="AN145" s="92"/>
      <c r="AP145" s="109"/>
    </row>
    <row r="146" spans="1:42" ht="16" x14ac:dyDescent="0.2">
      <c r="A146" s="99" t="s">
        <v>162</v>
      </c>
      <c r="B146" s="96" t="s">
        <v>137</v>
      </c>
      <c r="C146" s="96">
        <v>22.9</v>
      </c>
      <c r="D146" s="96"/>
      <c r="E146" s="96">
        <v>17.600000000000001</v>
      </c>
      <c r="F146" s="96">
        <v>16.8</v>
      </c>
      <c r="G146" s="96">
        <v>7.05</v>
      </c>
      <c r="H146" s="96"/>
      <c r="I146" s="96">
        <v>6.08</v>
      </c>
      <c r="J146" s="96"/>
      <c r="K146" s="116">
        <v>7.03</v>
      </c>
      <c r="L146" s="96"/>
      <c r="M146" s="96">
        <v>13.1</v>
      </c>
      <c r="N146" s="96">
        <v>16.100000000000001</v>
      </c>
      <c r="O146" s="96"/>
      <c r="P146" s="96">
        <v>17.02</v>
      </c>
      <c r="Q146" s="96">
        <v>18</v>
      </c>
      <c r="R146" s="96"/>
      <c r="S146" s="101">
        <f>(Q146+N146+C146)/3</f>
        <v>19</v>
      </c>
      <c r="T146" s="101"/>
      <c r="U146" s="96"/>
      <c r="V146" s="96"/>
      <c r="W146" s="96"/>
      <c r="X146" s="96"/>
      <c r="Y146" s="96"/>
      <c r="Z146" s="96"/>
      <c r="AA146" s="96">
        <v>28.1</v>
      </c>
      <c r="AB146" s="96"/>
      <c r="AC146" s="96"/>
      <c r="AD146" s="96">
        <v>24.07</v>
      </c>
      <c r="AE146" s="96"/>
      <c r="AF146" s="96"/>
      <c r="AG146" s="96">
        <v>26.08</v>
      </c>
      <c r="AH146" s="96"/>
      <c r="AI146" s="96">
        <v>23.04</v>
      </c>
      <c r="AJ146" s="96"/>
      <c r="AK146" s="96"/>
      <c r="AL146" s="96"/>
      <c r="AM146" s="92" t="s">
        <v>126</v>
      </c>
      <c r="AN146" s="92" t="s">
        <v>133</v>
      </c>
      <c r="AP146" s="109"/>
    </row>
    <row r="147" spans="1:42" ht="16" x14ac:dyDescent="0.2">
      <c r="A147" s="99" t="s">
        <v>171</v>
      </c>
      <c r="B147" s="96" t="s">
        <v>137</v>
      </c>
      <c r="C147" s="96">
        <v>28.09</v>
      </c>
      <c r="D147" s="96"/>
      <c r="E147" s="96">
        <v>21.1</v>
      </c>
      <c r="F147" s="96">
        <v>20.6</v>
      </c>
      <c r="G147" s="96">
        <v>7.08</v>
      </c>
      <c r="H147" s="96"/>
      <c r="I147" s="96">
        <v>6.04</v>
      </c>
      <c r="J147" s="96"/>
      <c r="K147" s="116">
        <v>6.06</v>
      </c>
      <c r="L147" s="96"/>
      <c r="M147" s="96">
        <v>15.09</v>
      </c>
      <c r="N147" s="96">
        <v>17.059999999999999</v>
      </c>
      <c r="O147" s="96"/>
      <c r="P147" s="96">
        <v>17.100000000000001</v>
      </c>
      <c r="Q147" s="96">
        <v>18.059999999999999</v>
      </c>
      <c r="R147" s="96"/>
      <c r="S147" s="101">
        <f>(Q147+N147+C147)/3</f>
        <v>21.069999999999997</v>
      </c>
      <c r="T147" s="101"/>
      <c r="U147" s="96"/>
      <c r="V147" s="96"/>
      <c r="W147" s="96"/>
      <c r="X147" s="96"/>
      <c r="Y147" s="96"/>
      <c r="Z147" s="96"/>
      <c r="AA147" s="96">
        <v>26</v>
      </c>
      <c r="AB147" s="96"/>
      <c r="AC147" s="96"/>
      <c r="AD147" s="96">
        <v>31.01</v>
      </c>
      <c r="AE147" s="96"/>
      <c r="AF147" s="96"/>
      <c r="AG147" s="96">
        <v>23.04</v>
      </c>
      <c r="AH147" s="96"/>
      <c r="AI147" s="96">
        <v>27.05</v>
      </c>
      <c r="AJ147" s="96"/>
      <c r="AK147" s="96"/>
      <c r="AL147" s="96"/>
      <c r="AM147" s="92" t="s">
        <v>126</v>
      </c>
      <c r="AN147" s="92" t="s">
        <v>133</v>
      </c>
      <c r="AP147" s="109"/>
    </row>
    <row r="148" spans="1:42" ht="16" x14ac:dyDescent="0.2">
      <c r="A148" s="246" t="s">
        <v>18</v>
      </c>
      <c r="B148" s="96" t="s">
        <v>125</v>
      </c>
      <c r="C148" s="96">
        <v>22.5</v>
      </c>
      <c r="D148" s="96"/>
      <c r="E148" s="96">
        <v>14.8</v>
      </c>
      <c r="F148" s="96">
        <v>14.9</v>
      </c>
      <c r="G148" s="96">
        <v>7.02</v>
      </c>
      <c r="H148" s="96"/>
      <c r="I148" s="96">
        <v>6.04</v>
      </c>
      <c r="J148" s="96"/>
      <c r="K148" s="116">
        <v>6.05</v>
      </c>
      <c r="L148" s="96"/>
      <c r="M148" s="96">
        <v>14</v>
      </c>
      <c r="N148" s="96">
        <v>16.059999999999999</v>
      </c>
      <c r="O148" s="96"/>
      <c r="P148" s="96"/>
      <c r="Q148" s="96"/>
      <c r="R148" s="96"/>
      <c r="S148" s="106">
        <f>(Q148+N148+C148)/2</f>
        <v>19.28</v>
      </c>
      <c r="T148" s="10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2" t="s">
        <v>126</v>
      </c>
      <c r="AN148" s="92" t="s">
        <v>133</v>
      </c>
      <c r="AP148" s="109"/>
    </row>
    <row r="149" spans="1:42" ht="16" x14ac:dyDescent="0.2">
      <c r="A149" s="99" t="s">
        <v>159</v>
      </c>
      <c r="B149" s="96" t="s">
        <v>137</v>
      </c>
      <c r="C149" s="96">
        <v>21.2</v>
      </c>
      <c r="D149" s="96"/>
      <c r="E149" s="96">
        <v>16.899999999999999</v>
      </c>
      <c r="F149" s="96">
        <v>16.8</v>
      </c>
      <c r="G149" s="96">
        <v>7.05</v>
      </c>
      <c r="H149" s="96"/>
      <c r="I149" s="96">
        <v>6.04</v>
      </c>
      <c r="J149" s="96"/>
      <c r="K149" s="116">
        <v>6.05</v>
      </c>
      <c r="L149" s="96"/>
      <c r="M149" s="96">
        <v>20.079999999999998</v>
      </c>
      <c r="N149" s="96">
        <v>17.100000000000001</v>
      </c>
      <c r="O149" s="96"/>
      <c r="P149" s="96">
        <v>19.02</v>
      </c>
      <c r="Q149" s="96">
        <v>18.03</v>
      </c>
      <c r="R149" s="96"/>
      <c r="S149" s="101">
        <f t="shared" ref="S149:S161" si="29">(Q149+N149+C149)/3</f>
        <v>18.776666666666667</v>
      </c>
      <c r="T149" s="101"/>
      <c r="U149" s="96"/>
      <c r="V149" s="96"/>
      <c r="W149" s="96"/>
      <c r="X149" s="96"/>
      <c r="Y149" s="96"/>
      <c r="Z149" s="96"/>
      <c r="AA149" s="96">
        <v>31.1</v>
      </c>
      <c r="AB149" s="96"/>
      <c r="AC149" s="96"/>
      <c r="AD149" s="96">
        <v>29.09</v>
      </c>
      <c r="AE149" s="96"/>
      <c r="AF149" s="96"/>
      <c r="AG149" s="96">
        <v>32.020000000000003</v>
      </c>
      <c r="AH149" s="96"/>
      <c r="AI149" s="96">
        <v>31.06</v>
      </c>
      <c r="AJ149" s="96"/>
      <c r="AK149" s="96"/>
      <c r="AL149" s="96"/>
      <c r="AM149" s="92" t="s">
        <v>126</v>
      </c>
      <c r="AN149" s="92" t="s">
        <v>127</v>
      </c>
      <c r="AP149" s="109"/>
    </row>
    <row r="150" spans="1:42" ht="16" x14ac:dyDescent="0.2">
      <c r="A150" s="99" t="s">
        <v>141</v>
      </c>
      <c r="B150" s="96" t="s">
        <v>137</v>
      </c>
      <c r="C150" s="96">
        <v>18.399999999999999</v>
      </c>
      <c r="D150" s="96"/>
      <c r="E150" s="96">
        <v>12.7</v>
      </c>
      <c r="F150" s="96">
        <v>13.4</v>
      </c>
      <c r="G150" s="96">
        <v>6.1</v>
      </c>
      <c r="H150" s="96"/>
      <c r="I150" s="96">
        <v>6.02</v>
      </c>
      <c r="J150" s="96"/>
      <c r="K150" s="116">
        <v>6.02</v>
      </c>
      <c r="L150" s="96"/>
      <c r="M150" s="96">
        <v>11.04</v>
      </c>
      <c r="N150" s="96">
        <v>13.03</v>
      </c>
      <c r="O150" s="96"/>
      <c r="P150" s="96">
        <v>15.04</v>
      </c>
      <c r="Q150" s="96">
        <v>16.11</v>
      </c>
      <c r="R150" s="96"/>
      <c r="S150" s="101">
        <f t="shared" si="29"/>
        <v>15.846666666666666</v>
      </c>
      <c r="T150" s="101"/>
      <c r="U150" s="96"/>
      <c r="V150" s="96"/>
      <c r="W150" s="96"/>
      <c r="X150" s="96"/>
      <c r="Y150" s="96"/>
      <c r="Z150" s="96"/>
      <c r="AA150" s="96">
        <v>24.11</v>
      </c>
      <c r="AB150" s="96"/>
      <c r="AC150" s="96"/>
      <c r="AD150" s="96">
        <v>24</v>
      </c>
      <c r="AE150" s="96"/>
      <c r="AF150" s="96"/>
      <c r="AG150" s="96">
        <v>23.07</v>
      </c>
      <c r="AH150" s="96"/>
      <c r="AI150" s="96">
        <v>22.02</v>
      </c>
      <c r="AJ150" s="96"/>
      <c r="AK150" s="96"/>
      <c r="AL150" s="96"/>
      <c r="AM150" s="92" t="s">
        <v>126</v>
      </c>
      <c r="AN150" s="92" t="s">
        <v>133</v>
      </c>
      <c r="AP150" s="109"/>
    </row>
    <row r="151" spans="1:42" ht="16" x14ac:dyDescent="0.2">
      <c r="A151" s="99" t="s">
        <v>153</v>
      </c>
      <c r="B151" s="96" t="s">
        <v>137</v>
      </c>
      <c r="C151" s="96">
        <v>21.4</v>
      </c>
      <c r="D151" s="96"/>
      <c r="E151" s="96">
        <v>13.2</v>
      </c>
      <c r="F151" s="96">
        <v>14</v>
      </c>
      <c r="G151" s="96">
        <v>6.11</v>
      </c>
      <c r="H151" s="96"/>
      <c r="I151" s="96">
        <v>6.02</v>
      </c>
      <c r="J151" s="96"/>
      <c r="K151" s="116">
        <v>6.02</v>
      </c>
      <c r="L151" s="96"/>
      <c r="M151" s="96">
        <v>14</v>
      </c>
      <c r="N151" s="96">
        <v>15.05</v>
      </c>
      <c r="O151" s="96"/>
      <c r="P151" s="96">
        <v>16.07</v>
      </c>
      <c r="Q151" s="96">
        <v>18.07</v>
      </c>
      <c r="R151" s="96"/>
      <c r="S151" s="101">
        <f t="shared" si="29"/>
        <v>18.173333333333336</v>
      </c>
      <c r="T151" s="101"/>
      <c r="U151" s="96"/>
      <c r="V151" s="96"/>
      <c r="W151" s="96"/>
      <c r="X151" s="96"/>
      <c r="Y151" s="96"/>
      <c r="Z151" s="96"/>
      <c r="AA151" s="96">
        <v>29.03</v>
      </c>
      <c r="AB151" s="96"/>
      <c r="AC151" s="96"/>
      <c r="AD151" s="96">
        <v>24.09</v>
      </c>
      <c r="AE151" s="96"/>
      <c r="AF151" s="96"/>
      <c r="AG151" s="96">
        <v>26.06</v>
      </c>
      <c r="AH151" s="96"/>
      <c r="AI151" s="107">
        <v>23.08</v>
      </c>
      <c r="AJ151" s="96"/>
      <c r="AK151" s="96"/>
      <c r="AL151" s="96"/>
      <c r="AM151" s="92" t="s">
        <v>126</v>
      </c>
      <c r="AN151" s="92" t="s">
        <v>133</v>
      </c>
      <c r="AP151" s="109"/>
    </row>
    <row r="152" spans="1:42" ht="16" x14ac:dyDescent="0.2">
      <c r="A152" s="246" t="s">
        <v>20</v>
      </c>
      <c r="B152" s="96" t="s">
        <v>125</v>
      </c>
      <c r="C152" s="96">
        <v>17.899999999999999</v>
      </c>
      <c r="D152" s="96"/>
      <c r="E152" s="96">
        <v>13.6</v>
      </c>
      <c r="F152" s="96">
        <v>10.7</v>
      </c>
      <c r="G152" s="96">
        <v>6.06</v>
      </c>
      <c r="H152" s="96"/>
      <c r="I152" s="96">
        <v>5.09</v>
      </c>
      <c r="J152" s="96"/>
      <c r="K152" s="116">
        <v>6</v>
      </c>
      <c r="L152" s="96"/>
      <c r="M152" s="96">
        <v>15.11</v>
      </c>
      <c r="N152" s="96">
        <v>16</v>
      </c>
      <c r="O152" s="96"/>
      <c r="P152" s="96">
        <v>18</v>
      </c>
      <c r="Q152" s="96">
        <v>17.07</v>
      </c>
      <c r="R152" s="96"/>
      <c r="S152" s="101">
        <f t="shared" si="29"/>
        <v>16.989999999999998</v>
      </c>
      <c r="T152" s="101"/>
      <c r="U152" s="96"/>
      <c r="V152" s="96"/>
      <c r="W152" s="96"/>
      <c r="X152" s="96"/>
      <c r="Y152" s="96"/>
      <c r="Z152" s="96"/>
      <c r="AA152" s="96">
        <v>22.04</v>
      </c>
      <c r="AB152" s="96"/>
      <c r="AC152" s="96"/>
      <c r="AD152" s="96">
        <v>25.02</v>
      </c>
      <c r="AE152" s="96"/>
      <c r="AF152" s="96"/>
      <c r="AG152" s="96">
        <v>25.07</v>
      </c>
      <c r="AH152" s="96"/>
      <c r="AI152" s="96">
        <v>26.01</v>
      </c>
      <c r="AJ152" s="96"/>
      <c r="AK152" s="96"/>
      <c r="AL152" s="96"/>
      <c r="AM152" s="92" t="s">
        <v>126</v>
      </c>
      <c r="AN152" s="92" t="s">
        <v>127</v>
      </c>
      <c r="AP152" s="109"/>
    </row>
    <row r="153" spans="1:42" ht="16" x14ac:dyDescent="0.2">
      <c r="A153" s="99" t="s">
        <v>147</v>
      </c>
      <c r="B153" s="96" t="s">
        <v>137</v>
      </c>
      <c r="C153" s="96">
        <v>19</v>
      </c>
      <c r="D153" s="96"/>
      <c r="E153" s="96">
        <v>14.2</v>
      </c>
      <c r="F153" s="96">
        <v>14.1</v>
      </c>
      <c r="G153" s="96">
        <v>6.09</v>
      </c>
      <c r="H153" s="96"/>
      <c r="I153" s="96">
        <v>6.02</v>
      </c>
      <c r="J153" s="96"/>
      <c r="K153" s="116">
        <v>5.0999999999999996</v>
      </c>
      <c r="L153" s="96"/>
      <c r="M153" s="96">
        <v>17.03</v>
      </c>
      <c r="N153" s="96">
        <v>16.059999999999999</v>
      </c>
      <c r="O153" s="96"/>
      <c r="P153" s="96">
        <v>18.09</v>
      </c>
      <c r="Q153" s="96">
        <v>18</v>
      </c>
      <c r="R153" s="96"/>
      <c r="S153" s="101">
        <f t="shared" si="29"/>
        <v>17.686666666666667</v>
      </c>
      <c r="T153" s="101"/>
      <c r="U153" s="96"/>
      <c r="V153" s="96"/>
      <c r="W153" s="96"/>
      <c r="X153" s="96"/>
      <c r="Y153" s="96"/>
      <c r="Z153" s="96"/>
      <c r="AA153" s="96">
        <v>26.02</v>
      </c>
      <c r="AB153" s="96"/>
      <c r="AC153" s="96"/>
      <c r="AD153" s="96">
        <v>22.1</v>
      </c>
      <c r="AE153" s="96"/>
      <c r="AF153" s="96"/>
      <c r="AG153" s="96">
        <v>26.03</v>
      </c>
      <c r="AH153" s="96"/>
      <c r="AI153" s="96">
        <v>24.01</v>
      </c>
      <c r="AJ153" s="96"/>
      <c r="AK153" s="96"/>
      <c r="AL153" s="96"/>
      <c r="AM153" s="92" t="s">
        <v>126</v>
      </c>
      <c r="AN153" s="92" t="s">
        <v>127</v>
      </c>
      <c r="AP153" s="109"/>
    </row>
    <row r="154" spans="1:42" ht="16" x14ac:dyDescent="0.2">
      <c r="A154" s="246" t="s">
        <v>19</v>
      </c>
      <c r="B154" s="96" t="s">
        <v>125</v>
      </c>
      <c r="C154" s="96">
        <v>20.399999999999999</v>
      </c>
      <c r="D154" s="96"/>
      <c r="E154" s="96">
        <v>10.8</v>
      </c>
      <c r="F154" s="96">
        <v>12.3</v>
      </c>
      <c r="G154" s="96">
        <v>6.03</v>
      </c>
      <c r="H154" s="96"/>
      <c r="I154" s="96">
        <v>5.03</v>
      </c>
      <c r="J154" s="96"/>
      <c r="K154" s="116">
        <v>5.09</v>
      </c>
      <c r="L154" s="96"/>
      <c r="M154" s="96">
        <v>17.079999999999998</v>
      </c>
      <c r="N154" s="96">
        <v>15.09</v>
      </c>
      <c r="O154" s="96"/>
      <c r="P154" s="96">
        <v>17.079999999999998</v>
      </c>
      <c r="Q154" s="96">
        <v>17.05</v>
      </c>
      <c r="R154" s="96"/>
      <c r="S154" s="101">
        <f t="shared" si="29"/>
        <v>17.513333333333332</v>
      </c>
      <c r="T154" s="101"/>
      <c r="U154" s="96"/>
      <c r="V154" s="96"/>
      <c r="W154" s="96"/>
      <c r="X154" s="96"/>
      <c r="Y154" s="96"/>
      <c r="Z154" s="96"/>
      <c r="AA154" s="96">
        <v>27</v>
      </c>
      <c r="AB154" s="96"/>
      <c r="AC154" s="96"/>
      <c r="AD154" s="96">
        <v>26</v>
      </c>
      <c r="AE154" s="96"/>
      <c r="AF154" s="96"/>
      <c r="AG154" s="96">
        <v>26.07</v>
      </c>
      <c r="AH154" s="96"/>
      <c r="AI154" s="96">
        <v>26.05</v>
      </c>
      <c r="AJ154" s="96"/>
      <c r="AK154" s="96"/>
      <c r="AL154" s="96"/>
      <c r="AM154" s="92" t="s">
        <v>126</v>
      </c>
      <c r="AN154" s="92" t="s">
        <v>127</v>
      </c>
      <c r="AP154" s="109"/>
    </row>
    <row r="155" spans="1:42" ht="16" x14ac:dyDescent="0.2">
      <c r="A155" s="99" t="s">
        <v>150</v>
      </c>
      <c r="B155" s="96" t="s">
        <v>137</v>
      </c>
      <c r="C155" s="96">
        <v>22.2</v>
      </c>
      <c r="D155" s="96"/>
      <c r="E155" s="96">
        <v>15.6</v>
      </c>
      <c r="F155" s="96">
        <v>16</v>
      </c>
      <c r="G155" s="96">
        <v>6.07</v>
      </c>
      <c r="H155" s="96"/>
      <c r="I155" s="96">
        <v>5.09</v>
      </c>
      <c r="J155" s="96"/>
      <c r="K155" s="116">
        <v>5.09</v>
      </c>
      <c r="L155" s="96"/>
      <c r="M155" s="96">
        <v>14.06</v>
      </c>
      <c r="N155" s="96">
        <v>15.08</v>
      </c>
      <c r="O155" s="96"/>
      <c r="P155" s="96">
        <v>16.100000000000001</v>
      </c>
      <c r="Q155" s="96">
        <v>17.059999999999999</v>
      </c>
      <c r="R155" s="96"/>
      <c r="S155" s="101">
        <f t="shared" si="29"/>
        <v>18.113333333333333</v>
      </c>
      <c r="T155" s="101"/>
      <c r="U155" s="96"/>
      <c r="V155" s="96"/>
      <c r="W155" s="96"/>
      <c r="X155" s="96"/>
      <c r="Y155" s="96"/>
      <c r="Z155" s="96"/>
      <c r="AA155" s="96">
        <v>28.05</v>
      </c>
      <c r="AB155" s="96"/>
      <c r="AC155" s="96"/>
      <c r="AD155" s="96">
        <v>28.05</v>
      </c>
      <c r="AE155" s="96"/>
      <c r="AF155" s="96"/>
      <c r="AG155" s="96">
        <v>26.02</v>
      </c>
      <c r="AH155" s="96"/>
      <c r="AI155" s="96">
        <v>24.07</v>
      </c>
      <c r="AJ155" s="96"/>
      <c r="AK155" s="96"/>
      <c r="AL155" s="96"/>
      <c r="AM155" s="92" t="s">
        <v>126</v>
      </c>
      <c r="AN155" s="92" t="s">
        <v>133</v>
      </c>
      <c r="AP155" s="109"/>
    </row>
    <row r="156" spans="1:42" ht="16" x14ac:dyDescent="0.2">
      <c r="A156" s="99" t="s">
        <v>165</v>
      </c>
      <c r="B156" s="96" t="s">
        <v>137</v>
      </c>
      <c r="C156" s="96">
        <v>25.6</v>
      </c>
      <c r="D156" s="96"/>
      <c r="E156" s="96">
        <v>15.9</v>
      </c>
      <c r="F156" s="96">
        <v>18.600000000000001</v>
      </c>
      <c r="G156" s="96">
        <v>7.05</v>
      </c>
      <c r="H156" s="96"/>
      <c r="I156" s="96">
        <v>6.02</v>
      </c>
      <c r="J156" s="96"/>
      <c r="K156" s="116">
        <v>5.09</v>
      </c>
      <c r="L156" s="96"/>
      <c r="M156" s="96">
        <v>13.1</v>
      </c>
      <c r="N156" s="96">
        <v>15.05</v>
      </c>
      <c r="O156" s="96"/>
      <c r="P156" s="96">
        <v>16.010000000000002</v>
      </c>
      <c r="Q156" s="96">
        <v>17.07</v>
      </c>
      <c r="R156" s="96"/>
      <c r="S156" s="101">
        <f t="shared" si="29"/>
        <v>19.240000000000002</v>
      </c>
      <c r="T156" s="101"/>
      <c r="U156" s="96"/>
      <c r="V156" s="96"/>
      <c r="W156" s="96"/>
      <c r="X156" s="96"/>
      <c r="Y156" s="96"/>
      <c r="Z156" s="96"/>
      <c r="AA156" s="96">
        <v>27.04</v>
      </c>
      <c r="AB156" s="96"/>
      <c r="AC156" s="96"/>
      <c r="AD156" s="96">
        <v>25.1</v>
      </c>
      <c r="AE156" s="96"/>
      <c r="AF156" s="96"/>
      <c r="AG156" s="96">
        <v>26.02</v>
      </c>
      <c r="AH156" s="96"/>
      <c r="AI156" s="107">
        <v>26.01</v>
      </c>
      <c r="AJ156" s="96"/>
      <c r="AK156" s="96"/>
      <c r="AL156" s="96"/>
      <c r="AM156" s="92" t="s">
        <v>126</v>
      </c>
      <c r="AN156" s="92" t="s">
        <v>133</v>
      </c>
      <c r="AP156" s="109"/>
    </row>
    <row r="157" spans="1:42" ht="16" x14ac:dyDescent="0.2">
      <c r="A157" s="99" t="s">
        <v>168</v>
      </c>
      <c r="B157" s="96" t="s">
        <v>137</v>
      </c>
      <c r="C157" s="96">
        <v>24.4</v>
      </c>
      <c r="D157" s="96"/>
      <c r="E157" s="96">
        <v>17.5</v>
      </c>
      <c r="F157" s="96">
        <v>15.9</v>
      </c>
      <c r="G157" s="96">
        <v>6.11</v>
      </c>
      <c r="H157" s="96"/>
      <c r="I157" s="96">
        <v>5.0999999999999996</v>
      </c>
      <c r="J157" s="96"/>
      <c r="K157" s="116">
        <v>5.08</v>
      </c>
      <c r="L157" s="96"/>
      <c r="M157" s="96">
        <v>15.05</v>
      </c>
      <c r="N157" s="96">
        <v>18.02</v>
      </c>
      <c r="O157" s="96"/>
      <c r="P157" s="96">
        <v>16.07</v>
      </c>
      <c r="Q157" s="96">
        <v>19.010000000000002</v>
      </c>
      <c r="R157" s="96"/>
      <c r="S157" s="101">
        <f t="shared" si="29"/>
        <v>20.476666666666667</v>
      </c>
      <c r="T157" s="101"/>
      <c r="U157" s="96"/>
      <c r="V157" s="96"/>
      <c r="W157" s="96"/>
      <c r="X157" s="96"/>
      <c r="Y157" s="96"/>
      <c r="Z157" s="96"/>
      <c r="AA157" s="96">
        <v>30.04</v>
      </c>
      <c r="AB157" s="96"/>
      <c r="AC157" s="96"/>
      <c r="AD157" s="96">
        <v>26.09</v>
      </c>
      <c r="AE157" s="96"/>
      <c r="AF157" s="96"/>
      <c r="AG157" s="96">
        <v>27.06</v>
      </c>
      <c r="AH157" s="96"/>
      <c r="AI157" s="96">
        <v>26.1</v>
      </c>
      <c r="AJ157" s="96"/>
      <c r="AK157" s="96"/>
      <c r="AL157" s="96"/>
      <c r="AM157" s="92" t="s">
        <v>126</v>
      </c>
      <c r="AN157" s="92" t="s">
        <v>133</v>
      </c>
      <c r="AP157" s="109"/>
    </row>
    <row r="158" spans="1:42" ht="16" x14ac:dyDescent="0.2">
      <c r="A158" s="99" t="s">
        <v>156</v>
      </c>
      <c r="B158" s="96" t="s">
        <v>137</v>
      </c>
      <c r="C158" s="96">
        <v>25.3</v>
      </c>
      <c r="D158" s="96"/>
      <c r="E158" s="96">
        <v>15</v>
      </c>
      <c r="F158" s="96">
        <v>15.6</v>
      </c>
      <c r="G158" s="96">
        <v>7.06</v>
      </c>
      <c r="H158" s="96"/>
      <c r="I158" s="96">
        <v>5.0999999999999996</v>
      </c>
      <c r="J158" s="96"/>
      <c r="K158" s="116">
        <v>5.08</v>
      </c>
      <c r="L158" s="96"/>
      <c r="M158" s="96">
        <v>14.08</v>
      </c>
      <c r="N158" s="96">
        <v>14.03</v>
      </c>
      <c r="O158" s="96"/>
      <c r="P158" s="96">
        <v>16.079999999999998</v>
      </c>
      <c r="Q158" s="96">
        <v>16.07</v>
      </c>
      <c r="R158" s="96"/>
      <c r="S158" s="101">
        <f t="shared" si="29"/>
        <v>18.466666666666669</v>
      </c>
      <c r="T158" s="101"/>
      <c r="U158" s="96"/>
      <c r="V158" s="96"/>
      <c r="W158" s="96"/>
      <c r="X158" s="96"/>
      <c r="Y158" s="96"/>
      <c r="Z158" s="96"/>
      <c r="AA158" s="96">
        <v>25.1</v>
      </c>
      <c r="AB158" s="96"/>
      <c r="AC158" s="96"/>
      <c r="AD158" s="96">
        <v>22.08</v>
      </c>
      <c r="AE158" s="96"/>
      <c r="AF158" s="96"/>
      <c r="AG158" s="96">
        <v>27</v>
      </c>
      <c r="AH158" s="96"/>
      <c r="AI158" s="107">
        <v>23.1</v>
      </c>
      <c r="AJ158" s="96"/>
      <c r="AK158" s="96"/>
      <c r="AL158" s="96"/>
      <c r="AM158" s="92" t="s">
        <v>126</v>
      </c>
      <c r="AN158" s="92" t="s">
        <v>127</v>
      </c>
      <c r="AP158" s="109"/>
    </row>
    <row r="159" spans="1:42" ht="16" x14ac:dyDescent="0.2">
      <c r="A159" s="99" t="s">
        <v>144</v>
      </c>
      <c r="B159" s="96" t="s">
        <v>137</v>
      </c>
      <c r="C159" s="96">
        <v>18.600000000000001</v>
      </c>
      <c r="D159" s="96"/>
      <c r="E159" s="96">
        <v>11.8</v>
      </c>
      <c r="F159" s="96">
        <v>13.7</v>
      </c>
      <c r="G159" s="96">
        <v>6.03</v>
      </c>
      <c r="H159" s="96"/>
      <c r="I159" s="96">
        <v>5.05</v>
      </c>
      <c r="J159" s="96"/>
      <c r="K159" s="116">
        <v>5.04</v>
      </c>
      <c r="L159" s="96"/>
      <c r="M159" s="96">
        <v>15.03</v>
      </c>
      <c r="N159" s="96">
        <v>13.04</v>
      </c>
      <c r="O159" s="96"/>
      <c r="P159" s="96">
        <v>17.04</v>
      </c>
      <c r="Q159" s="96">
        <v>16.079999999999998</v>
      </c>
      <c r="R159" s="96"/>
      <c r="S159" s="101">
        <f t="shared" si="29"/>
        <v>15.906666666666666</v>
      </c>
      <c r="T159" s="101"/>
      <c r="U159" s="96"/>
      <c r="V159" s="96"/>
      <c r="W159" s="96"/>
      <c r="X159" s="96"/>
      <c r="Y159" s="96"/>
      <c r="Z159" s="96"/>
      <c r="AA159" s="96">
        <v>24.02</v>
      </c>
      <c r="AB159" s="96"/>
      <c r="AC159" s="96"/>
      <c r="AD159" s="96">
        <v>23.04</v>
      </c>
      <c r="AE159" s="96"/>
      <c r="AF159" s="96"/>
      <c r="AG159" s="96">
        <v>24.09</v>
      </c>
      <c r="AH159" s="96"/>
      <c r="AI159" s="96">
        <v>22.09</v>
      </c>
      <c r="AJ159" s="96"/>
      <c r="AK159" s="96"/>
      <c r="AL159" s="96"/>
      <c r="AM159" s="92" t="s">
        <v>126</v>
      </c>
      <c r="AN159" s="92" t="s">
        <v>127</v>
      </c>
      <c r="AP159" s="109"/>
    </row>
    <row r="160" spans="1:42" ht="16" x14ac:dyDescent="0.2">
      <c r="A160" s="99" t="s">
        <v>136</v>
      </c>
      <c r="B160" s="96" t="s">
        <v>137</v>
      </c>
      <c r="C160" s="96">
        <v>19.399999999999999</v>
      </c>
      <c r="D160" s="96"/>
      <c r="E160" s="96">
        <v>12.1</v>
      </c>
      <c r="F160" s="96">
        <v>11.7</v>
      </c>
      <c r="G160" s="96">
        <v>5.1100000000000003</v>
      </c>
      <c r="H160" s="96"/>
      <c r="I160" s="96">
        <v>4.09</v>
      </c>
      <c r="J160" s="96"/>
      <c r="K160" s="116">
        <v>4.1100000000000003</v>
      </c>
      <c r="L160" s="96"/>
      <c r="M160" s="96">
        <v>11.11</v>
      </c>
      <c r="N160" s="96">
        <v>10.11</v>
      </c>
      <c r="O160" s="96"/>
      <c r="P160" s="96">
        <v>17.03</v>
      </c>
      <c r="Q160" s="96">
        <v>14.11</v>
      </c>
      <c r="R160" s="96"/>
      <c r="S160" s="101">
        <f t="shared" si="29"/>
        <v>14.54</v>
      </c>
      <c r="T160" s="101"/>
      <c r="U160" s="96"/>
      <c r="V160" s="96"/>
      <c r="W160" s="96"/>
      <c r="X160" s="96"/>
      <c r="Y160" s="96"/>
      <c r="Z160" s="96"/>
      <c r="AA160" s="96">
        <v>21.08</v>
      </c>
      <c r="AB160" s="96"/>
      <c r="AC160" s="96"/>
      <c r="AD160" s="96">
        <v>20.11</v>
      </c>
      <c r="AE160" s="96"/>
      <c r="AF160" s="96"/>
      <c r="AG160" s="96">
        <v>26.03</v>
      </c>
      <c r="AH160" s="96"/>
      <c r="AI160" s="107">
        <v>22.01</v>
      </c>
      <c r="AJ160" s="96"/>
      <c r="AK160" s="96"/>
      <c r="AL160" s="96"/>
      <c r="AM160" s="92" t="s">
        <v>126</v>
      </c>
      <c r="AN160" s="92" t="s">
        <v>138</v>
      </c>
      <c r="AP160" s="109"/>
    </row>
    <row r="161" spans="1:56" ht="16" x14ac:dyDescent="0.2">
      <c r="A161" s="246" t="s">
        <v>22</v>
      </c>
      <c r="B161" s="96" t="s">
        <v>125</v>
      </c>
      <c r="C161" s="96">
        <v>18</v>
      </c>
      <c r="D161" s="96"/>
      <c r="E161" s="96">
        <v>12</v>
      </c>
      <c r="F161" s="96">
        <v>12</v>
      </c>
      <c r="G161" s="96">
        <v>6.06</v>
      </c>
      <c r="H161" s="96"/>
      <c r="I161" s="96">
        <v>5.04</v>
      </c>
      <c r="J161" s="96"/>
      <c r="K161" s="116">
        <v>4.08</v>
      </c>
      <c r="L161" s="96"/>
      <c r="M161" s="96">
        <v>12.1</v>
      </c>
      <c r="N161" s="96">
        <v>12.06</v>
      </c>
      <c r="O161" s="96"/>
      <c r="P161" s="96">
        <v>16.11</v>
      </c>
      <c r="Q161" s="96">
        <v>16.02</v>
      </c>
      <c r="R161" s="96"/>
      <c r="S161" s="101">
        <f t="shared" si="29"/>
        <v>15.36</v>
      </c>
      <c r="T161" s="101"/>
      <c r="U161" s="96"/>
      <c r="V161" s="96"/>
      <c r="W161" s="96"/>
      <c r="X161" s="96"/>
      <c r="Y161" s="96"/>
      <c r="Z161" s="96"/>
      <c r="AA161" s="96">
        <v>22.11</v>
      </c>
      <c r="AB161" s="96"/>
      <c r="AC161" s="96"/>
      <c r="AD161" s="96">
        <v>24.01</v>
      </c>
      <c r="AE161" s="96"/>
      <c r="AF161" s="96"/>
      <c r="AG161" s="96">
        <v>23.05</v>
      </c>
      <c r="AH161" s="96"/>
      <c r="AI161" s="96">
        <v>24.03</v>
      </c>
      <c r="AJ161" s="96"/>
      <c r="AK161" s="96"/>
      <c r="AL161" s="96"/>
      <c r="AM161" s="92" t="s">
        <v>126</v>
      </c>
      <c r="AN161" s="92" t="s">
        <v>127</v>
      </c>
      <c r="AP161" s="109"/>
    </row>
    <row r="162" spans="1:56" ht="19" x14ac:dyDescent="0.25">
      <c r="A162" s="99"/>
      <c r="B162" s="96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96"/>
      <c r="AN162" s="96"/>
      <c r="AP162" s="109"/>
    </row>
    <row r="163" spans="1:56" ht="16" x14ac:dyDescent="0.2">
      <c r="A163" s="110" t="s">
        <v>185</v>
      </c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P163" s="109"/>
    </row>
    <row r="164" spans="1:56" ht="13" x14ac:dyDescent="0.15">
      <c r="A164" s="112"/>
      <c r="AP164" s="109"/>
    </row>
    <row r="165" spans="1:56" s="13" customFormat="1" ht="13" x14ac:dyDescent="0.15">
      <c r="A165" s="113"/>
      <c r="AP165" s="114"/>
      <c r="AX165" s="14"/>
      <c r="AY165" s="14"/>
      <c r="AZ165" s="14"/>
      <c r="BA165" s="14"/>
      <c r="BB165" s="14"/>
      <c r="BC165" s="14"/>
      <c r="BD165" s="14"/>
    </row>
    <row r="166" spans="1:56" ht="14" thickBot="1" x14ac:dyDescent="0.2">
      <c r="A166" s="112"/>
      <c r="AP166" s="109"/>
    </row>
    <row r="167" spans="1:56" ht="13" x14ac:dyDescent="0.15">
      <c r="A167" s="251" t="s">
        <v>226</v>
      </c>
      <c r="B167" s="252"/>
      <c r="C167" s="252"/>
      <c r="D167" s="252"/>
      <c r="E167" s="252"/>
      <c r="F167" s="252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8"/>
      <c r="R167" s="1"/>
      <c r="AP167" s="109"/>
    </row>
    <row r="168" spans="1:56" ht="13" x14ac:dyDescent="0.15">
      <c r="A168" s="248"/>
      <c r="B168" s="53" t="s">
        <v>211</v>
      </c>
      <c r="C168" s="53" t="s">
        <v>216</v>
      </c>
      <c r="D168" s="53" t="s">
        <v>210</v>
      </c>
      <c r="E168" s="53" t="s">
        <v>212</v>
      </c>
      <c r="F168" s="53" t="s">
        <v>215</v>
      </c>
      <c r="G168" s="53" t="s">
        <v>213</v>
      </c>
      <c r="H168" s="53" t="s">
        <v>214</v>
      </c>
      <c r="I168" s="53" t="s">
        <v>217</v>
      </c>
      <c r="J168" s="53" t="s">
        <v>225</v>
      </c>
      <c r="K168" s="53" t="s">
        <v>218</v>
      </c>
      <c r="L168" s="53" t="s">
        <v>219</v>
      </c>
      <c r="M168" s="53" t="s">
        <v>220</v>
      </c>
      <c r="N168" s="53" t="s">
        <v>221</v>
      </c>
      <c r="O168" s="53" t="s">
        <v>222</v>
      </c>
      <c r="P168" s="53" t="s">
        <v>223</v>
      </c>
      <c r="Q168" s="54" t="s">
        <v>224</v>
      </c>
      <c r="R168" s="1"/>
      <c r="AP168" s="109"/>
    </row>
    <row r="169" spans="1:56" ht="13" x14ac:dyDescent="0.15">
      <c r="A169" s="253" t="s">
        <v>18</v>
      </c>
      <c r="B169" s="53">
        <v>59</v>
      </c>
      <c r="C169" s="53">
        <v>25</v>
      </c>
      <c r="D169" s="53">
        <v>34</v>
      </c>
      <c r="E169" s="53">
        <v>72</v>
      </c>
      <c r="F169" s="53">
        <v>32</v>
      </c>
      <c r="G169" s="53">
        <v>40</v>
      </c>
      <c r="H169" s="53">
        <v>150</v>
      </c>
      <c r="I169" s="53">
        <v>172.72</v>
      </c>
      <c r="J169" s="53">
        <v>22.9</v>
      </c>
      <c r="K169" s="250">
        <f>E169/I169</f>
        <v>0.41685965724872626</v>
      </c>
      <c r="L169" s="250">
        <f>B169/I169</f>
        <v>0.34159333024548405</v>
      </c>
      <c r="M169" s="250">
        <f>(E169+B169)/I169</f>
        <v>0.75845298749421031</v>
      </c>
      <c r="N169" s="250">
        <f>G169/E169</f>
        <v>0.55555555555555558</v>
      </c>
      <c r="O169" s="250">
        <f>F169/E169</f>
        <v>0.44444444444444442</v>
      </c>
      <c r="P169" s="250">
        <f>D169/B169</f>
        <v>0.57627118644067798</v>
      </c>
      <c r="Q169" s="254">
        <f>C169/B169</f>
        <v>0.42372881355932202</v>
      </c>
      <c r="R169" s="1"/>
      <c r="AP169" s="109"/>
    </row>
    <row r="170" spans="1:56" ht="13" x14ac:dyDescent="0.15">
      <c r="A170" s="253" t="s">
        <v>20</v>
      </c>
      <c r="B170" s="53">
        <v>63</v>
      </c>
      <c r="C170" s="53">
        <v>36</v>
      </c>
      <c r="D170" s="53">
        <v>27</v>
      </c>
      <c r="E170" s="53">
        <v>95</v>
      </c>
      <c r="F170" s="53">
        <v>45</v>
      </c>
      <c r="G170" s="53">
        <v>50</v>
      </c>
      <c r="H170" s="53">
        <v>183</v>
      </c>
      <c r="I170" s="53">
        <v>190.5</v>
      </c>
      <c r="J170" s="53">
        <v>22.9</v>
      </c>
      <c r="K170" s="250">
        <f>E170/I170</f>
        <v>0.49868766404199477</v>
      </c>
      <c r="L170" s="250">
        <f>B170/I170</f>
        <v>0.33070866141732286</v>
      </c>
      <c r="M170" s="250">
        <f>(E170+B170)/I170</f>
        <v>0.82939632545931763</v>
      </c>
      <c r="N170" s="250">
        <f>G170/E170</f>
        <v>0.52631578947368418</v>
      </c>
      <c r="O170" s="250">
        <f>F170/E170</f>
        <v>0.47368421052631576</v>
      </c>
      <c r="P170" s="250">
        <f>D170/B170</f>
        <v>0.42857142857142855</v>
      </c>
      <c r="Q170" s="254">
        <f>C170/B170</f>
        <v>0.5714285714285714</v>
      </c>
      <c r="R170" s="1"/>
      <c r="AP170" s="109"/>
    </row>
    <row r="171" spans="1:56" ht="14" thickBot="1" x14ac:dyDescent="0.2">
      <c r="A171" s="255" t="s">
        <v>22</v>
      </c>
      <c r="B171" s="55">
        <v>59</v>
      </c>
      <c r="C171" s="55">
        <v>30</v>
      </c>
      <c r="D171" s="55">
        <v>29</v>
      </c>
      <c r="E171" s="55">
        <v>88</v>
      </c>
      <c r="F171" s="55">
        <v>41</v>
      </c>
      <c r="G171" s="55">
        <v>47</v>
      </c>
      <c r="H171" s="55">
        <v>180</v>
      </c>
      <c r="I171" s="55">
        <v>187.96</v>
      </c>
      <c r="J171" s="55">
        <v>23.1</v>
      </c>
      <c r="K171" s="256">
        <f>E171/I171</f>
        <v>0.46818472015322404</v>
      </c>
      <c r="L171" s="256">
        <f>B171/I171</f>
        <v>0.31389657373909341</v>
      </c>
      <c r="M171" s="256">
        <f>(E171+B171)/I171</f>
        <v>0.78208129389231751</v>
      </c>
      <c r="N171" s="256">
        <f>G171/E171</f>
        <v>0.53409090909090906</v>
      </c>
      <c r="O171" s="256">
        <f>F171/E171</f>
        <v>0.46590909090909088</v>
      </c>
      <c r="P171" s="256">
        <f>D171/B171</f>
        <v>0.49152542372881358</v>
      </c>
      <c r="Q171" s="257">
        <f>C171/B171</f>
        <v>0.50847457627118642</v>
      </c>
      <c r="R171" s="1"/>
      <c r="AP171" s="109"/>
    </row>
    <row r="172" spans="1:56" ht="13" x14ac:dyDescent="0.15">
      <c r="A172" s="112"/>
      <c r="AP172" s="109"/>
    </row>
    <row r="173" spans="1:56" ht="13" x14ac:dyDescent="0.15">
      <c r="A173" s="112"/>
      <c r="AP173" s="109"/>
    </row>
    <row r="174" spans="1:56" ht="13" x14ac:dyDescent="0.15">
      <c r="A174" s="112"/>
      <c r="AP174" s="109"/>
    </row>
    <row r="175" spans="1:56" ht="13" x14ac:dyDescent="0.15">
      <c r="A175" s="112"/>
      <c r="AP175" s="109"/>
    </row>
    <row r="176" spans="1:56" ht="13" x14ac:dyDescent="0.15">
      <c r="A176" s="112"/>
      <c r="AP176" s="109"/>
    </row>
    <row r="177" spans="1:42" ht="13" x14ac:dyDescent="0.15">
      <c r="A177" s="112"/>
      <c r="AP177" s="109"/>
    </row>
    <row r="178" spans="1:42" ht="13" x14ac:dyDescent="0.15">
      <c r="A178" s="112"/>
      <c r="AP178" s="109"/>
    </row>
    <row r="179" spans="1:42" ht="13" x14ac:dyDescent="0.15">
      <c r="A179" s="112"/>
      <c r="AP179" s="109"/>
    </row>
    <row r="180" spans="1:42" ht="13" x14ac:dyDescent="0.15">
      <c r="A180" s="112"/>
      <c r="AP180" s="109"/>
    </row>
    <row r="181" spans="1:42" ht="13" x14ac:dyDescent="0.15">
      <c r="A181" s="112"/>
      <c r="AP181" s="109"/>
    </row>
    <row r="182" spans="1:42" ht="13" x14ac:dyDescent="0.15">
      <c r="A182" s="112"/>
      <c r="AP182" s="109"/>
    </row>
    <row r="183" spans="1:42" ht="13" x14ac:dyDescent="0.15">
      <c r="A183" s="112"/>
      <c r="AP183" s="109"/>
    </row>
    <row r="184" spans="1:42" ht="13" x14ac:dyDescent="0.15">
      <c r="A184" s="112"/>
      <c r="AP184" s="109"/>
    </row>
    <row r="185" spans="1:42" ht="13" x14ac:dyDescent="0.15">
      <c r="A185" s="112"/>
      <c r="AP185" s="109"/>
    </row>
    <row r="186" spans="1:42" ht="13" x14ac:dyDescent="0.15">
      <c r="A186" s="112"/>
      <c r="AP186" s="109"/>
    </row>
    <row r="187" spans="1:42" ht="13" x14ac:dyDescent="0.15">
      <c r="A187" s="112"/>
      <c r="AP187" s="109"/>
    </row>
    <row r="188" spans="1:42" ht="13" x14ac:dyDescent="0.15">
      <c r="A188" s="112"/>
      <c r="AP188" s="109"/>
    </row>
    <row r="189" spans="1:42" ht="13" x14ac:dyDescent="0.15">
      <c r="A189" s="112"/>
      <c r="AP189" s="109"/>
    </row>
    <row r="190" spans="1:42" ht="13" x14ac:dyDescent="0.15">
      <c r="A190" s="112"/>
      <c r="AP190" s="109"/>
    </row>
    <row r="191" spans="1:42" ht="13" x14ac:dyDescent="0.15">
      <c r="A191" s="112"/>
      <c r="AP191" s="109"/>
    </row>
    <row r="192" spans="1:42" ht="13" x14ac:dyDescent="0.15">
      <c r="A192" s="112"/>
      <c r="AP192" s="109"/>
    </row>
    <row r="193" spans="1:42" ht="13" x14ac:dyDescent="0.15">
      <c r="A193" s="112"/>
      <c r="AP193" s="109"/>
    </row>
    <row r="194" spans="1:42" ht="13" x14ac:dyDescent="0.15">
      <c r="A194" s="112"/>
      <c r="AP194" s="109"/>
    </row>
    <row r="195" spans="1:42" ht="13" x14ac:dyDescent="0.15">
      <c r="A195" s="112"/>
      <c r="AP195" s="109"/>
    </row>
    <row r="196" spans="1:42" ht="13" x14ac:dyDescent="0.15">
      <c r="A196" s="112"/>
      <c r="AP196" s="109"/>
    </row>
    <row r="197" spans="1:42" ht="13" x14ac:dyDescent="0.15">
      <c r="A197" s="112"/>
      <c r="AP197" s="109"/>
    </row>
    <row r="198" spans="1:42" ht="13" x14ac:dyDescent="0.15">
      <c r="A198" s="112"/>
      <c r="AP198" s="109"/>
    </row>
    <row r="199" spans="1:42" ht="13" x14ac:dyDescent="0.15">
      <c r="A199" s="112"/>
      <c r="AP199" s="109"/>
    </row>
    <row r="200" spans="1:42" ht="13" x14ac:dyDescent="0.15">
      <c r="A200" s="112"/>
      <c r="AP200" s="109"/>
    </row>
    <row r="201" spans="1:42" ht="13" x14ac:dyDescent="0.15">
      <c r="A201" s="112"/>
      <c r="AP201" s="109"/>
    </row>
    <row r="202" spans="1:42" ht="13" x14ac:dyDescent="0.15">
      <c r="A202" s="112"/>
      <c r="AP202" s="109"/>
    </row>
    <row r="203" spans="1:42" ht="13" x14ac:dyDescent="0.15">
      <c r="A203" s="112"/>
      <c r="AP203" s="109"/>
    </row>
    <row r="204" spans="1:42" ht="13" x14ac:dyDescent="0.15">
      <c r="A204" s="112"/>
      <c r="AP204" s="109"/>
    </row>
    <row r="205" spans="1:42" ht="13" x14ac:dyDescent="0.15">
      <c r="A205" s="112"/>
      <c r="AP205" s="109"/>
    </row>
    <row r="206" spans="1:42" ht="13" x14ac:dyDescent="0.15">
      <c r="A206" s="112"/>
      <c r="AP206" s="109"/>
    </row>
    <row r="207" spans="1:42" ht="13" x14ac:dyDescent="0.15">
      <c r="A207" s="112"/>
      <c r="AP207" s="109"/>
    </row>
    <row r="208" spans="1:42" ht="13" x14ac:dyDescent="0.15">
      <c r="A208" s="112"/>
      <c r="AP208" s="109"/>
    </row>
    <row r="209" spans="1:42" ht="13" x14ac:dyDescent="0.15">
      <c r="A209" s="112"/>
      <c r="AP209" s="109"/>
    </row>
    <row r="210" spans="1:42" ht="13" x14ac:dyDescent="0.15">
      <c r="A210" s="112"/>
      <c r="AP210" s="109"/>
    </row>
    <row r="211" spans="1:42" ht="13" x14ac:dyDescent="0.15">
      <c r="A211" s="112"/>
      <c r="AP211" s="109"/>
    </row>
    <row r="212" spans="1:42" ht="13" x14ac:dyDescent="0.15">
      <c r="A212" s="112"/>
      <c r="AP212" s="109"/>
    </row>
    <row r="213" spans="1:42" ht="13" x14ac:dyDescent="0.15">
      <c r="A213" s="112"/>
      <c r="AP213" s="109"/>
    </row>
    <row r="214" spans="1:42" ht="13" x14ac:dyDescent="0.15">
      <c r="A214" s="112"/>
      <c r="AP214" s="109"/>
    </row>
    <row r="215" spans="1:42" ht="13" x14ac:dyDescent="0.15">
      <c r="A215" s="112"/>
      <c r="AP215" s="109"/>
    </row>
    <row r="216" spans="1:42" ht="13" x14ac:dyDescent="0.15">
      <c r="A216" s="112"/>
      <c r="AP216" s="109"/>
    </row>
    <row r="217" spans="1:42" ht="13" x14ac:dyDescent="0.15">
      <c r="A217" s="112"/>
      <c r="AP217" s="109"/>
    </row>
    <row r="218" spans="1:42" ht="13" x14ac:dyDescent="0.15">
      <c r="A218" s="112"/>
      <c r="AP218" s="109"/>
    </row>
    <row r="219" spans="1:42" ht="13" x14ac:dyDescent="0.15">
      <c r="A219" s="112"/>
      <c r="AP219" s="109"/>
    </row>
    <row r="220" spans="1:42" ht="13" x14ac:dyDescent="0.15">
      <c r="A220" s="112"/>
      <c r="AP220" s="109"/>
    </row>
    <row r="221" spans="1:42" ht="13" x14ac:dyDescent="0.15">
      <c r="A221" s="112"/>
      <c r="AP221" s="109"/>
    </row>
    <row r="222" spans="1:42" ht="13" x14ac:dyDescent="0.15">
      <c r="A222" s="112"/>
      <c r="AP222" s="109"/>
    </row>
    <row r="223" spans="1:42" ht="13" x14ac:dyDescent="0.15">
      <c r="A223" s="112"/>
      <c r="AP223" s="109"/>
    </row>
    <row r="224" spans="1:42" ht="13" x14ac:dyDescent="0.15">
      <c r="A224" s="112"/>
      <c r="AP224" s="109"/>
    </row>
    <row r="225" spans="1:42" ht="13" x14ac:dyDescent="0.15">
      <c r="A225" s="112"/>
      <c r="AP225" s="109"/>
    </row>
    <row r="226" spans="1:42" ht="13" x14ac:dyDescent="0.15">
      <c r="A226" s="112"/>
      <c r="AP226" s="109"/>
    </row>
    <row r="227" spans="1:42" ht="13" x14ac:dyDescent="0.15">
      <c r="A227" s="112"/>
      <c r="AP227" s="109"/>
    </row>
    <row r="228" spans="1:42" ht="13" x14ac:dyDescent="0.15">
      <c r="A228" s="112"/>
      <c r="AP228" s="109"/>
    </row>
    <row r="229" spans="1:42" ht="13" x14ac:dyDescent="0.15">
      <c r="A229" s="112"/>
      <c r="AP229" s="109"/>
    </row>
    <row r="230" spans="1:42" ht="13" x14ac:dyDescent="0.15">
      <c r="A230" s="112"/>
      <c r="AP230" s="109"/>
    </row>
    <row r="231" spans="1:42" ht="13" x14ac:dyDescent="0.15">
      <c r="A231" s="112"/>
      <c r="AP231" s="109"/>
    </row>
    <row r="232" spans="1:42" ht="13" x14ac:dyDescent="0.15">
      <c r="A232" s="112"/>
      <c r="AP232" s="109"/>
    </row>
    <row r="233" spans="1:42" ht="13" x14ac:dyDescent="0.15">
      <c r="A233" s="112"/>
      <c r="AP233" s="109"/>
    </row>
    <row r="234" spans="1:42" ht="13" x14ac:dyDescent="0.15">
      <c r="A234" s="112"/>
      <c r="AP234" s="109"/>
    </row>
    <row r="235" spans="1:42" ht="13" x14ac:dyDescent="0.15">
      <c r="A235" s="112"/>
      <c r="AP235" s="109"/>
    </row>
    <row r="236" spans="1:42" ht="13" x14ac:dyDescent="0.15">
      <c r="A236" s="112"/>
      <c r="AP236" s="109"/>
    </row>
    <row r="237" spans="1:42" ht="13" x14ac:dyDescent="0.15">
      <c r="A237" s="112"/>
      <c r="AP237" s="109"/>
    </row>
    <row r="238" spans="1:42" ht="13" x14ac:dyDescent="0.15">
      <c r="A238" s="112"/>
      <c r="AP238" s="109"/>
    </row>
    <row r="239" spans="1:42" ht="13" x14ac:dyDescent="0.15">
      <c r="A239" s="112"/>
      <c r="AP239" s="109"/>
    </row>
    <row r="240" spans="1:42" ht="13" x14ac:dyDescent="0.15">
      <c r="A240" s="112"/>
      <c r="AP240" s="109"/>
    </row>
    <row r="241" spans="1:42" ht="13" x14ac:dyDescent="0.15">
      <c r="A241" s="112"/>
      <c r="AP241" s="109"/>
    </row>
    <row r="242" spans="1:42" ht="13" x14ac:dyDescent="0.15">
      <c r="A242" s="112"/>
      <c r="AP242" s="109"/>
    </row>
    <row r="243" spans="1:42" ht="13" x14ac:dyDescent="0.15">
      <c r="A243" s="112"/>
      <c r="AP243" s="109"/>
    </row>
    <row r="244" spans="1:42" ht="13" x14ac:dyDescent="0.15">
      <c r="A244" s="112"/>
      <c r="AP244" s="109"/>
    </row>
    <row r="245" spans="1:42" ht="13" x14ac:dyDescent="0.15">
      <c r="A245" s="112"/>
      <c r="AP245" s="109"/>
    </row>
    <row r="246" spans="1:42" ht="13" x14ac:dyDescent="0.15">
      <c r="A246" s="112"/>
      <c r="AP246" s="109"/>
    </row>
    <row r="247" spans="1:42" ht="13" x14ac:dyDescent="0.15">
      <c r="A247" s="112"/>
      <c r="AP247" s="109"/>
    </row>
    <row r="248" spans="1:42" ht="13" x14ac:dyDescent="0.15">
      <c r="A248" s="112"/>
      <c r="AP248" s="109"/>
    </row>
    <row r="249" spans="1:42" ht="13" x14ac:dyDescent="0.15">
      <c r="A249" s="112"/>
      <c r="AP249" s="109"/>
    </row>
    <row r="250" spans="1:42" ht="13" x14ac:dyDescent="0.15">
      <c r="A250" s="112"/>
      <c r="AP250" s="109"/>
    </row>
    <row r="251" spans="1:42" ht="13" x14ac:dyDescent="0.15">
      <c r="A251" s="112"/>
      <c r="AP251" s="109"/>
    </row>
    <row r="252" spans="1:42" ht="13" x14ac:dyDescent="0.15">
      <c r="A252" s="112"/>
      <c r="AP252" s="109"/>
    </row>
    <row r="253" spans="1:42" ht="13" x14ac:dyDescent="0.15">
      <c r="A253" s="112"/>
      <c r="AP253" s="109"/>
    </row>
    <row r="254" spans="1:42" ht="13" x14ac:dyDescent="0.15">
      <c r="A254" s="112"/>
      <c r="AP254" s="109"/>
    </row>
    <row r="255" spans="1:42" ht="13" x14ac:dyDescent="0.15">
      <c r="A255" s="112"/>
      <c r="AP255" s="109"/>
    </row>
    <row r="256" spans="1:42" ht="13" x14ac:dyDescent="0.15">
      <c r="A256" s="112"/>
      <c r="AP256" s="109"/>
    </row>
    <row r="257" spans="1:42" ht="13" x14ac:dyDescent="0.15">
      <c r="A257" s="112"/>
      <c r="AP257" s="109"/>
    </row>
    <row r="258" spans="1:42" ht="13" x14ac:dyDescent="0.15">
      <c r="A258" s="112"/>
      <c r="AP258" s="109"/>
    </row>
    <row r="259" spans="1:42" ht="13" x14ac:dyDescent="0.15">
      <c r="A259" s="112"/>
      <c r="AP259" s="109"/>
    </row>
    <row r="260" spans="1:42" ht="13" x14ac:dyDescent="0.15">
      <c r="A260" s="112"/>
      <c r="AP260" s="109"/>
    </row>
    <row r="261" spans="1:42" ht="13" x14ac:dyDescent="0.15">
      <c r="A261" s="112"/>
      <c r="AP261" s="109"/>
    </row>
    <row r="262" spans="1:42" ht="13" x14ac:dyDescent="0.15">
      <c r="A262" s="112"/>
      <c r="AP262" s="109"/>
    </row>
    <row r="263" spans="1:42" ht="13" x14ac:dyDescent="0.15">
      <c r="A263" s="112"/>
      <c r="AP263" s="109"/>
    </row>
    <row r="264" spans="1:42" ht="13" x14ac:dyDescent="0.15">
      <c r="A264" s="112"/>
      <c r="AP264" s="109"/>
    </row>
    <row r="265" spans="1:42" ht="13" x14ac:dyDescent="0.15">
      <c r="A265" s="112"/>
      <c r="AP265" s="109"/>
    </row>
    <row r="266" spans="1:42" ht="13" x14ac:dyDescent="0.15">
      <c r="A266" s="112"/>
      <c r="AP266" s="109"/>
    </row>
    <row r="267" spans="1:42" ht="13" x14ac:dyDescent="0.15">
      <c r="A267" s="112"/>
      <c r="AP267" s="109"/>
    </row>
    <row r="268" spans="1:42" ht="13" x14ac:dyDescent="0.15">
      <c r="A268" s="112"/>
      <c r="AP268" s="109"/>
    </row>
    <row r="269" spans="1:42" ht="13" x14ac:dyDescent="0.15">
      <c r="A269" s="112"/>
      <c r="AP269" s="109"/>
    </row>
    <row r="270" spans="1:42" ht="13" x14ac:dyDescent="0.15">
      <c r="A270" s="112"/>
      <c r="AP270" s="109"/>
    </row>
    <row r="271" spans="1:42" ht="13" x14ac:dyDescent="0.15">
      <c r="A271" s="112"/>
      <c r="AP271" s="109"/>
    </row>
    <row r="272" spans="1:42" ht="13" x14ac:dyDescent="0.15">
      <c r="A272" s="112"/>
      <c r="AP272" s="109"/>
    </row>
    <row r="273" spans="1:42" ht="13" x14ac:dyDescent="0.15">
      <c r="A273" s="112"/>
      <c r="AP273" s="109"/>
    </row>
    <row r="274" spans="1:42" ht="13" x14ac:dyDescent="0.15">
      <c r="A274" s="112"/>
      <c r="AP274" s="109"/>
    </row>
    <row r="275" spans="1:42" ht="13" x14ac:dyDescent="0.15">
      <c r="A275" s="112"/>
      <c r="AP275" s="109"/>
    </row>
    <row r="276" spans="1:42" ht="13" x14ac:dyDescent="0.15">
      <c r="A276" s="112"/>
      <c r="AP276" s="109"/>
    </row>
    <row r="277" spans="1:42" ht="13" x14ac:dyDescent="0.15">
      <c r="A277" s="112"/>
      <c r="AP277" s="109"/>
    </row>
    <row r="278" spans="1:42" ht="13" x14ac:dyDescent="0.15">
      <c r="A278" s="112"/>
      <c r="AP278" s="109"/>
    </row>
    <row r="279" spans="1:42" ht="13" x14ac:dyDescent="0.15">
      <c r="A279" s="112"/>
      <c r="AP279" s="109"/>
    </row>
    <row r="280" spans="1:42" ht="13" x14ac:dyDescent="0.15">
      <c r="A280" s="112"/>
      <c r="AP280" s="109"/>
    </row>
    <row r="281" spans="1:42" ht="13" x14ac:dyDescent="0.15">
      <c r="A281" s="112"/>
      <c r="AP281" s="109"/>
    </row>
    <row r="282" spans="1:42" ht="13" x14ac:dyDescent="0.15">
      <c r="A282" s="112"/>
      <c r="AP282" s="109"/>
    </row>
    <row r="283" spans="1:42" ht="13" x14ac:dyDescent="0.15">
      <c r="A283" s="112"/>
      <c r="AP283" s="109"/>
    </row>
    <row r="284" spans="1:42" ht="13" x14ac:dyDescent="0.15">
      <c r="A284" s="112"/>
      <c r="AP284" s="109"/>
    </row>
    <row r="285" spans="1:42" ht="13" x14ac:dyDescent="0.15">
      <c r="A285" s="112"/>
      <c r="AP285" s="109"/>
    </row>
    <row r="286" spans="1:42" ht="13" x14ac:dyDescent="0.15">
      <c r="A286" s="112"/>
      <c r="AP286" s="109"/>
    </row>
    <row r="287" spans="1:42" ht="13" x14ac:dyDescent="0.15">
      <c r="A287" s="112"/>
      <c r="AP287" s="109"/>
    </row>
    <row r="288" spans="1:42" ht="13" x14ac:dyDescent="0.15">
      <c r="A288" s="112"/>
      <c r="AP288" s="109"/>
    </row>
    <row r="289" spans="1:42" ht="13" x14ac:dyDescent="0.15">
      <c r="A289" s="112"/>
      <c r="AP289" s="109"/>
    </row>
    <row r="290" spans="1:42" ht="13" x14ac:dyDescent="0.15">
      <c r="A290" s="112"/>
      <c r="AP290" s="109"/>
    </row>
    <row r="291" spans="1:42" ht="13" x14ac:dyDescent="0.15">
      <c r="A291" s="112"/>
      <c r="AP291" s="109"/>
    </row>
    <row r="292" spans="1:42" ht="13" x14ac:dyDescent="0.15">
      <c r="A292" s="112"/>
      <c r="AP292" s="109"/>
    </row>
    <row r="293" spans="1:42" ht="13" x14ac:dyDescent="0.15">
      <c r="A293" s="112"/>
      <c r="AP293" s="109"/>
    </row>
    <row r="294" spans="1:42" ht="13" x14ac:dyDescent="0.15">
      <c r="A294" s="112"/>
      <c r="AP294" s="109"/>
    </row>
    <row r="295" spans="1:42" ht="13" x14ac:dyDescent="0.15">
      <c r="A295" s="112"/>
      <c r="AP295" s="109"/>
    </row>
    <row r="296" spans="1:42" ht="13" x14ac:dyDescent="0.15">
      <c r="A296" s="112"/>
      <c r="AP296" s="109"/>
    </row>
    <row r="297" spans="1:42" ht="13" x14ac:dyDescent="0.15">
      <c r="A297" s="112"/>
      <c r="AP297" s="109"/>
    </row>
    <row r="298" spans="1:42" ht="13" x14ac:dyDescent="0.15">
      <c r="A298" s="112"/>
      <c r="AP298" s="109"/>
    </row>
    <row r="299" spans="1:42" ht="13" x14ac:dyDescent="0.15">
      <c r="A299" s="112"/>
      <c r="AP299" s="109"/>
    </row>
    <row r="300" spans="1:42" ht="13" x14ac:dyDescent="0.15">
      <c r="A300" s="112"/>
      <c r="AP300" s="109"/>
    </row>
    <row r="301" spans="1:42" ht="13" x14ac:dyDescent="0.15">
      <c r="A301" s="112"/>
      <c r="AP301" s="109"/>
    </row>
    <row r="302" spans="1:42" ht="13" x14ac:dyDescent="0.15">
      <c r="A302" s="112"/>
      <c r="AP302" s="109"/>
    </row>
    <row r="303" spans="1:42" ht="13" x14ac:dyDescent="0.15">
      <c r="A303" s="112"/>
      <c r="AP303" s="109"/>
    </row>
    <row r="304" spans="1:42" ht="13" x14ac:dyDescent="0.15">
      <c r="A304" s="112"/>
      <c r="AP304" s="109"/>
    </row>
    <row r="305" spans="1:42" ht="13" x14ac:dyDescent="0.15">
      <c r="A305" s="112"/>
      <c r="AP305" s="109"/>
    </row>
    <row r="306" spans="1:42" ht="13" x14ac:dyDescent="0.15">
      <c r="A306" s="112"/>
      <c r="AP306" s="109"/>
    </row>
    <row r="307" spans="1:42" ht="13" x14ac:dyDescent="0.15">
      <c r="A307" s="112"/>
      <c r="AP307" s="109"/>
    </row>
    <row r="308" spans="1:42" ht="13" x14ac:dyDescent="0.15">
      <c r="A308" s="112"/>
      <c r="AP308" s="109"/>
    </row>
    <row r="309" spans="1:42" ht="13" x14ac:dyDescent="0.15">
      <c r="A309" s="112"/>
      <c r="AP309" s="109"/>
    </row>
    <row r="310" spans="1:42" ht="13" x14ac:dyDescent="0.15">
      <c r="A310" s="112"/>
      <c r="AP310" s="109"/>
    </row>
    <row r="311" spans="1:42" ht="13" x14ac:dyDescent="0.15">
      <c r="A311" s="112"/>
      <c r="AP311" s="109"/>
    </row>
    <row r="312" spans="1:42" ht="13" x14ac:dyDescent="0.15">
      <c r="A312" s="112"/>
      <c r="AP312" s="109"/>
    </row>
    <row r="313" spans="1:42" ht="13" x14ac:dyDescent="0.15">
      <c r="A313" s="112"/>
      <c r="AP313" s="109"/>
    </row>
    <row r="314" spans="1:42" ht="13" x14ac:dyDescent="0.15">
      <c r="A314" s="112"/>
      <c r="AP314" s="109"/>
    </row>
    <row r="315" spans="1:42" ht="13" x14ac:dyDescent="0.15">
      <c r="A315" s="112"/>
      <c r="AP315" s="109"/>
    </row>
    <row r="316" spans="1:42" ht="13" x14ac:dyDescent="0.15">
      <c r="A316" s="112"/>
      <c r="AP316" s="109"/>
    </row>
    <row r="317" spans="1:42" ht="13" x14ac:dyDescent="0.15">
      <c r="A317" s="112"/>
      <c r="AP317" s="109"/>
    </row>
    <row r="318" spans="1:42" ht="13" x14ac:dyDescent="0.15">
      <c r="A318" s="112"/>
      <c r="AP318" s="109"/>
    </row>
    <row r="319" spans="1:42" ht="13" x14ac:dyDescent="0.15">
      <c r="A319" s="112"/>
      <c r="AP319" s="109"/>
    </row>
    <row r="320" spans="1:42" ht="13" x14ac:dyDescent="0.15">
      <c r="A320" s="112"/>
      <c r="AP320" s="109"/>
    </row>
    <row r="321" spans="1:42" ht="13" x14ac:dyDescent="0.15">
      <c r="A321" s="112"/>
      <c r="AP321" s="109"/>
    </row>
    <row r="322" spans="1:42" ht="13" x14ac:dyDescent="0.15">
      <c r="A322" s="112"/>
      <c r="AP322" s="109"/>
    </row>
    <row r="323" spans="1:42" ht="13" x14ac:dyDescent="0.15">
      <c r="A323" s="112"/>
      <c r="AP323" s="109"/>
    </row>
    <row r="324" spans="1:42" ht="13" x14ac:dyDescent="0.15">
      <c r="A324" s="112"/>
      <c r="AP324" s="109"/>
    </row>
    <row r="325" spans="1:42" ht="13" x14ac:dyDescent="0.15">
      <c r="A325" s="112"/>
      <c r="AP325" s="109"/>
    </row>
    <row r="326" spans="1:42" ht="13" x14ac:dyDescent="0.15">
      <c r="A326" s="112"/>
      <c r="AP326" s="109"/>
    </row>
    <row r="327" spans="1:42" ht="13" x14ac:dyDescent="0.15">
      <c r="A327" s="112"/>
      <c r="AP327" s="109"/>
    </row>
    <row r="328" spans="1:42" ht="13" x14ac:dyDescent="0.15">
      <c r="A328" s="112"/>
      <c r="AP328" s="109"/>
    </row>
    <row r="329" spans="1:42" ht="13" x14ac:dyDescent="0.15">
      <c r="A329" s="112"/>
      <c r="AP329" s="109"/>
    </row>
    <row r="330" spans="1:42" ht="13" x14ac:dyDescent="0.15">
      <c r="A330" s="112"/>
      <c r="AP330" s="109"/>
    </row>
    <row r="331" spans="1:42" ht="13" x14ac:dyDescent="0.15">
      <c r="A331" s="112"/>
      <c r="AP331" s="109"/>
    </row>
    <row r="332" spans="1:42" ht="13" x14ac:dyDescent="0.15">
      <c r="A332" s="112"/>
      <c r="AP332" s="109"/>
    </row>
    <row r="333" spans="1:42" ht="13" x14ac:dyDescent="0.15">
      <c r="A333" s="112"/>
      <c r="AP333" s="109"/>
    </row>
    <row r="334" spans="1:42" ht="13" x14ac:dyDescent="0.15">
      <c r="A334" s="112"/>
      <c r="AP334" s="109"/>
    </row>
    <row r="335" spans="1:42" ht="13" x14ac:dyDescent="0.15">
      <c r="A335" s="112"/>
      <c r="AP335" s="109"/>
    </row>
    <row r="336" spans="1:42" ht="13" x14ac:dyDescent="0.15">
      <c r="A336" s="112"/>
      <c r="AP336" s="109"/>
    </row>
    <row r="337" spans="1:42" ht="13" x14ac:dyDescent="0.15">
      <c r="A337" s="112"/>
      <c r="AP337" s="109"/>
    </row>
    <row r="338" spans="1:42" ht="13" x14ac:dyDescent="0.15">
      <c r="A338" s="112"/>
      <c r="AP338" s="109"/>
    </row>
    <row r="339" spans="1:42" ht="13" x14ac:dyDescent="0.15">
      <c r="A339" s="112"/>
      <c r="AP339" s="109"/>
    </row>
    <row r="340" spans="1:42" ht="13" x14ac:dyDescent="0.15">
      <c r="A340" s="112"/>
      <c r="AP340" s="109"/>
    </row>
    <row r="341" spans="1:42" ht="13" x14ac:dyDescent="0.15">
      <c r="A341" s="112"/>
      <c r="AP341" s="109"/>
    </row>
    <row r="342" spans="1:42" ht="13" x14ac:dyDescent="0.15">
      <c r="A342" s="112"/>
      <c r="AP342" s="109"/>
    </row>
    <row r="343" spans="1:42" ht="13" x14ac:dyDescent="0.15">
      <c r="A343" s="112"/>
      <c r="AP343" s="109"/>
    </row>
    <row r="344" spans="1:42" ht="13" x14ac:dyDescent="0.15">
      <c r="A344" s="112"/>
      <c r="AP344" s="109"/>
    </row>
    <row r="345" spans="1:42" ht="13" x14ac:dyDescent="0.15">
      <c r="A345" s="112"/>
      <c r="AP345" s="109"/>
    </row>
    <row r="346" spans="1:42" ht="13" x14ac:dyDescent="0.15">
      <c r="A346" s="112"/>
      <c r="AP346" s="109"/>
    </row>
    <row r="347" spans="1:42" ht="13" x14ac:dyDescent="0.15">
      <c r="A347" s="112"/>
      <c r="AP347" s="109"/>
    </row>
    <row r="348" spans="1:42" ht="13" x14ac:dyDescent="0.15">
      <c r="A348" s="112"/>
      <c r="AP348" s="109"/>
    </row>
    <row r="349" spans="1:42" ht="13" x14ac:dyDescent="0.15">
      <c r="A349" s="112"/>
      <c r="AP349" s="109"/>
    </row>
    <row r="350" spans="1:42" ht="13" x14ac:dyDescent="0.15">
      <c r="A350" s="112"/>
      <c r="AP350" s="109"/>
    </row>
    <row r="351" spans="1:42" ht="13" x14ac:dyDescent="0.15">
      <c r="A351" s="112"/>
      <c r="AP351" s="109"/>
    </row>
    <row r="352" spans="1:42" ht="13" x14ac:dyDescent="0.15">
      <c r="A352" s="112"/>
      <c r="AP352" s="109"/>
    </row>
    <row r="353" spans="1:42" ht="13" x14ac:dyDescent="0.15">
      <c r="A353" s="112"/>
      <c r="AP353" s="109"/>
    </row>
    <row r="354" spans="1:42" ht="13" x14ac:dyDescent="0.15">
      <c r="A354" s="112"/>
      <c r="AP354" s="109"/>
    </row>
    <row r="355" spans="1:42" ht="13" x14ac:dyDescent="0.15">
      <c r="A355" s="112"/>
      <c r="AP355" s="109"/>
    </row>
    <row r="356" spans="1:42" ht="13" x14ac:dyDescent="0.15">
      <c r="A356" s="112"/>
      <c r="AP356" s="109"/>
    </row>
    <row r="357" spans="1:42" ht="13" x14ac:dyDescent="0.15">
      <c r="A357" s="112"/>
      <c r="AP357" s="109"/>
    </row>
    <row r="358" spans="1:42" ht="13" x14ac:dyDescent="0.15">
      <c r="A358" s="112"/>
      <c r="AP358" s="109"/>
    </row>
    <row r="359" spans="1:42" ht="13" x14ac:dyDescent="0.15">
      <c r="A359" s="112"/>
      <c r="AP359" s="109"/>
    </row>
    <row r="360" spans="1:42" ht="13" x14ac:dyDescent="0.15">
      <c r="A360" s="112"/>
      <c r="AP360" s="109"/>
    </row>
    <row r="361" spans="1:42" ht="13" x14ac:dyDescent="0.15">
      <c r="A361" s="112"/>
      <c r="AP361" s="109"/>
    </row>
    <row r="362" spans="1:42" ht="13" x14ac:dyDescent="0.15">
      <c r="A362" s="112"/>
      <c r="AP362" s="109"/>
    </row>
    <row r="363" spans="1:42" ht="13" x14ac:dyDescent="0.15">
      <c r="A363" s="112"/>
      <c r="AP363" s="109"/>
    </row>
    <row r="364" spans="1:42" ht="13" x14ac:dyDescent="0.15">
      <c r="A364" s="112"/>
      <c r="AP364" s="109"/>
    </row>
    <row r="365" spans="1:42" ht="13" x14ac:dyDescent="0.15">
      <c r="A365" s="112"/>
      <c r="AP365" s="109"/>
    </row>
    <row r="366" spans="1:42" ht="13" x14ac:dyDescent="0.15">
      <c r="A366" s="112"/>
      <c r="AP366" s="109"/>
    </row>
    <row r="367" spans="1:42" ht="13" x14ac:dyDescent="0.15">
      <c r="A367" s="112"/>
      <c r="AP367" s="109"/>
    </row>
    <row r="368" spans="1:42" ht="13" x14ac:dyDescent="0.15">
      <c r="A368" s="112"/>
      <c r="AP368" s="109"/>
    </row>
    <row r="369" spans="1:42" ht="13" x14ac:dyDescent="0.15">
      <c r="A369" s="112"/>
      <c r="AP369" s="109"/>
    </row>
    <row r="370" spans="1:42" ht="13" x14ac:dyDescent="0.15">
      <c r="A370" s="112"/>
      <c r="AP370" s="109"/>
    </row>
    <row r="371" spans="1:42" ht="13" x14ac:dyDescent="0.15">
      <c r="A371" s="112"/>
      <c r="AP371" s="109"/>
    </row>
    <row r="372" spans="1:42" ht="13" x14ac:dyDescent="0.15">
      <c r="A372" s="112"/>
      <c r="AP372" s="109"/>
    </row>
    <row r="373" spans="1:42" ht="13" x14ac:dyDescent="0.15">
      <c r="A373" s="112"/>
      <c r="AP373" s="109"/>
    </row>
    <row r="374" spans="1:42" ht="13" x14ac:dyDescent="0.15">
      <c r="A374" s="112"/>
      <c r="AP374" s="109"/>
    </row>
    <row r="375" spans="1:42" ht="13" x14ac:dyDescent="0.15">
      <c r="A375" s="112"/>
      <c r="AP375" s="109"/>
    </row>
    <row r="376" spans="1:42" ht="13" x14ac:dyDescent="0.15">
      <c r="A376" s="112"/>
      <c r="AP376" s="109"/>
    </row>
    <row r="377" spans="1:42" ht="13" x14ac:dyDescent="0.15">
      <c r="A377" s="112"/>
      <c r="AP377" s="109"/>
    </row>
    <row r="378" spans="1:42" ht="13" x14ac:dyDescent="0.15">
      <c r="A378" s="112"/>
      <c r="AP378" s="109"/>
    </row>
    <row r="379" spans="1:42" ht="13" x14ac:dyDescent="0.15">
      <c r="A379" s="112"/>
      <c r="AP379" s="109"/>
    </row>
    <row r="380" spans="1:42" ht="13" x14ac:dyDescent="0.15">
      <c r="A380" s="112"/>
      <c r="AP380" s="109"/>
    </row>
    <row r="381" spans="1:42" ht="13" x14ac:dyDescent="0.15">
      <c r="A381" s="112"/>
      <c r="AP381" s="109"/>
    </row>
    <row r="382" spans="1:42" ht="13" x14ac:dyDescent="0.15">
      <c r="A382" s="112"/>
      <c r="AP382" s="109"/>
    </row>
    <row r="383" spans="1:42" ht="13" x14ac:dyDescent="0.15">
      <c r="A383" s="112"/>
      <c r="AP383" s="109"/>
    </row>
    <row r="384" spans="1:42" ht="13" x14ac:dyDescent="0.15">
      <c r="A384" s="112"/>
      <c r="AP384" s="109"/>
    </row>
    <row r="385" spans="1:42" ht="13" x14ac:dyDescent="0.15">
      <c r="A385" s="112"/>
      <c r="AP385" s="109"/>
    </row>
    <row r="386" spans="1:42" ht="13" x14ac:dyDescent="0.15">
      <c r="A386" s="112"/>
      <c r="AP386" s="109"/>
    </row>
    <row r="387" spans="1:42" ht="13" x14ac:dyDescent="0.15">
      <c r="A387" s="112"/>
      <c r="AP387" s="109"/>
    </row>
    <row r="388" spans="1:42" ht="13" x14ac:dyDescent="0.15">
      <c r="A388" s="112"/>
      <c r="AP388" s="109"/>
    </row>
    <row r="389" spans="1:42" ht="13" x14ac:dyDescent="0.15">
      <c r="A389" s="112"/>
      <c r="AP389" s="109"/>
    </row>
    <row r="390" spans="1:42" ht="13" x14ac:dyDescent="0.15">
      <c r="A390" s="112"/>
      <c r="AP390" s="109"/>
    </row>
    <row r="391" spans="1:42" ht="13" x14ac:dyDescent="0.15">
      <c r="A391" s="112"/>
      <c r="AP391" s="109"/>
    </row>
    <row r="392" spans="1:42" ht="13" x14ac:dyDescent="0.15">
      <c r="A392" s="112"/>
      <c r="AP392" s="109"/>
    </row>
    <row r="393" spans="1:42" ht="13" x14ac:dyDescent="0.15">
      <c r="A393" s="112"/>
      <c r="AP393" s="109"/>
    </row>
    <row r="394" spans="1:42" ht="13" x14ac:dyDescent="0.15">
      <c r="A394" s="112"/>
      <c r="AP394" s="109"/>
    </row>
    <row r="395" spans="1:42" ht="13" x14ac:dyDescent="0.15">
      <c r="A395" s="112"/>
      <c r="AP395" s="109"/>
    </row>
    <row r="396" spans="1:42" ht="13" x14ac:dyDescent="0.15">
      <c r="A396" s="112"/>
      <c r="AP396" s="109"/>
    </row>
    <row r="397" spans="1:42" ht="13" x14ac:dyDescent="0.15">
      <c r="A397" s="112"/>
      <c r="AP397" s="109"/>
    </row>
    <row r="398" spans="1:42" ht="13" x14ac:dyDescent="0.15">
      <c r="A398" s="112"/>
      <c r="AP398" s="109"/>
    </row>
    <row r="399" spans="1:42" ht="13" x14ac:dyDescent="0.15">
      <c r="A399" s="112"/>
      <c r="AP399" s="109"/>
    </row>
    <row r="400" spans="1:42" ht="13" x14ac:dyDescent="0.15">
      <c r="A400" s="112"/>
      <c r="AP400" s="109"/>
    </row>
    <row r="401" spans="1:42" ht="13" x14ac:dyDescent="0.15">
      <c r="A401" s="112"/>
      <c r="AP401" s="109"/>
    </row>
    <row r="402" spans="1:42" ht="13" x14ac:dyDescent="0.15">
      <c r="A402" s="112"/>
      <c r="AP402" s="109"/>
    </row>
    <row r="403" spans="1:42" ht="13" x14ac:dyDescent="0.15">
      <c r="A403" s="112"/>
      <c r="AP403" s="109"/>
    </row>
    <row r="404" spans="1:42" ht="13" x14ac:dyDescent="0.15">
      <c r="A404" s="112"/>
      <c r="AP404" s="109"/>
    </row>
    <row r="405" spans="1:42" ht="13" x14ac:dyDescent="0.15">
      <c r="A405" s="112"/>
      <c r="AP405" s="109"/>
    </row>
    <row r="406" spans="1:42" ht="13" x14ac:dyDescent="0.15">
      <c r="A406" s="112"/>
      <c r="AP406" s="109"/>
    </row>
    <row r="407" spans="1:42" ht="13" x14ac:dyDescent="0.15">
      <c r="A407" s="112"/>
      <c r="AP407" s="109"/>
    </row>
    <row r="408" spans="1:42" ht="13" x14ac:dyDescent="0.15">
      <c r="A408" s="112"/>
      <c r="AP408" s="109"/>
    </row>
    <row r="409" spans="1:42" ht="13" x14ac:dyDescent="0.15">
      <c r="A409" s="112"/>
      <c r="AP409" s="109"/>
    </row>
    <row r="410" spans="1:42" ht="13" x14ac:dyDescent="0.15">
      <c r="A410" s="112"/>
      <c r="AP410" s="109"/>
    </row>
    <row r="411" spans="1:42" ht="13" x14ac:dyDescent="0.15">
      <c r="A411" s="112"/>
      <c r="AP411" s="109"/>
    </row>
    <row r="412" spans="1:42" ht="13" x14ac:dyDescent="0.15">
      <c r="A412" s="112"/>
      <c r="AP412" s="109"/>
    </row>
    <row r="413" spans="1:42" ht="13" x14ac:dyDescent="0.15">
      <c r="A413" s="112"/>
      <c r="AP413" s="109"/>
    </row>
    <row r="414" spans="1:42" ht="13" x14ac:dyDescent="0.15">
      <c r="A414" s="112"/>
      <c r="AP414" s="109"/>
    </row>
    <row r="415" spans="1:42" ht="13" x14ac:dyDescent="0.15">
      <c r="A415" s="112"/>
      <c r="AP415" s="109"/>
    </row>
    <row r="416" spans="1:42" ht="13" x14ac:dyDescent="0.15">
      <c r="A416" s="112"/>
      <c r="AP416" s="109"/>
    </row>
    <row r="417" spans="1:42" ht="13" x14ac:dyDescent="0.15">
      <c r="A417" s="112"/>
      <c r="AP417" s="109"/>
    </row>
    <row r="418" spans="1:42" ht="13" x14ac:dyDescent="0.15">
      <c r="A418" s="112"/>
      <c r="AP418" s="109"/>
    </row>
    <row r="419" spans="1:42" ht="13" x14ac:dyDescent="0.15">
      <c r="A419" s="112"/>
      <c r="AP419" s="109"/>
    </row>
    <row r="420" spans="1:42" ht="13" x14ac:dyDescent="0.15">
      <c r="A420" s="112"/>
      <c r="AP420" s="109"/>
    </row>
    <row r="421" spans="1:42" ht="13" x14ac:dyDescent="0.15">
      <c r="A421" s="112"/>
      <c r="AP421" s="109"/>
    </row>
    <row r="422" spans="1:42" ht="13" x14ac:dyDescent="0.15">
      <c r="A422" s="112"/>
      <c r="AP422" s="109"/>
    </row>
    <row r="423" spans="1:42" ht="13" x14ac:dyDescent="0.15">
      <c r="A423" s="112"/>
      <c r="AP423" s="109"/>
    </row>
    <row r="424" spans="1:42" ht="13" x14ac:dyDescent="0.15">
      <c r="A424" s="112"/>
      <c r="AP424" s="109"/>
    </row>
    <row r="425" spans="1:42" ht="13" x14ac:dyDescent="0.15">
      <c r="A425" s="112"/>
      <c r="AP425" s="109"/>
    </row>
    <row r="426" spans="1:42" ht="13" x14ac:dyDescent="0.15">
      <c r="A426" s="112"/>
      <c r="AP426" s="109"/>
    </row>
    <row r="427" spans="1:42" ht="13" x14ac:dyDescent="0.15">
      <c r="A427" s="112"/>
      <c r="AP427" s="109"/>
    </row>
    <row r="428" spans="1:42" ht="13" x14ac:dyDescent="0.15">
      <c r="A428" s="112"/>
      <c r="AP428" s="109"/>
    </row>
    <row r="429" spans="1:42" ht="13" x14ac:dyDescent="0.15">
      <c r="A429" s="112"/>
      <c r="AP429" s="109"/>
    </row>
    <row r="430" spans="1:42" ht="13" x14ac:dyDescent="0.15">
      <c r="A430" s="112"/>
      <c r="AP430" s="109"/>
    </row>
    <row r="431" spans="1:42" ht="13" x14ac:dyDescent="0.15">
      <c r="A431" s="112"/>
      <c r="AP431" s="109"/>
    </row>
    <row r="432" spans="1:42" ht="13" x14ac:dyDescent="0.15">
      <c r="A432" s="112"/>
      <c r="AP432" s="109"/>
    </row>
    <row r="433" spans="1:42" ht="13" x14ac:dyDescent="0.15">
      <c r="A433" s="112"/>
      <c r="AP433" s="109"/>
    </row>
    <row r="434" spans="1:42" ht="13" x14ac:dyDescent="0.15">
      <c r="A434" s="112"/>
      <c r="AP434" s="109"/>
    </row>
    <row r="435" spans="1:42" ht="13" x14ac:dyDescent="0.15">
      <c r="A435" s="112"/>
      <c r="AP435" s="109"/>
    </row>
    <row r="436" spans="1:42" ht="13" x14ac:dyDescent="0.15">
      <c r="A436" s="112"/>
      <c r="AP436" s="109"/>
    </row>
    <row r="437" spans="1:42" ht="13" x14ac:dyDescent="0.15">
      <c r="A437" s="112"/>
      <c r="AP437" s="109"/>
    </row>
    <row r="438" spans="1:42" ht="13" x14ac:dyDescent="0.15">
      <c r="A438" s="112"/>
      <c r="AP438" s="109"/>
    </row>
    <row r="439" spans="1:42" ht="13" x14ac:dyDescent="0.15">
      <c r="A439" s="112"/>
      <c r="AP439" s="109"/>
    </row>
    <row r="440" spans="1:42" ht="13" x14ac:dyDescent="0.15">
      <c r="A440" s="112"/>
      <c r="AP440" s="109"/>
    </row>
    <row r="441" spans="1:42" ht="13" x14ac:dyDescent="0.15">
      <c r="A441" s="112"/>
      <c r="AP441" s="109"/>
    </row>
    <row r="442" spans="1:42" ht="13" x14ac:dyDescent="0.15">
      <c r="A442" s="112"/>
      <c r="AP442" s="109"/>
    </row>
    <row r="443" spans="1:42" ht="13" x14ac:dyDescent="0.15">
      <c r="A443" s="112"/>
      <c r="AP443" s="109"/>
    </row>
    <row r="444" spans="1:42" ht="13" x14ac:dyDescent="0.15">
      <c r="A444" s="112"/>
      <c r="AP444" s="109"/>
    </row>
    <row r="445" spans="1:42" ht="13" x14ac:dyDescent="0.15">
      <c r="A445" s="112"/>
      <c r="AP445" s="109"/>
    </row>
    <row r="446" spans="1:42" ht="13" x14ac:dyDescent="0.15">
      <c r="A446" s="112"/>
      <c r="AP446" s="109"/>
    </row>
    <row r="447" spans="1:42" ht="13" x14ac:dyDescent="0.15">
      <c r="A447" s="112"/>
      <c r="AP447" s="109"/>
    </row>
    <row r="448" spans="1:42" ht="13" x14ac:dyDescent="0.15">
      <c r="A448" s="112"/>
      <c r="AP448" s="109"/>
    </row>
    <row r="449" spans="1:42" ht="13" x14ac:dyDescent="0.15">
      <c r="A449" s="112"/>
      <c r="AP449" s="109"/>
    </row>
    <row r="450" spans="1:42" ht="13" x14ac:dyDescent="0.15">
      <c r="A450" s="112"/>
      <c r="AP450" s="109"/>
    </row>
    <row r="451" spans="1:42" ht="13" x14ac:dyDescent="0.15">
      <c r="A451" s="112"/>
      <c r="AP451" s="109"/>
    </row>
    <row r="452" spans="1:42" ht="13" x14ac:dyDescent="0.15">
      <c r="A452" s="112"/>
      <c r="AP452" s="109"/>
    </row>
    <row r="453" spans="1:42" ht="13" x14ac:dyDescent="0.15">
      <c r="A453" s="112"/>
      <c r="AP453" s="109"/>
    </row>
    <row r="454" spans="1:42" ht="13" x14ac:dyDescent="0.15">
      <c r="A454" s="112"/>
      <c r="AP454" s="109"/>
    </row>
    <row r="455" spans="1:42" ht="13" x14ac:dyDescent="0.15">
      <c r="A455" s="112"/>
      <c r="AP455" s="109"/>
    </row>
    <row r="456" spans="1:42" ht="13" x14ac:dyDescent="0.15">
      <c r="A456" s="112"/>
      <c r="AP456" s="109"/>
    </row>
    <row r="457" spans="1:42" ht="13" x14ac:dyDescent="0.15">
      <c r="A457" s="112"/>
      <c r="AP457" s="109"/>
    </row>
    <row r="458" spans="1:42" ht="13" x14ac:dyDescent="0.15">
      <c r="A458" s="112"/>
      <c r="AP458" s="109"/>
    </row>
    <row r="459" spans="1:42" ht="13" x14ac:dyDescent="0.15">
      <c r="A459" s="112"/>
      <c r="AP459" s="109"/>
    </row>
    <row r="460" spans="1:42" ht="13" x14ac:dyDescent="0.15">
      <c r="A460" s="112"/>
      <c r="AP460" s="109"/>
    </row>
    <row r="461" spans="1:42" ht="13" x14ac:dyDescent="0.15">
      <c r="A461" s="112"/>
      <c r="AP461" s="109"/>
    </row>
    <row r="462" spans="1:42" ht="13" x14ac:dyDescent="0.15">
      <c r="A462" s="112"/>
      <c r="AP462" s="109"/>
    </row>
    <row r="463" spans="1:42" ht="13" x14ac:dyDescent="0.15">
      <c r="A463" s="112"/>
      <c r="AP463" s="109"/>
    </row>
    <row r="464" spans="1:42" ht="13" x14ac:dyDescent="0.15">
      <c r="A464" s="112"/>
      <c r="AP464" s="109"/>
    </row>
    <row r="465" spans="1:42" ht="13" x14ac:dyDescent="0.15">
      <c r="A465" s="112"/>
      <c r="AP465" s="109"/>
    </row>
    <row r="466" spans="1:42" ht="13" x14ac:dyDescent="0.15">
      <c r="A466" s="112"/>
      <c r="AP466" s="109"/>
    </row>
    <row r="467" spans="1:42" ht="13" x14ac:dyDescent="0.15">
      <c r="A467" s="112"/>
      <c r="AP467" s="109"/>
    </row>
    <row r="468" spans="1:42" ht="13" x14ac:dyDescent="0.15">
      <c r="A468" s="112"/>
      <c r="AP468" s="109"/>
    </row>
    <row r="469" spans="1:42" ht="13" x14ac:dyDescent="0.15">
      <c r="A469" s="112"/>
      <c r="AP469" s="109"/>
    </row>
    <row r="470" spans="1:42" ht="13" x14ac:dyDescent="0.15">
      <c r="A470" s="112"/>
      <c r="AP470" s="109"/>
    </row>
    <row r="471" spans="1:42" ht="13" x14ac:dyDescent="0.15">
      <c r="A471" s="112"/>
      <c r="AP471" s="109"/>
    </row>
    <row r="472" spans="1:42" ht="13" x14ac:dyDescent="0.15">
      <c r="A472" s="112"/>
      <c r="AP472" s="109"/>
    </row>
    <row r="473" spans="1:42" ht="13" x14ac:dyDescent="0.15">
      <c r="A473" s="112"/>
      <c r="AP473" s="109"/>
    </row>
    <row r="474" spans="1:42" ht="13" x14ac:dyDescent="0.15">
      <c r="A474" s="112"/>
      <c r="AP474" s="109"/>
    </row>
    <row r="475" spans="1:42" ht="13" x14ac:dyDescent="0.15">
      <c r="A475" s="112"/>
      <c r="AP475" s="109"/>
    </row>
    <row r="476" spans="1:42" ht="13" x14ac:dyDescent="0.15">
      <c r="A476" s="112"/>
      <c r="AP476" s="109"/>
    </row>
    <row r="477" spans="1:42" ht="13" x14ac:dyDescent="0.15">
      <c r="A477" s="112"/>
      <c r="AP477" s="109"/>
    </row>
    <row r="478" spans="1:42" ht="13" x14ac:dyDescent="0.15">
      <c r="A478" s="112"/>
      <c r="AP478" s="109"/>
    </row>
    <row r="479" spans="1:42" ht="13" x14ac:dyDescent="0.15">
      <c r="A479" s="112"/>
      <c r="AP479" s="109"/>
    </row>
    <row r="480" spans="1:42" ht="13" x14ac:dyDescent="0.15">
      <c r="A480" s="112"/>
      <c r="AP480" s="109"/>
    </row>
    <row r="481" spans="1:42" ht="13" x14ac:dyDescent="0.15">
      <c r="A481" s="112"/>
      <c r="AP481" s="109"/>
    </row>
    <row r="482" spans="1:42" ht="13" x14ac:dyDescent="0.15">
      <c r="A482" s="112"/>
      <c r="AP482" s="109"/>
    </row>
    <row r="483" spans="1:42" ht="13" x14ac:dyDescent="0.15">
      <c r="A483" s="112"/>
      <c r="AP483" s="109"/>
    </row>
    <row r="484" spans="1:42" ht="13" x14ac:dyDescent="0.15">
      <c r="A484" s="112"/>
      <c r="AP484" s="109"/>
    </row>
    <row r="485" spans="1:42" ht="13" x14ac:dyDescent="0.15">
      <c r="A485" s="112"/>
      <c r="AP485" s="109"/>
    </row>
    <row r="486" spans="1:42" ht="13" x14ac:dyDescent="0.15">
      <c r="A486" s="112"/>
      <c r="AP486" s="109"/>
    </row>
    <row r="487" spans="1:42" ht="13" x14ac:dyDescent="0.15">
      <c r="A487" s="112"/>
      <c r="AP487" s="109"/>
    </row>
    <row r="488" spans="1:42" ht="13" x14ac:dyDescent="0.15">
      <c r="A488" s="112"/>
      <c r="AP488" s="109"/>
    </row>
    <row r="489" spans="1:42" ht="13" x14ac:dyDescent="0.15">
      <c r="A489" s="112"/>
      <c r="AP489" s="109"/>
    </row>
    <row r="490" spans="1:42" ht="13" x14ac:dyDescent="0.15">
      <c r="A490" s="112"/>
      <c r="AP490" s="109"/>
    </row>
    <row r="491" spans="1:42" ht="13" x14ac:dyDescent="0.15">
      <c r="A491" s="112"/>
      <c r="AP491" s="109"/>
    </row>
    <row r="492" spans="1:42" ht="13" x14ac:dyDescent="0.15">
      <c r="A492" s="112"/>
      <c r="AP492" s="109"/>
    </row>
    <row r="493" spans="1:42" ht="13" x14ac:dyDescent="0.15">
      <c r="A493" s="112"/>
      <c r="AP493" s="109"/>
    </row>
    <row r="494" spans="1:42" ht="13" x14ac:dyDescent="0.15">
      <c r="A494" s="112"/>
      <c r="AP494" s="109"/>
    </row>
    <row r="495" spans="1:42" ht="13" x14ac:dyDescent="0.15">
      <c r="A495" s="112"/>
      <c r="AP495" s="109"/>
    </row>
    <row r="496" spans="1:42" ht="13" x14ac:dyDescent="0.15">
      <c r="A496" s="112"/>
      <c r="AP496" s="109"/>
    </row>
    <row r="497" spans="1:42" ht="13" x14ac:dyDescent="0.15">
      <c r="A497" s="112"/>
      <c r="AP497" s="109"/>
    </row>
    <row r="498" spans="1:42" ht="13" x14ac:dyDescent="0.15">
      <c r="A498" s="112"/>
      <c r="AP498" s="109"/>
    </row>
    <row r="499" spans="1:42" ht="13" x14ac:dyDescent="0.15">
      <c r="A499" s="112"/>
      <c r="AP499" s="109"/>
    </row>
    <row r="500" spans="1:42" ht="13" x14ac:dyDescent="0.15">
      <c r="A500" s="112"/>
      <c r="AP500" s="109"/>
    </row>
    <row r="501" spans="1:42" ht="13" x14ac:dyDescent="0.15">
      <c r="A501" s="112"/>
      <c r="AP501" s="109"/>
    </row>
    <row r="502" spans="1:42" ht="13" x14ac:dyDescent="0.15">
      <c r="A502" s="112"/>
      <c r="AP502" s="109"/>
    </row>
    <row r="503" spans="1:42" ht="13" x14ac:dyDescent="0.15">
      <c r="A503" s="112"/>
      <c r="AP503" s="109"/>
    </row>
    <row r="504" spans="1:42" ht="13" x14ac:dyDescent="0.15">
      <c r="A504" s="112"/>
      <c r="AP504" s="109"/>
    </row>
    <row r="505" spans="1:42" ht="13" x14ac:dyDescent="0.15">
      <c r="A505" s="112"/>
      <c r="AP505" s="109"/>
    </row>
    <row r="506" spans="1:42" ht="13" x14ac:dyDescent="0.15">
      <c r="A506" s="112"/>
      <c r="AP506" s="109"/>
    </row>
    <row r="507" spans="1:42" ht="13" x14ac:dyDescent="0.15">
      <c r="A507" s="112"/>
      <c r="AP507" s="109"/>
    </row>
    <row r="508" spans="1:42" ht="13" x14ac:dyDescent="0.15">
      <c r="A508" s="112"/>
      <c r="AP508" s="109"/>
    </row>
    <row r="509" spans="1:42" ht="13" x14ac:dyDescent="0.15">
      <c r="A509" s="112"/>
      <c r="AP509" s="109"/>
    </row>
    <row r="510" spans="1:42" ht="13" x14ac:dyDescent="0.15">
      <c r="A510" s="112"/>
      <c r="AP510" s="109"/>
    </row>
    <row r="511" spans="1:42" ht="13" x14ac:dyDescent="0.15">
      <c r="A511" s="112"/>
      <c r="AP511" s="109"/>
    </row>
    <row r="512" spans="1:42" ht="13" x14ac:dyDescent="0.15">
      <c r="A512" s="112"/>
      <c r="AP512" s="109"/>
    </row>
    <row r="513" spans="1:42" ht="13" x14ac:dyDescent="0.15">
      <c r="A513" s="112"/>
      <c r="AP513" s="109"/>
    </row>
    <row r="514" spans="1:42" ht="13" x14ac:dyDescent="0.15">
      <c r="A514" s="112"/>
      <c r="AP514" s="109"/>
    </row>
    <row r="515" spans="1:42" ht="13" x14ac:dyDescent="0.15">
      <c r="A515" s="112"/>
      <c r="AP515" s="109"/>
    </row>
    <row r="516" spans="1:42" ht="13" x14ac:dyDescent="0.15">
      <c r="A516" s="112"/>
      <c r="AP516" s="109"/>
    </row>
    <row r="517" spans="1:42" ht="13" x14ac:dyDescent="0.15">
      <c r="A517" s="112"/>
      <c r="AP517" s="109"/>
    </row>
    <row r="518" spans="1:42" ht="13" x14ac:dyDescent="0.15">
      <c r="A518" s="112"/>
      <c r="AP518" s="109"/>
    </row>
    <row r="519" spans="1:42" ht="13" x14ac:dyDescent="0.15">
      <c r="A519" s="112"/>
      <c r="AP519" s="109"/>
    </row>
    <row r="520" spans="1:42" ht="13" x14ac:dyDescent="0.15">
      <c r="A520" s="112"/>
      <c r="AP520" s="109"/>
    </row>
    <row r="521" spans="1:42" ht="13" x14ac:dyDescent="0.15">
      <c r="A521" s="112"/>
      <c r="AP521" s="109"/>
    </row>
    <row r="522" spans="1:42" ht="13" x14ac:dyDescent="0.15">
      <c r="A522" s="112"/>
      <c r="AP522" s="109"/>
    </row>
    <row r="523" spans="1:42" ht="13" x14ac:dyDescent="0.15">
      <c r="A523" s="112"/>
      <c r="AP523" s="109"/>
    </row>
    <row r="524" spans="1:42" ht="13" x14ac:dyDescent="0.15">
      <c r="A524" s="112"/>
      <c r="AP524" s="109"/>
    </row>
    <row r="525" spans="1:42" ht="13" x14ac:dyDescent="0.15">
      <c r="A525" s="112"/>
      <c r="AP525" s="109"/>
    </row>
    <row r="526" spans="1:42" ht="13" x14ac:dyDescent="0.15">
      <c r="A526" s="112"/>
      <c r="AP526" s="109"/>
    </row>
    <row r="527" spans="1:42" ht="13" x14ac:dyDescent="0.15">
      <c r="A527" s="112"/>
      <c r="AP527" s="109"/>
    </row>
    <row r="528" spans="1:42" ht="13" x14ac:dyDescent="0.15">
      <c r="A528" s="112"/>
      <c r="AP528" s="109"/>
    </row>
    <row r="529" spans="1:42" ht="13" x14ac:dyDescent="0.15">
      <c r="A529" s="112"/>
      <c r="AP529" s="109"/>
    </row>
    <row r="530" spans="1:42" ht="13" x14ac:dyDescent="0.15">
      <c r="A530" s="112"/>
      <c r="AP530" s="109"/>
    </row>
    <row r="531" spans="1:42" ht="13" x14ac:dyDescent="0.15">
      <c r="A531" s="112"/>
      <c r="AP531" s="109"/>
    </row>
    <row r="532" spans="1:42" ht="13" x14ac:dyDescent="0.15">
      <c r="A532" s="112"/>
      <c r="AP532" s="109"/>
    </row>
    <row r="533" spans="1:42" ht="13" x14ac:dyDescent="0.15">
      <c r="A533" s="112"/>
      <c r="AP533" s="109"/>
    </row>
    <row r="534" spans="1:42" ht="13" x14ac:dyDescent="0.15">
      <c r="A534" s="112"/>
      <c r="AP534" s="109"/>
    </row>
    <row r="535" spans="1:42" ht="13" x14ac:dyDescent="0.15">
      <c r="A535" s="112"/>
      <c r="AP535" s="109"/>
    </row>
    <row r="536" spans="1:42" ht="13" x14ac:dyDescent="0.15">
      <c r="A536" s="112"/>
      <c r="AP536" s="109"/>
    </row>
    <row r="537" spans="1:42" ht="13" x14ac:dyDescent="0.15">
      <c r="A537" s="112"/>
      <c r="AP537" s="109"/>
    </row>
    <row r="538" spans="1:42" ht="13" x14ac:dyDescent="0.15">
      <c r="A538" s="112"/>
      <c r="AP538" s="109"/>
    </row>
    <row r="539" spans="1:42" ht="13" x14ac:dyDescent="0.15">
      <c r="A539" s="112"/>
      <c r="AP539" s="109"/>
    </row>
    <row r="540" spans="1:42" ht="13" x14ac:dyDescent="0.15">
      <c r="A540" s="112"/>
      <c r="AP540" s="109"/>
    </row>
    <row r="541" spans="1:42" ht="13" x14ac:dyDescent="0.15">
      <c r="A541" s="112"/>
      <c r="AP541" s="109"/>
    </row>
    <row r="542" spans="1:42" ht="13" x14ac:dyDescent="0.15">
      <c r="A542" s="112"/>
      <c r="AP542" s="109"/>
    </row>
    <row r="543" spans="1:42" ht="13" x14ac:dyDescent="0.15">
      <c r="A543" s="112"/>
      <c r="AP543" s="109"/>
    </row>
    <row r="544" spans="1:42" ht="13" x14ac:dyDescent="0.15">
      <c r="A544" s="112"/>
      <c r="AP544" s="109"/>
    </row>
    <row r="545" spans="1:42" ht="13" x14ac:dyDescent="0.15">
      <c r="A545" s="112"/>
      <c r="AP545" s="109"/>
    </row>
    <row r="546" spans="1:42" ht="13" x14ac:dyDescent="0.15">
      <c r="A546" s="112"/>
      <c r="AP546" s="109"/>
    </row>
    <row r="547" spans="1:42" ht="13" x14ac:dyDescent="0.15">
      <c r="A547" s="112"/>
      <c r="AP547" s="109"/>
    </row>
    <row r="548" spans="1:42" ht="13" x14ac:dyDescent="0.15">
      <c r="A548" s="112"/>
      <c r="AP548" s="109"/>
    </row>
    <row r="549" spans="1:42" ht="13" x14ac:dyDescent="0.15">
      <c r="A549" s="112"/>
      <c r="AP549" s="109"/>
    </row>
    <row r="550" spans="1:42" ht="13" x14ac:dyDescent="0.15">
      <c r="A550" s="112"/>
      <c r="AP550" s="109"/>
    </row>
    <row r="551" spans="1:42" ht="13" x14ac:dyDescent="0.15">
      <c r="A551" s="112"/>
      <c r="AP551" s="109"/>
    </row>
    <row r="552" spans="1:42" ht="13" x14ac:dyDescent="0.15">
      <c r="A552" s="112"/>
      <c r="AP552" s="109"/>
    </row>
    <row r="553" spans="1:42" ht="13" x14ac:dyDescent="0.15">
      <c r="A553" s="112"/>
      <c r="AP553" s="109"/>
    </row>
    <row r="554" spans="1:42" ht="13" x14ac:dyDescent="0.15">
      <c r="A554" s="112"/>
      <c r="AP554" s="109"/>
    </row>
    <row r="555" spans="1:42" ht="13" x14ac:dyDescent="0.15">
      <c r="A555" s="112"/>
      <c r="AP555" s="109"/>
    </row>
    <row r="556" spans="1:42" ht="13" x14ac:dyDescent="0.15">
      <c r="A556" s="112"/>
      <c r="AP556" s="109"/>
    </row>
    <row r="557" spans="1:42" ht="13" x14ac:dyDescent="0.15">
      <c r="A557" s="112"/>
      <c r="AP557" s="109"/>
    </row>
    <row r="558" spans="1:42" ht="13" x14ac:dyDescent="0.15">
      <c r="A558" s="112"/>
      <c r="AP558" s="109"/>
    </row>
    <row r="559" spans="1:42" ht="13" x14ac:dyDescent="0.15">
      <c r="A559" s="112"/>
      <c r="AP559" s="109"/>
    </row>
    <row r="560" spans="1:42" ht="13" x14ac:dyDescent="0.15">
      <c r="A560" s="112"/>
      <c r="AP560" s="109"/>
    </row>
    <row r="561" spans="1:42" ht="13" x14ac:dyDescent="0.15">
      <c r="A561" s="112"/>
      <c r="AP561" s="109"/>
    </row>
    <row r="562" spans="1:42" ht="13" x14ac:dyDescent="0.15">
      <c r="A562" s="112"/>
      <c r="AP562" s="109"/>
    </row>
    <row r="563" spans="1:42" ht="13" x14ac:dyDescent="0.15">
      <c r="A563" s="112"/>
      <c r="AP563" s="109"/>
    </row>
    <row r="564" spans="1:42" ht="13" x14ac:dyDescent="0.15">
      <c r="A564" s="112"/>
      <c r="AP564" s="109"/>
    </row>
    <row r="565" spans="1:42" ht="13" x14ac:dyDescent="0.15">
      <c r="A565" s="112"/>
      <c r="AP565" s="109"/>
    </row>
    <row r="566" spans="1:42" ht="13" x14ac:dyDescent="0.15">
      <c r="A566" s="112"/>
      <c r="AP566" s="109"/>
    </row>
    <row r="567" spans="1:42" ht="13" x14ac:dyDescent="0.15">
      <c r="A567" s="112"/>
      <c r="AP567" s="109"/>
    </row>
    <row r="568" spans="1:42" ht="13" x14ac:dyDescent="0.15">
      <c r="A568" s="112"/>
      <c r="AP568" s="109"/>
    </row>
    <row r="569" spans="1:42" ht="13" x14ac:dyDescent="0.15">
      <c r="A569" s="112"/>
      <c r="AP569" s="109"/>
    </row>
    <row r="570" spans="1:42" ht="13" x14ac:dyDescent="0.15">
      <c r="A570" s="112"/>
      <c r="AP570" s="109"/>
    </row>
    <row r="571" spans="1:42" ht="13" x14ac:dyDescent="0.15">
      <c r="A571" s="112"/>
      <c r="AP571" s="109"/>
    </row>
    <row r="572" spans="1:42" ht="13" x14ac:dyDescent="0.15">
      <c r="A572" s="112"/>
      <c r="AP572" s="109"/>
    </row>
    <row r="573" spans="1:42" ht="13" x14ac:dyDescent="0.15">
      <c r="A573" s="112"/>
      <c r="AP573" s="109"/>
    </row>
    <row r="574" spans="1:42" ht="13" x14ac:dyDescent="0.15">
      <c r="A574" s="112"/>
      <c r="AP574" s="109"/>
    </row>
    <row r="575" spans="1:42" ht="13" x14ac:dyDescent="0.15">
      <c r="A575" s="112"/>
      <c r="AP575" s="109"/>
    </row>
    <row r="576" spans="1:42" ht="13" x14ac:dyDescent="0.15">
      <c r="A576" s="112"/>
      <c r="AP576" s="109"/>
    </row>
    <row r="577" spans="1:42" ht="13" x14ac:dyDescent="0.15">
      <c r="A577" s="112"/>
      <c r="AP577" s="109"/>
    </row>
    <row r="578" spans="1:42" ht="13" x14ac:dyDescent="0.15">
      <c r="A578" s="112"/>
      <c r="AP578" s="109"/>
    </row>
    <row r="579" spans="1:42" ht="13" x14ac:dyDescent="0.15">
      <c r="A579" s="112"/>
      <c r="AP579" s="109"/>
    </row>
    <row r="580" spans="1:42" ht="13" x14ac:dyDescent="0.15">
      <c r="A580" s="112"/>
      <c r="AP580" s="109"/>
    </row>
    <row r="581" spans="1:42" ht="13" x14ac:dyDescent="0.15">
      <c r="A581" s="112"/>
      <c r="AP581" s="109"/>
    </row>
    <row r="582" spans="1:42" ht="13" x14ac:dyDescent="0.15">
      <c r="A582" s="112"/>
      <c r="AP582" s="109"/>
    </row>
    <row r="583" spans="1:42" ht="13" x14ac:dyDescent="0.15">
      <c r="A583" s="112"/>
      <c r="AP583" s="109"/>
    </row>
    <row r="584" spans="1:42" ht="13" x14ac:dyDescent="0.15">
      <c r="A584" s="112"/>
      <c r="AP584" s="109"/>
    </row>
    <row r="585" spans="1:42" ht="13" x14ac:dyDescent="0.15">
      <c r="A585" s="112"/>
      <c r="AP585" s="109"/>
    </row>
    <row r="586" spans="1:42" ht="13" x14ac:dyDescent="0.15">
      <c r="A586" s="112"/>
      <c r="AP586" s="109"/>
    </row>
    <row r="587" spans="1:42" ht="13" x14ac:dyDescent="0.15">
      <c r="A587" s="112"/>
      <c r="AP587" s="109"/>
    </row>
    <row r="588" spans="1:42" ht="13" x14ac:dyDescent="0.15">
      <c r="A588" s="112"/>
      <c r="AP588" s="109"/>
    </row>
    <row r="589" spans="1:42" ht="13" x14ac:dyDescent="0.15">
      <c r="A589" s="112"/>
      <c r="AP589" s="109"/>
    </row>
    <row r="590" spans="1:42" ht="13" x14ac:dyDescent="0.15">
      <c r="A590" s="112"/>
      <c r="AP590" s="109"/>
    </row>
    <row r="591" spans="1:42" ht="13" x14ac:dyDescent="0.15">
      <c r="A591" s="112"/>
      <c r="AP591" s="109"/>
    </row>
    <row r="592" spans="1:42" ht="13" x14ac:dyDescent="0.15">
      <c r="A592" s="112"/>
      <c r="AP592" s="109"/>
    </row>
    <row r="593" spans="1:42" ht="13" x14ac:dyDescent="0.15">
      <c r="A593" s="112"/>
      <c r="AP593" s="109"/>
    </row>
    <row r="594" spans="1:42" ht="13" x14ac:dyDescent="0.15">
      <c r="A594" s="112"/>
      <c r="AP594" s="109"/>
    </row>
    <row r="595" spans="1:42" ht="13" x14ac:dyDescent="0.15">
      <c r="A595" s="112"/>
      <c r="AP595" s="109"/>
    </row>
    <row r="596" spans="1:42" ht="13" x14ac:dyDescent="0.15">
      <c r="A596" s="112"/>
      <c r="AP596" s="109"/>
    </row>
    <row r="597" spans="1:42" ht="13" x14ac:dyDescent="0.15">
      <c r="A597" s="112"/>
      <c r="AP597" s="109"/>
    </row>
    <row r="598" spans="1:42" ht="13" x14ac:dyDescent="0.15">
      <c r="A598" s="112"/>
      <c r="AP598" s="109"/>
    </row>
    <row r="599" spans="1:42" ht="13" x14ac:dyDescent="0.15">
      <c r="A599" s="112"/>
      <c r="AP599" s="109"/>
    </row>
    <row r="600" spans="1:42" ht="13" x14ac:dyDescent="0.15">
      <c r="A600" s="112"/>
      <c r="AP600" s="109"/>
    </row>
    <row r="601" spans="1:42" ht="13" x14ac:dyDescent="0.15">
      <c r="A601" s="112"/>
      <c r="AP601" s="109"/>
    </row>
    <row r="602" spans="1:42" ht="13" x14ac:dyDescent="0.15">
      <c r="A602" s="112"/>
      <c r="AP602" s="109"/>
    </row>
    <row r="603" spans="1:42" ht="13" x14ac:dyDescent="0.15">
      <c r="A603" s="112"/>
      <c r="AP603" s="109"/>
    </row>
    <row r="604" spans="1:42" ht="13" x14ac:dyDescent="0.15">
      <c r="A604" s="112"/>
      <c r="AP604" s="109"/>
    </row>
    <row r="605" spans="1:42" ht="13" x14ac:dyDescent="0.15">
      <c r="A605" s="112"/>
      <c r="AP605" s="109"/>
    </row>
    <row r="606" spans="1:42" ht="13" x14ac:dyDescent="0.15">
      <c r="A606" s="112"/>
      <c r="AP606" s="109"/>
    </row>
    <row r="607" spans="1:42" ht="13" x14ac:dyDescent="0.15">
      <c r="A607" s="112"/>
      <c r="AP607" s="109"/>
    </row>
    <row r="608" spans="1:42" ht="13" x14ac:dyDescent="0.15">
      <c r="A608" s="112"/>
      <c r="AP608" s="109"/>
    </row>
    <row r="609" spans="1:42" ht="13" x14ac:dyDescent="0.15">
      <c r="A609" s="112"/>
      <c r="AP609" s="109"/>
    </row>
    <row r="610" spans="1:42" ht="13" x14ac:dyDescent="0.15">
      <c r="A610" s="112"/>
      <c r="AP610" s="109"/>
    </row>
    <row r="611" spans="1:42" ht="13" x14ac:dyDescent="0.15">
      <c r="A611" s="112"/>
      <c r="AP611" s="109"/>
    </row>
    <row r="612" spans="1:42" ht="13" x14ac:dyDescent="0.15">
      <c r="A612" s="112"/>
      <c r="AP612" s="109"/>
    </row>
    <row r="613" spans="1:42" ht="13" x14ac:dyDescent="0.15">
      <c r="A613" s="112"/>
      <c r="AP613" s="109"/>
    </row>
    <row r="614" spans="1:42" ht="13" x14ac:dyDescent="0.15">
      <c r="A614" s="112"/>
      <c r="AP614" s="109"/>
    </row>
    <row r="615" spans="1:42" ht="13" x14ac:dyDescent="0.15">
      <c r="A615" s="112"/>
      <c r="AP615" s="109"/>
    </row>
    <row r="616" spans="1:42" ht="13" x14ac:dyDescent="0.15">
      <c r="A616" s="112"/>
      <c r="AP616" s="109"/>
    </row>
    <row r="617" spans="1:42" ht="13" x14ac:dyDescent="0.15">
      <c r="A617" s="112"/>
      <c r="AP617" s="109"/>
    </row>
    <row r="618" spans="1:42" ht="13" x14ac:dyDescent="0.15">
      <c r="A618" s="112"/>
      <c r="AP618" s="109"/>
    </row>
    <row r="619" spans="1:42" ht="13" x14ac:dyDescent="0.15">
      <c r="A619" s="112"/>
      <c r="AP619" s="109"/>
    </row>
    <row r="620" spans="1:42" ht="13" x14ac:dyDescent="0.15">
      <c r="A620" s="112"/>
      <c r="AP620" s="109"/>
    </row>
    <row r="621" spans="1:42" ht="13" x14ac:dyDescent="0.15">
      <c r="A621" s="112"/>
      <c r="AP621" s="109"/>
    </row>
    <row r="622" spans="1:42" ht="13" x14ac:dyDescent="0.15">
      <c r="A622" s="112"/>
      <c r="AP622" s="109"/>
    </row>
    <row r="623" spans="1:42" ht="13" x14ac:dyDescent="0.15">
      <c r="A623" s="112"/>
      <c r="AP623" s="109"/>
    </row>
    <row r="624" spans="1:42" ht="13" x14ac:dyDescent="0.15">
      <c r="A624" s="112"/>
      <c r="AP624" s="109"/>
    </row>
    <row r="625" spans="1:42" ht="13" x14ac:dyDescent="0.15">
      <c r="A625" s="112"/>
      <c r="AP625" s="109"/>
    </row>
    <row r="626" spans="1:42" ht="13" x14ac:dyDescent="0.15">
      <c r="A626" s="112"/>
      <c r="AP626" s="109"/>
    </row>
    <row r="627" spans="1:42" ht="13" x14ac:dyDescent="0.15">
      <c r="A627" s="112"/>
      <c r="AP627" s="109"/>
    </row>
    <row r="628" spans="1:42" ht="13" x14ac:dyDescent="0.15">
      <c r="A628" s="112"/>
      <c r="AP628" s="109"/>
    </row>
    <row r="629" spans="1:42" ht="13" x14ac:dyDescent="0.15">
      <c r="A629" s="112"/>
      <c r="AP629" s="109"/>
    </row>
    <row r="630" spans="1:42" ht="13" x14ac:dyDescent="0.15">
      <c r="A630" s="112"/>
      <c r="AP630" s="109"/>
    </row>
    <row r="631" spans="1:42" ht="13" x14ac:dyDescent="0.15">
      <c r="A631" s="112"/>
      <c r="AP631" s="109"/>
    </row>
    <row r="632" spans="1:42" ht="13" x14ac:dyDescent="0.15">
      <c r="A632" s="112"/>
      <c r="AP632" s="109"/>
    </row>
    <row r="633" spans="1:42" ht="13" x14ac:dyDescent="0.15">
      <c r="A633" s="112"/>
      <c r="AP633" s="109"/>
    </row>
    <row r="634" spans="1:42" ht="13" x14ac:dyDescent="0.15">
      <c r="A634" s="112"/>
      <c r="AP634" s="109"/>
    </row>
    <row r="635" spans="1:42" ht="13" x14ac:dyDescent="0.15">
      <c r="A635" s="112"/>
      <c r="AP635" s="109"/>
    </row>
    <row r="636" spans="1:42" ht="13" x14ac:dyDescent="0.15">
      <c r="A636" s="112"/>
      <c r="AP636" s="109"/>
    </row>
    <row r="637" spans="1:42" ht="13" x14ac:dyDescent="0.15">
      <c r="A637" s="112"/>
      <c r="AP637" s="109"/>
    </row>
    <row r="638" spans="1:42" ht="13" x14ac:dyDescent="0.15">
      <c r="A638" s="112"/>
      <c r="AP638" s="109"/>
    </row>
    <row r="639" spans="1:42" ht="13" x14ac:dyDescent="0.15">
      <c r="A639" s="112"/>
      <c r="AP639" s="109"/>
    </row>
    <row r="640" spans="1:42" ht="13" x14ac:dyDescent="0.15">
      <c r="A640" s="112"/>
      <c r="AP640" s="109"/>
    </row>
    <row r="641" spans="1:42" ht="13" x14ac:dyDescent="0.15">
      <c r="A641" s="112"/>
      <c r="AP641" s="109"/>
    </row>
    <row r="642" spans="1:42" ht="13" x14ac:dyDescent="0.15">
      <c r="A642" s="112"/>
      <c r="AP642" s="109"/>
    </row>
    <row r="643" spans="1:42" ht="13" x14ac:dyDescent="0.15">
      <c r="A643" s="112"/>
      <c r="AP643" s="109"/>
    </row>
    <row r="644" spans="1:42" ht="13" x14ac:dyDescent="0.15">
      <c r="A644" s="112"/>
      <c r="AP644" s="109"/>
    </row>
    <row r="645" spans="1:42" ht="13" x14ac:dyDescent="0.15">
      <c r="A645" s="112"/>
      <c r="AP645" s="109"/>
    </row>
    <row r="646" spans="1:42" ht="13" x14ac:dyDescent="0.15">
      <c r="A646" s="112"/>
      <c r="AP646" s="109"/>
    </row>
    <row r="647" spans="1:42" ht="13" x14ac:dyDescent="0.15">
      <c r="A647" s="112"/>
      <c r="AP647" s="109"/>
    </row>
    <row r="648" spans="1:42" ht="13" x14ac:dyDescent="0.15">
      <c r="A648" s="112"/>
      <c r="AP648" s="109"/>
    </row>
    <row r="649" spans="1:42" ht="13" x14ac:dyDescent="0.15">
      <c r="A649" s="112"/>
      <c r="AP649" s="109"/>
    </row>
    <row r="650" spans="1:42" ht="13" x14ac:dyDescent="0.15">
      <c r="A650" s="112"/>
      <c r="AP650" s="109"/>
    </row>
    <row r="651" spans="1:42" ht="13" x14ac:dyDescent="0.15">
      <c r="A651" s="112"/>
      <c r="AP651" s="109"/>
    </row>
    <row r="652" spans="1:42" ht="13" x14ac:dyDescent="0.15">
      <c r="A652" s="112"/>
      <c r="AP652" s="109"/>
    </row>
    <row r="653" spans="1:42" ht="13" x14ac:dyDescent="0.15">
      <c r="A653" s="112"/>
      <c r="AP653" s="109"/>
    </row>
    <row r="654" spans="1:42" ht="13" x14ac:dyDescent="0.15">
      <c r="A654" s="112"/>
      <c r="AP654" s="109"/>
    </row>
    <row r="655" spans="1:42" ht="13" x14ac:dyDescent="0.15">
      <c r="A655" s="112"/>
      <c r="AP655" s="109"/>
    </row>
    <row r="656" spans="1:42" ht="13" x14ac:dyDescent="0.15">
      <c r="A656" s="112"/>
      <c r="AP656" s="109"/>
    </row>
    <row r="657" spans="1:42" ht="13" x14ac:dyDescent="0.15">
      <c r="A657" s="112"/>
      <c r="AP657" s="109"/>
    </row>
    <row r="658" spans="1:42" ht="13" x14ac:dyDescent="0.15">
      <c r="A658" s="112"/>
      <c r="AP658" s="109"/>
    </row>
    <row r="659" spans="1:42" ht="13" x14ac:dyDescent="0.15">
      <c r="A659" s="112"/>
      <c r="AP659" s="109"/>
    </row>
    <row r="660" spans="1:42" ht="13" x14ac:dyDescent="0.15">
      <c r="A660" s="112"/>
      <c r="AP660" s="109"/>
    </row>
    <row r="661" spans="1:42" ht="13" x14ac:dyDescent="0.15">
      <c r="A661" s="112"/>
      <c r="AP661" s="109"/>
    </row>
    <row r="662" spans="1:42" ht="13" x14ac:dyDescent="0.15">
      <c r="A662" s="112"/>
      <c r="AP662" s="109"/>
    </row>
    <row r="663" spans="1:42" ht="13" x14ac:dyDescent="0.15">
      <c r="A663" s="112"/>
      <c r="AP663" s="109"/>
    </row>
    <row r="664" spans="1:42" ht="13" x14ac:dyDescent="0.15">
      <c r="A664" s="112"/>
      <c r="AP664" s="109"/>
    </row>
    <row r="665" spans="1:42" ht="13" x14ac:dyDescent="0.15">
      <c r="A665" s="112"/>
      <c r="AP665" s="109"/>
    </row>
    <row r="666" spans="1:42" ht="13" x14ac:dyDescent="0.15">
      <c r="A666" s="112"/>
      <c r="AP666" s="109"/>
    </row>
    <row r="667" spans="1:42" ht="13" x14ac:dyDescent="0.15">
      <c r="A667" s="112"/>
      <c r="AP667" s="109"/>
    </row>
    <row r="668" spans="1:42" ht="13" x14ac:dyDescent="0.15">
      <c r="A668" s="112"/>
      <c r="AP668" s="109"/>
    </row>
    <row r="669" spans="1:42" ht="13" x14ac:dyDescent="0.15">
      <c r="A669" s="112"/>
      <c r="AP669" s="109"/>
    </row>
    <row r="670" spans="1:42" ht="13" x14ac:dyDescent="0.15">
      <c r="A670" s="112"/>
      <c r="AP670" s="109"/>
    </row>
    <row r="671" spans="1:42" ht="13" x14ac:dyDescent="0.15">
      <c r="A671" s="112"/>
      <c r="AP671" s="109"/>
    </row>
    <row r="672" spans="1:42" ht="13" x14ac:dyDescent="0.15">
      <c r="A672" s="112"/>
      <c r="AP672" s="109"/>
    </row>
    <row r="673" spans="1:42" ht="13" x14ac:dyDescent="0.15">
      <c r="A673" s="112"/>
      <c r="AP673" s="109"/>
    </row>
    <row r="674" spans="1:42" ht="13" x14ac:dyDescent="0.15">
      <c r="A674" s="112"/>
      <c r="AP674" s="109"/>
    </row>
    <row r="675" spans="1:42" ht="13" x14ac:dyDescent="0.15">
      <c r="A675" s="112"/>
      <c r="AP675" s="109"/>
    </row>
    <row r="676" spans="1:42" ht="13" x14ac:dyDescent="0.15">
      <c r="A676" s="112"/>
      <c r="AP676" s="109"/>
    </row>
    <row r="677" spans="1:42" ht="13" x14ac:dyDescent="0.15">
      <c r="A677" s="112"/>
      <c r="AP677" s="109"/>
    </row>
    <row r="678" spans="1:42" ht="13" x14ac:dyDescent="0.15">
      <c r="A678" s="112"/>
      <c r="AP678" s="109"/>
    </row>
    <row r="679" spans="1:42" ht="13" x14ac:dyDescent="0.15">
      <c r="A679" s="112"/>
      <c r="AP679" s="109"/>
    </row>
    <row r="680" spans="1:42" ht="13" x14ac:dyDescent="0.15">
      <c r="A680" s="112"/>
      <c r="AP680" s="109"/>
    </row>
    <row r="681" spans="1:42" ht="13" x14ac:dyDescent="0.15">
      <c r="A681" s="112"/>
      <c r="AP681" s="109"/>
    </row>
    <row r="682" spans="1:42" ht="13" x14ac:dyDescent="0.15">
      <c r="A682" s="112"/>
      <c r="AP682" s="109"/>
    </row>
    <row r="683" spans="1:42" ht="13" x14ac:dyDescent="0.15">
      <c r="A683" s="112"/>
      <c r="AP683" s="109"/>
    </row>
    <row r="684" spans="1:42" ht="13" x14ac:dyDescent="0.15">
      <c r="A684" s="112"/>
      <c r="AP684" s="109"/>
    </row>
    <row r="685" spans="1:42" ht="13" x14ac:dyDescent="0.15">
      <c r="A685" s="112"/>
      <c r="AP685" s="109"/>
    </row>
    <row r="686" spans="1:42" ht="13" x14ac:dyDescent="0.15">
      <c r="A686" s="112"/>
      <c r="AP686" s="109"/>
    </row>
    <row r="687" spans="1:42" ht="13" x14ac:dyDescent="0.15">
      <c r="A687" s="112"/>
      <c r="AP687" s="109"/>
    </row>
    <row r="688" spans="1:42" ht="13" x14ac:dyDescent="0.15">
      <c r="A688" s="112"/>
      <c r="AP688" s="109"/>
    </row>
    <row r="689" spans="1:42" ht="13" x14ac:dyDescent="0.15">
      <c r="A689" s="112"/>
      <c r="AP689" s="109"/>
    </row>
    <row r="690" spans="1:42" ht="13" x14ac:dyDescent="0.15">
      <c r="A690" s="112"/>
      <c r="AP690" s="109"/>
    </row>
    <row r="691" spans="1:42" ht="13" x14ac:dyDescent="0.15">
      <c r="A691" s="112"/>
      <c r="AP691" s="109"/>
    </row>
    <row r="692" spans="1:42" ht="13" x14ac:dyDescent="0.15">
      <c r="A692" s="112"/>
      <c r="AP692" s="109"/>
    </row>
    <row r="693" spans="1:42" ht="13" x14ac:dyDescent="0.15">
      <c r="A693" s="112"/>
      <c r="AP693" s="109"/>
    </row>
    <row r="694" spans="1:42" ht="13" x14ac:dyDescent="0.15">
      <c r="A694" s="112"/>
      <c r="AP694" s="109"/>
    </row>
    <row r="695" spans="1:42" ht="13" x14ac:dyDescent="0.15">
      <c r="A695" s="112"/>
      <c r="AP695" s="109"/>
    </row>
    <row r="696" spans="1:42" ht="13" x14ac:dyDescent="0.15">
      <c r="A696" s="112"/>
      <c r="AP696" s="109"/>
    </row>
    <row r="697" spans="1:42" ht="13" x14ac:dyDescent="0.15">
      <c r="A697" s="112"/>
      <c r="AP697" s="109"/>
    </row>
    <row r="698" spans="1:42" ht="13" x14ac:dyDescent="0.15">
      <c r="A698" s="112"/>
      <c r="AP698" s="109"/>
    </row>
    <row r="699" spans="1:42" ht="13" x14ac:dyDescent="0.15">
      <c r="A699" s="112"/>
      <c r="AP699" s="109"/>
    </row>
    <row r="700" spans="1:42" ht="13" x14ac:dyDescent="0.15">
      <c r="A700" s="112"/>
      <c r="AP700" s="109"/>
    </row>
    <row r="701" spans="1:42" ht="13" x14ac:dyDescent="0.15">
      <c r="A701" s="112"/>
      <c r="AP701" s="109"/>
    </row>
    <row r="702" spans="1:42" ht="13" x14ac:dyDescent="0.15">
      <c r="A702" s="112"/>
      <c r="AP702" s="109"/>
    </row>
    <row r="703" spans="1:42" ht="13" x14ac:dyDescent="0.15">
      <c r="A703" s="112"/>
      <c r="AP703" s="109"/>
    </row>
    <row r="704" spans="1:42" ht="13" x14ac:dyDescent="0.15">
      <c r="A704" s="112"/>
      <c r="AP704" s="109"/>
    </row>
    <row r="705" spans="1:42" ht="13" x14ac:dyDescent="0.15">
      <c r="A705" s="112"/>
      <c r="AP705" s="109"/>
    </row>
    <row r="706" spans="1:42" ht="13" x14ac:dyDescent="0.15">
      <c r="A706" s="112"/>
      <c r="AP706" s="109"/>
    </row>
    <row r="707" spans="1:42" ht="13" x14ac:dyDescent="0.15">
      <c r="A707" s="112"/>
      <c r="AP707" s="109"/>
    </row>
    <row r="708" spans="1:42" ht="13" x14ac:dyDescent="0.15">
      <c r="A708" s="112"/>
      <c r="AP708" s="109"/>
    </row>
    <row r="709" spans="1:42" ht="13" x14ac:dyDescent="0.15">
      <c r="A709" s="112"/>
      <c r="AP709" s="109"/>
    </row>
    <row r="710" spans="1:42" ht="13" x14ac:dyDescent="0.15">
      <c r="A710" s="112"/>
      <c r="AP710" s="109"/>
    </row>
    <row r="711" spans="1:42" ht="13" x14ac:dyDescent="0.15">
      <c r="A711" s="112"/>
      <c r="AP711" s="109"/>
    </row>
    <row r="712" spans="1:42" ht="13" x14ac:dyDescent="0.15">
      <c r="A712" s="112"/>
      <c r="AP712" s="109"/>
    </row>
    <row r="713" spans="1:42" ht="13" x14ac:dyDescent="0.15">
      <c r="A713" s="112"/>
      <c r="AP713" s="109"/>
    </row>
    <row r="714" spans="1:42" ht="13" x14ac:dyDescent="0.15">
      <c r="A714" s="112"/>
      <c r="AP714" s="109"/>
    </row>
    <row r="715" spans="1:42" ht="13" x14ac:dyDescent="0.15">
      <c r="A715" s="112"/>
      <c r="AP715" s="109"/>
    </row>
    <row r="716" spans="1:42" ht="13" x14ac:dyDescent="0.15">
      <c r="A716" s="112"/>
      <c r="AP716" s="109"/>
    </row>
    <row r="717" spans="1:42" ht="13" x14ac:dyDescent="0.15">
      <c r="A717" s="112"/>
      <c r="AP717" s="109"/>
    </row>
    <row r="718" spans="1:42" ht="13" x14ac:dyDescent="0.15">
      <c r="A718" s="112"/>
      <c r="AP718" s="109"/>
    </row>
    <row r="719" spans="1:42" ht="13" x14ac:dyDescent="0.15">
      <c r="A719" s="112"/>
      <c r="AP719" s="109"/>
    </row>
    <row r="720" spans="1:42" ht="13" x14ac:dyDescent="0.15">
      <c r="A720" s="112"/>
      <c r="AP720" s="109"/>
    </row>
    <row r="721" spans="1:42" ht="13" x14ac:dyDescent="0.15">
      <c r="A721" s="112"/>
      <c r="AP721" s="109"/>
    </row>
    <row r="722" spans="1:42" ht="13" x14ac:dyDescent="0.15">
      <c r="A722" s="112"/>
      <c r="AP722" s="109"/>
    </row>
    <row r="723" spans="1:42" ht="13" x14ac:dyDescent="0.15">
      <c r="A723" s="112"/>
      <c r="AP723" s="109"/>
    </row>
    <row r="724" spans="1:42" ht="13" x14ac:dyDescent="0.15">
      <c r="A724" s="112"/>
      <c r="AP724" s="109"/>
    </row>
    <row r="725" spans="1:42" ht="13" x14ac:dyDescent="0.15">
      <c r="A725" s="112"/>
      <c r="AP725" s="109"/>
    </row>
    <row r="726" spans="1:42" ht="13" x14ac:dyDescent="0.15">
      <c r="A726" s="112"/>
      <c r="AP726" s="109"/>
    </row>
    <row r="727" spans="1:42" ht="13" x14ac:dyDescent="0.15">
      <c r="A727" s="112"/>
      <c r="AP727" s="109"/>
    </row>
    <row r="728" spans="1:42" ht="13" x14ac:dyDescent="0.15">
      <c r="A728" s="112"/>
      <c r="AP728" s="109"/>
    </row>
    <row r="729" spans="1:42" ht="13" x14ac:dyDescent="0.15">
      <c r="A729" s="112"/>
      <c r="AP729" s="109"/>
    </row>
    <row r="730" spans="1:42" ht="13" x14ac:dyDescent="0.15">
      <c r="A730" s="112"/>
      <c r="AP730" s="109"/>
    </row>
    <row r="731" spans="1:42" ht="13" x14ac:dyDescent="0.15">
      <c r="A731" s="112"/>
      <c r="AP731" s="109"/>
    </row>
    <row r="732" spans="1:42" ht="13" x14ac:dyDescent="0.15">
      <c r="A732" s="112"/>
      <c r="AP732" s="109"/>
    </row>
    <row r="733" spans="1:42" ht="13" x14ac:dyDescent="0.15">
      <c r="A733" s="112"/>
      <c r="AP733" s="109"/>
    </row>
    <row r="734" spans="1:42" ht="13" x14ac:dyDescent="0.15">
      <c r="A734" s="112"/>
      <c r="AP734" s="109"/>
    </row>
    <row r="735" spans="1:42" ht="13" x14ac:dyDescent="0.15">
      <c r="A735" s="112"/>
      <c r="AP735" s="109"/>
    </row>
    <row r="736" spans="1:42" ht="13" x14ac:dyDescent="0.15">
      <c r="A736" s="112"/>
      <c r="AP736" s="109"/>
    </row>
    <row r="737" spans="1:42" ht="13" x14ac:dyDescent="0.15">
      <c r="A737" s="112"/>
      <c r="AP737" s="109"/>
    </row>
    <row r="738" spans="1:42" ht="13" x14ac:dyDescent="0.15">
      <c r="A738" s="112"/>
      <c r="AP738" s="109"/>
    </row>
    <row r="739" spans="1:42" ht="13" x14ac:dyDescent="0.15">
      <c r="A739" s="112"/>
      <c r="AP739" s="109"/>
    </row>
    <row r="740" spans="1:42" ht="13" x14ac:dyDescent="0.15">
      <c r="A740" s="112"/>
      <c r="AP740" s="109"/>
    </row>
    <row r="741" spans="1:42" ht="13" x14ac:dyDescent="0.15">
      <c r="A741" s="112"/>
      <c r="AP741" s="109"/>
    </row>
    <row r="742" spans="1:42" ht="13" x14ac:dyDescent="0.15">
      <c r="A742" s="112"/>
      <c r="AP742" s="109"/>
    </row>
    <row r="743" spans="1:42" ht="13" x14ac:dyDescent="0.15">
      <c r="A743" s="112"/>
      <c r="AP743" s="109"/>
    </row>
    <row r="744" spans="1:42" ht="13" x14ac:dyDescent="0.15">
      <c r="A744" s="112"/>
      <c r="AP744" s="109"/>
    </row>
    <row r="745" spans="1:42" ht="13" x14ac:dyDescent="0.15">
      <c r="A745" s="112"/>
      <c r="AP745" s="109"/>
    </row>
    <row r="746" spans="1:42" ht="13" x14ac:dyDescent="0.15">
      <c r="A746" s="112"/>
      <c r="AP746" s="109"/>
    </row>
    <row r="747" spans="1:42" ht="13" x14ac:dyDescent="0.15">
      <c r="A747" s="112"/>
      <c r="AP747" s="109"/>
    </row>
    <row r="748" spans="1:42" ht="13" x14ac:dyDescent="0.15">
      <c r="A748" s="112"/>
      <c r="AP748" s="109"/>
    </row>
    <row r="749" spans="1:42" ht="13" x14ac:dyDescent="0.15">
      <c r="A749" s="112"/>
      <c r="AP749" s="109"/>
    </row>
    <row r="750" spans="1:42" ht="13" x14ac:dyDescent="0.15">
      <c r="A750" s="112"/>
      <c r="AP750" s="109"/>
    </row>
    <row r="751" spans="1:42" ht="13" x14ac:dyDescent="0.15">
      <c r="A751" s="112"/>
      <c r="AP751" s="109"/>
    </row>
    <row r="752" spans="1:42" ht="13" x14ac:dyDescent="0.15">
      <c r="A752" s="112"/>
      <c r="AP752" s="109"/>
    </row>
    <row r="753" spans="1:42" ht="13" x14ac:dyDescent="0.15">
      <c r="A753" s="112"/>
      <c r="AP753" s="109"/>
    </row>
    <row r="754" spans="1:42" ht="13" x14ac:dyDescent="0.15">
      <c r="A754" s="112"/>
      <c r="AP754" s="109"/>
    </row>
    <row r="755" spans="1:42" ht="13" x14ac:dyDescent="0.15">
      <c r="A755" s="112"/>
      <c r="AP755" s="109"/>
    </row>
    <row r="756" spans="1:42" ht="13" x14ac:dyDescent="0.15">
      <c r="A756" s="112"/>
      <c r="AP756" s="109"/>
    </row>
    <row r="757" spans="1:42" ht="13" x14ac:dyDescent="0.15">
      <c r="A757" s="112"/>
      <c r="AP757" s="109"/>
    </row>
    <row r="758" spans="1:42" ht="13" x14ac:dyDescent="0.15">
      <c r="A758" s="112"/>
      <c r="AP758" s="109"/>
    </row>
    <row r="759" spans="1:42" ht="13" x14ac:dyDescent="0.15">
      <c r="A759" s="112"/>
      <c r="AP759" s="109"/>
    </row>
    <row r="760" spans="1:42" ht="13" x14ac:dyDescent="0.15">
      <c r="A760" s="112"/>
      <c r="AP760" s="109"/>
    </row>
    <row r="761" spans="1:42" ht="13" x14ac:dyDescent="0.15">
      <c r="A761" s="112"/>
      <c r="AP761" s="109"/>
    </row>
    <row r="762" spans="1:42" ht="13" x14ac:dyDescent="0.15">
      <c r="A762" s="112"/>
      <c r="AP762" s="109"/>
    </row>
    <row r="763" spans="1:42" ht="13" x14ac:dyDescent="0.15">
      <c r="A763" s="112"/>
      <c r="AP763" s="109"/>
    </row>
    <row r="764" spans="1:42" ht="13" x14ac:dyDescent="0.15">
      <c r="A764" s="112"/>
      <c r="AP764" s="109"/>
    </row>
    <row r="765" spans="1:42" ht="13" x14ac:dyDescent="0.15">
      <c r="A765" s="112"/>
      <c r="AP765" s="109"/>
    </row>
    <row r="766" spans="1:42" ht="13" x14ac:dyDescent="0.15">
      <c r="A766" s="112"/>
      <c r="AP766" s="109"/>
    </row>
    <row r="767" spans="1:42" ht="13" x14ac:dyDescent="0.15">
      <c r="A767" s="112"/>
      <c r="AP767" s="109"/>
    </row>
    <row r="768" spans="1:42" ht="13" x14ac:dyDescent="0.15">
      <c r="A768" s="112"/>
      <c r="AP768" s="109"/>
    </row>
    <row r="769" spans="1:42" ht="13" x14ac:dyDescent="0.15">
      <c r="A769" s="112"/>
      <c r="AP769" s="109"/>
    </row>
    <row r="770" spans="1:42" ht="13" x14ac:dyDescent="0.15">
      <c r="A770" s="112"/>
      <c r="AP770" s="109"/>
    </row>
    <row r="771" spans="1:42" ht="13" x14ac:dyDescent="0.15">
      <c r="A771" s="112"/>
      <c r="AP771" s="109"/>
    </row>
    <row r="772" spans="1:42" ht="13" x14ac:dyDescent="0.15">
      <c r="A772" s="112"/>
      <c r="AP772" s="109"/>
    </row>
    <row r="773" spans="1:42" ht="13" x14ac:dyDescent="0.15">
      <c r="A773" s="112"/>
      <c r="AP773" s="109"/>
    </row>
    <row r="774" spans="1:42" ht="13" x14ac:dyDescent="0.15">
      <c r="A774" s="112"/>
      <c r="AP774" s="109"/>
    </row>
    <row r="775" spans="1:42" ht="13" x14ac:dyDescent="0.15">
      <c r="A775" s="112"/>
      <c r="AP775" s="109"/>
    </row>
    <row r="776" spans="1:42" ht="13" x14ac:dyDescent="0.15">
      <c r="A776" s="112"/>
      <c r="AP776" s="109"/>
    </row>
    <row r="777" spans="1:42" ht="13" x14ac:dyDescent="0.15">
      <c r="A777" s="112"/>
      <c r="AP777" s="109"/>
    </row>
    <row r="778" spans="1:42" ht="13" x14ac:dyDescent="0.15">
      <c r="A778" s="112"/>
      <c r="AP778" s="109"/>
    </row>
    <row r="779" spans="1:42" ht="13" x14ac:dyDescent="0.15">
      <c r="A779" s="112"/>
      <c r="AP779" s="109"/>
    </row>
    <row r="780" spans="1:42" ht="13" x14ac:dyDescent="0.15">
      <c r="A780" s="112"/>
      <c r="AP780" s="109"/>
    </row>
    <row r="781" spans="1:42" ht="13" x14ac:dyDescent="0.15">
      <c r="A781" s="112"/>
      <c r="AP781" s="109"/>
    </row>
    <row r="782" spans="1:42" ht="13" x14ac:dyDescent="0.15">
      <c r="A782" s="112"/>
      <c r="AP782" s="109"/>
    </row>
    <row r="783" spans="1:42" ht="13" x14ac:dyDescent="0.15">
      <c r="A783" s="112"/>
      <c r="AP783" s="109"/>
    </row>
    <row r="784" spans="1:42" ht="13" x14ac:dyDescent="0.15">
      <c r="A784" s="112"/>
      <c r="AP784" s="109"/>
    </row>
    <row r="785" spans="1:42" ht="13" x14ac:dyDescent="0.15">
      <c r="A785" s="112"/>
      <c r="AP785" s="109"/>
    </row>
    <row r="786" spans="1:42" ht="13" x14ac:dyDescent="0.15">
      <c r="A786" s="112"/>
      <c r="AP786" s="109"/>
    </row>
    <row r="787" spans="1:42" ht="13" x14ac:dyDescent="0.15">
      <c r="A787" s="112"/>
      <c r="AP787" s="109"/>
    </row>
    <row r="788" spans="1:42" ht="13" x14ac:dyDescent="0.15">
      <c r="A788" s="112"/>
      <c r="AP788" s="109"/>
    </row>
    <row r="789" spans="1:42" ht="13" x14ac:dyDescent="0.15">
      <c r="A789" s="112"/>
      <c r="AP789" s="109"/>
    </row>
    <row r="790" spans="1:42" ht="13" x14ac:dyDescent="0.15">
      <c r="A790" s="112"/>
      <c r="AP790" s="109"/>
    </row>
    <row r="791" spans="1:42" ht="13" x14ac:dyDescent="0.15">
      <c r="A791" s="112"/>
      <c r="AP791" s="109"/>
    </row>
    <row r="792" spans="1:42" ht="13" x14ac:dyDescent="0.15">
      <c r="A792" s="112"/>
      <c r="AP792" s="109"/>
    </row>
    <row r="793" spans="1:42" ht="13" x14ac:dyDescent="0.15">
      <c r="A793" s="112"/>
      <c r="AP793" s="109"/>
    </row>
    <row r="794" spans="1:42" ht="13" x14ac:dyDescent="0.15">
      <c r="A794" s="112"/>
      <c r="AP794" s="109"/>
    </row>
    <row r="795" spans="1:42" ht="13" x14ac:dyDescent="0.15">
      <c r="A795" s="112"/>
      <c r="AP795" s="109"/>
    </row>
    <row r="796" spans="1:42" ht="13" x14ac:dyDescent="0.15">
      <c r="A796" s="112"/>
      <c r="AP796" s="109"/>
    </row>
    <row r="797" spans="1:42" ht="13" x14ac:dyDescent="0.15">
      <c r="A797" s="112"/>
      <c r="AP797" s="109"/>
    </row>
    <row r="798" spans="1:42" ht="13" x14ac:dyDescent="0.15">
      <c r="A798" s="112"/>
      <c r="AP798" s="109"/>
    </row>
    <row r="799" spans="1:42" ht="13" x14ac:dyDescent="0.15">
      <c r="A799" s="112"/>
      <c r="AP799" s="109"/>
    </row>
    <row r="800" spans="1:42" ht="13" x14ac:dyDescent="0.15">
      <c r="A800" s="112"/>
      <c r="AP800" s="109"/>
    </row>
    <row r="801" spans="1:42" ht="13" x14ac:dyDescent="0.15">
      <c r="A801" s="112"/>
      <c r="AP801" s="109"/>
    </row>
    <row r="802" spans="1:42" ht="13" x14ac:dyDescent="0.15">
      <c r="A802" s="112"/>
      <c r="AP802" s="109"/>
    </row>
    <row r="803" spans="1:42" ht="13" x14ac:dyDescent="0.15">
      <c r="A803" s="112"/>
      <c r="AP803" s="109"/>
    </row>
    <row r="804" spans="1:42" ht="13" x14ac:dyDescent="0.15">
      <c r="A804" s="112"/>
      <c r="AP804" s="109"/>
    </row>
    <row r="805" spans="1:42" ht="13" x14ac:dyDescent="0.15">
      <c r="A805" s="112"/>
      <c r="AP805" s="109"/>
    </row>
    <row r="806" spans="1:42" ht="13" x14ac:dyDescent="0.15">
      <c r="A806" s="112"/>
      <c r="AP806" s="109"/>
    </row>
    <row r="807" spans="1:42" ht="13" x14ac:dyDescent="0.15">
      <c r="A807" s="112"/>
      <c r="AP807" s="109"/>
    </row>
    <row r="808" spans="1:42" ht="13" x14ac:dyDescent="0.15">
      <c r="A808" s="112"/>
      <c r="AP808" s="109"/>
    </row>
    <row r="809" spans="1:42" ht="13" x14ac:dyDescent="0.15">
      <c r="A809" s="112"/>
      <c r="AP809" s="109"/>
    </row>
    <row r="810" spans="1:42" ht="13" x14ac:dyDescent="0.15">
      <c r="A810" s="112"/>
      <c r="AP810" s="109"/>
    </row>
    <row r="811" spans="1:42" ht="13" x14ac:dyDescent="0.15">
      <c r="A811" s="112"/>
      <c r="AP811" s="109"/>
    </row>
    <row r="812" spans="1:42" ht="13" x14ac:dyDescent="0.15">
      <c r="A812" s="112"/>
      <c r="AP812" s="109"/>
    </row>
    <row r="813" spans="1:42" ht="13" x14ac:dyDescent="0.15">
      <c r="A813" s="112"/>
      <c r="AP813" s="109"/>
    </row>
    <row r="814" spans="1:42" ht="13" x14ac:dyDescent="0.15">
      <c r="A814" s="112"/>
      <c r="AP814" s="109"/>
    </row>
    <row r="815" spans="1:42" ht="13" x14ac:dyDescent="0.15">
      <c r="A815" s="112"/>
      <c r="AP815" s="109"/>
    </row>
    <row r="816" spans="1:42" ht="13" x14ac:dyDescent="0.15">
      <c r="A816" s="112"/>
      <c r="AP816" s="109"/>
    </row>
    <row r="817" spans="1:42" ht="13" x14ac:dyDescent="0.15">
      <c r="A817" s="112"/>
      <c r="AP817" s="109"/>
    </row>
    <row r="818" spans="1:42" ht="13" x14ac:dyDescent="0.15">
      <c r="A818" s="112"/>
      <c r="AP818" s="109"/>
    </row>
    <row r="819" spans="1:42" ht="13" x14ac:dyDescent="0.15">
      <c r="A819" s="112"/>
      <c r="AP819" s="109"/>
    </row>
    <row r="820" spans="1:42" ht="13" x14ac:dyDescent="0.15">
      <c r="A820" s="112"/>
      <c r="AP820" s="109"/>
    </row>
    <row r="821" spans="1:42" ht="13" x14ac:dyDescent="0.15">
      <c r="A821" s="112"/>
      <c r="AP821" s="109"/>
    </row>
    <row r="822" spans="1:42" ht="13" x14ac:dyDescent="0.15">
      <c r="A822" s="112"/>
      <c r="AP822" s="109"/>
    </row>
    <row r="823" spans="1:42" ht="13" x14ac:dyDescent="0.15">
      <c r="A823" s="112"/>
      <c r="AP823" s="109"/>
    </row>
    <row r="824" spans="1:42" ht="13" x14ac:dyDescent="0.15">
      <c r="A824" s="112"/>
      <c r="AP824" s="109"/>
    </row>
    <row r="825" spans="1:42" ht="13" x14ac:dyDescent="0.15">
      <c r="A825" s="112"/>
      <c r="AP825" s="109"/>
    </row>
    <row r="826" spans="1:42" ht="13" x14ac:dyDescent="0.15">
      <c r="A826" s="112"/>
      <c r="AP826" s="109"/>
    </row>
    <row r="827" spans="1:42" ht="13" x14ac:dyDescent="0.15">
      <c r="A827" s="112"/>
      <c r="AP827" s="109"/>
    </row>
    <row r="828" spans="1:42" ht="13" x14ac:dyDescent="0.15">
      <c r="A828" s="112"/>
      <c r="AP828" s="109"/>
    </row>
    <row r="829" spans="1:42" ht="13" x14ac:dyDescent="0.15">
      <c r="A829" s="112"/>
      <c r="AP829" s="109"/>
    </row>
    <row r="830" spans="1:42" ht="13" x14ac:dyDescent="0.15">
      <c r="A830" s="112"/>
      <c r="AP830" s="109"/>
    </row>
    <row r="831" spans="1:42" ht="13" x14ac:dyDescent="0.15">
      <c r="A831" s="112"/>
      <c r="AP831" s="109"/>
    </row>
    <row r="832" spans="1:42" ht="13" x14ac:dyDescent="0.15">
      <c r="A832" s="112"/>
      <c r="AP832" s="109"/>
    </row>
    <row r="833" spans="1:42" ht="13" x14ac:dyDescent="0.15">
      <c r="A833" s="112"/>
      <c r="AP833" s="109"/>
    </row>
    <row r="834" spans="1:42" ht="13" x14ac:dyDescent="0.15">
      <c r="A834" s="112"/>
      <c r="AP834" s="109"/>
    </row>
    <row r="835" spans="1:42" ht="13" x14ac:dyDescent="0.15">
      <c r="A835" s="112"/>
      <c r="AP835" s="109"/>
    </row>
    <row r="836" spans="1:42" ht="13" x14ac:dyDescent="0.15">
      <c r="A836" s="112"/>
      <c r="AP836" s="109"/>
    </row>
    <row r="837" spans="1:42" ht="13" x14ac:dyDescent="0.15">
      <c r="A837" s="112"/>
      <c r="AP837" s="109"/>
    </row>
    <row r="838" spans="1:42" ht="13" x14ac:dyDescent="0.15">
      <c r="A838" s="112"/>
      <c r="AP838" s="109"/>
    </row>
    <row r="839" spans="1:42" ht="13" x14ac:dyDescent="0.15">
      <c r="A839" s="112"/>
      <c r="AP839" s="109"/>
    </row>
    <row r="840" spans="1:42" ht="13" x14ac:dyDescent="0.15">
      <c r="A840" s="112"/>
      <c r="AP840" s="109"/>
    </row>
    <row r="841" spans="1:42" ht="13" x14ac:dyDescent="0.15">
      <c r="A841" s="112"/>
      <c r="AP841" s="109"/>
    </row>
    <row r="842" spans="1:42" ht="13" x14ac:dyDescent="0.15">
      <c r="A842" s="112"/>
      <c r="AP842" s="109"/>
    </row>
    <row r="843" spans="1:42" ht="13" x14ac:dyDescent="0.15">
      <c r="A843" s="112"/>
      <c r="AP843" s="109"/>
    </row>
    <row r="844" spans="1:42" ht="13" x14ac:dyDescent="0.15">
      <c r="A844" s="112"/>
      <c r="AP844" s="109"/>
    </row>
    <row r="845" spans="1:42" ht="13" x14ac:dyDescent="0.15">
      <c r="A845" s="112"/>
      <c r="AP845" s="109"/>
    </row>
    <row r="846" spans="1:42" ht="13" x14ac:dyDescent="0.15">
      <c r="A846" s="112"/>
      <c r="AP846" s="109"/>
    </row>
    <row r="847" spans="1:42" ht="13" x14ac:dyDescent="0.15">
      <c r="A847" s="112"/>
      <c r="AP847" s="109"/>
    </row>
    <row r="848" spans="1:42" ht="13" x14ac:dyDescent="0.15">
      <c r="A848" s="112"/>
      <c r="AP848" s="109"/>
    </row>
    <row r="849" spans="1:42" ht="13" x14ac:dyDescent="0.15">
      <c r="A849" s="112"/>
      <c r="AP849" s="109"/>
    </row>
    <row r="850" spans="1:42" ht="13" x14ac:dyDescent="0.15">
      <c r="A850" s="112"/>
      <c r="AP850" s="109"/>
    </row>
    <row r="851" spans="1:42" ht="13" x14ac:dyDescent="0.15">
      <c r="A851" s="112"/>
      <c r="AP851" s="109"/>
    </row>
    <row r="852" spans="1:42" ht="13" x14ac:dyDescent="0.15">
      <c r="A852" s="112"/>
      <c r="AP852" s="109"/>
    </row>
    <row r="853" spans="1:42" ht="13" x14ac:dyDescent="0.15">
      <c r="A853" s="112"/>
      <c r="AP853" s="109"/>
    </row>
    <row r="854" spans="1:42" ht="13" x14ac:dyDescent="0.15">
      <c r="A854" s="112"/>
      <c r="AP854" s="109"/>
    </row>
    <row r="855" spans="1:42" ht="13" x14ac:dyDescent="0.15">
      <c r="A855" s="112"/>
      <c r="AP855" s="109"/>
    </row>
    <row r="856" spans="1:42" ht="13" x14ac:dyDescent="0.15">
      <c r="A856" s="112"/>
      <c r="AP856" s="109"/>
    </row>
    <row r="857" spans="1:42" ht="13" x14ac:dyDescent="0.15">
      <c r="A857" s="112"/>
      <c r="AP857" s="109"/>
    </row>
    <row r="858" spans="1:42" ht="13" x14ac:dyDescent="0.15">
      <c r="A858" s="112"/>
      <c r="AP858" s="109"/>
    </row>
    <row r="859" spans="1:42" ht="13" x14ac:dyDescent="0.15">
      <c r="A859" s="112"/>
      <c r="AP859" s="109"/>
    </row>
    <row r="860" spans="1:42" ht="13" x14ac:dyDescent="0.15">
      <c r="A860" s="112"/>
      <c r="AP860" s="109"/>
    </row>
    <row r="861" spans="1:42" ht="13" x14ac:dyDescent="0.15">
      <c r="A861" s="112"/>
      <c r="AP861" s="109"/>
    </row>
    <row r="862" spans="1:42" ht="13" x14ac:dyDescent="0.15">
      <c r="A862" s="112"/>
      <c r="AP862" s="109"/>
    </row>
    <row r="863" spans="1:42" ht="13" x14ac:dyDescent="0.15">
      <c r="A863" s="112"/>
      <c r="AP863" s="109"/>
    </row>
    <row r="864" spans="1:42" ht="13" x14ac:dyDescent="0.15">
      <c r="A864" s="112"/>
      <c r="AP864" s="109"/>
    </row>
    <row r="865" spans="1:42" ht="13" x14ac:dyDescent="0.15">
      <c r="A865" s="112"/>
      <c r="AP865" s="109"/>
    </row>
    <row r="866" spans="1:42" ht="13" x14ac:dyDescent="0.15">
      <c r="A866" s="112"/>
      <c r="AP866" s="109"/>
    </row>
    <row r="867" spans="1:42" ht="13" x14ac:dyDescent="0.15">
      <c r="A867" s="112"/>
      <c r="AP867" s="109"/>
    </row>
    <row r="868" spans="1:42" ht="13" x14ac:dyDescent="0.15">
      <c r="A868" s="112"/>
      <c r="AP868" s="109"/>
    </row>
    <row r="869" spans="1:42" ht="13" x14ac:dyDescent="0.15">
      <c r="A869" s="112"/>
      <c r="AP869" s="109"/>
    </row>
    <row r="870" spans="1:42" ht="13" x14ac:dyDescent="0.15">
      <c r="A870" s="112"/>
      <c r="AP870" s="109"/>
    </row>
    <row r="871" spans="1:42" ht="13" x14ac:dyDescent="0.15">
      <c r="A871" s="112"/>
      <c r="AP871" s="109"/>
    </row>
    <row r="872" spans="1:42" ht="13" x14ac:dyDescent="0.15">
      <c r="A872" s="112"/>
      <c r="AP872" s="109"/>
    </row>
    <row r="873" spans="1:42" ht="13" x14ac:dyDescent="0.15">
      <c r="A873" s="112"/>
      <c r="AP873" s="109"/>
    </row>
    <row r="874" spans="1:42" ht="13" x14ac:dyDescent="0.15">
      <c r="A874" s="112"/>
      <c r="AP874" s="109"/>
    </row>
    <row r="875" spans="1:42" ht="13" x14ac:dyDescent="0.15">
      <c r="A875" s="112"/>
      <c r="AP875" s="109"/>
    </row>
    <row r="876" spans="1:42" ht="13" x14ac:dyDescent="0.15">
      <c r="A876" s="112"/>
      <c r="AP876" s="109"/>
    </row>
    <row r="877" spans="1:42" ht="13" x14ac:dyDescent="0.15">
      <c r="A877" s="112"/>
      <c r="AP877" s="109"/>
    </row>
    <row r="878" spans="1:42" ht="13" x14ac:dyDescent="0.15">
      <c r="A878" s="112"/>
      <c r="AP878" s="109"/>
    </row>
    <row r="879" spans="1:42" ht="13" x14ac:dyDescent="0.15">
      <c r="A879" s="112"/>
      <c r="AP879" s="109"/>
    </row>
    <row r="880" spans="1:42" ht="13" x14ac:dyDescent="0.15">
      <c r="A880" s="112"/>
      <c r="AP880" s="109"/>
    </row>
    <row r="881" spans="1:42" ht="13" x14ac:dyDescent="0.15">
      <c r="A881" s="112"/>
      <c r="AP881" s="109"/>
    </row>
    <row r="882" spans="1:42" ht="13" x14ac:dyDescent="0.15">
      <c r="A882" s="112"/>
      <c r="AP882" s="109"/>
    </row>
    <row r="883" spans="1:42" ht="13" x14ac:dyDescent="0.15">
      <c r="A883" s="112"/>
      <c r="AP883" s="109"/>
    </row>
    <row r="884" spans="1:42" ht="13" x14ac:dyDescent="0.15">
      <c r="A884" s="112"/>
      <c r="AP884" s="109"/>
    </row>
    <row r="885" spans="1:42" ht="13" x14ac:dyDescent="0.15">
      <c r="A885" s="112"/>
      <c r="AP885" s="109"/>
    </row>
    <row r="886" spans="1:42" ht="13" x14ac:dyDescent="0.15">
      <c r="A886" s="112"/>
      <c r="AP886" s="109"/>
    </row>
    <row r="887" spans="1:42" ht="13" x14ac:dyDescent="0.15">
      <c r="A887" s="112"/>
      <c r="AP887" s="109"/>
    </row>
    <row r="888" spans="1:42" ht="13" x14ac:dyDescent="0.15">
      <c r="A888" s="112"/>
      <c r="AP888" s="109"/>
    </row>
    <row r="889" spans="1:42" ht="13" x14ac:dyDescent="0.15">
      <c r="A889" s="112"/>
      <c r="AP889" s="109"/>
    </row>
    <row r="890" spans="1:42" ht="13" x14ac:dyDescent="0.15">
      <c r="A890" s="112"/>
      <c r="AP890" s="109"/>
    </row>
    <row r="891" spans="1:42" ht="13" x14ac:dyDescent="0.15">
      <c r="A891" s="112"/>
      <c r="AP891" s="109"/>
    </row>
    <row r="892" spans="1:42" ht="13" x14ac:dyDescent="0.15">
      <c r="A892" s="112"/>
      <c r="AP892" s="109"/>
    </row>
    <row r="893" spans="1:42" ht="13" x14ac:dyDescent="0.15">
      <c r="A893" s="112"/>
      <c r="AP893" s="109"/>
    </row>
    <row r="894" spans="1:42" ht="13" x14ac:dyDescent="0.15">
      <c r="A894" s="112"/>
      <c r="AP894" s="109"/>
    </row>
    <row r="895" spans="1:42" ht="13" x14ac:dyDescent="0.15">
      <c r="A895" s="112"/>
      <c r="AP895" s="109"/>
    </row>
    <row r="896" spans="1:42" ht="13" x14ac:dyDescent="0.15">
      <c r="A896" s="112"/>
      <c r="AP896" s="109"/>
    </row>
    <row r="897" spans="1:42" ht="13" x14ac:dyDescent="0.15">
      <c r="A897" s="112"/>
      <c r="AP897" s="109"/>
    </row>
    <row r="898" spans="1:42" ht="13" x14ac:dyDescent="0.15">
      <c r="A898" s="112"/>
      <c r="AP898" s="109"/>
    </row>
    <row r="899" spans="1:42" ht="13" x14ac:dyDescent="0.15">
      <c r="A899" s="112"/>
      <c r="AP899" s="109"/>
    </row>
    <row r="900" spans="1:42" ht="13" x14ac:dyDescent="0.15">
      <c r="A900" s="112"/>
      <c r="AP900" s="109"/>
    </row>
    <row r="901" spans="1:42" ht="13" x14ac:dyDescent="0.15">
      <c r="A901" s="112"/>
      <c r="AP901" s="109"/>
    </row>
    <row r="902" spans="1:42" ht="13" x14ac:dyDescent="0.15">
      <c r="A902" s="112"/>
      <c r="AP902" s="109"/>
    </row>
    <row r="903" spans="1:42" ht="13" x14ac:dyDescent="0.15">
      <c r="A903" s="112"/>
      <c r="AP903" s="109"/>
    </row>
    <row r="904" spans="1:42" ht="13" x14ac:dyDescent="0.15">
      <c r="A904" s="112"/>
      <c r="AP904" s="109"/>
    </row>
    <row r="905" spans="1:42" ht="13" x14ac:dyDescent="0.15">
      <c r="A905" s="112"/>
      <c r="AP905" s="109"/>
    </row>
    <row r="906" spans="1:42" ht="13" x14ac:dyDescent="0.15">
      <c r="A906" s="112"/>
      <c r="AP906" s="109"/>
    </row>
    <row r="907" spans="1:42" ht="13" x14ac:dyDescent="0.15">
      <c r="A907" s="112"/>
      <c r="AP907" s="109"/>
    </row>
    <row r="908" spans="1:42" ht="13" x14ac:dyDescent="0.15">
      <c r="A908" s="112"/>
      <c r="AP908" s="109"/>
    </row>
    <row r="909" spans="1:42" ht="13" x14ac:dyDescent="0.15">
      <c r="A909" s="112"/>
      <c r="AP909" s="109"/>
    </row>
    <row r="910" spans="1:42" ht="13" x14ac:dyDescent="0.15">
      <c r="A910" s="112"/>
      <c r="AP910" s="109"/>
    </row>
    <row r="911" spans="1:42" ht="13" x14ac:dyDescent="0.15">
      <c r="A911" s="112"/>
      <c r="AP911" s="109"/>
    </row>
    <row r="912" spans="1:42" ht="13" x14ac:dyDescent="0.15">
      <c r="A912" s="112"/>
      <c r="AP912" s="109"/>
    </row>
    <row r="913" spans="1:42" ht="13" x14ac:dyDescent="0.15">
      <c r="A913" s="112"/>
      <c r="AP913" s="109"/>
    </row>
    <row r="914" spans="1:42" ht="13" x14ac:dyDescent="0.15">
      <c r="A914" s="112"/>
      <c r="AP914" s="109"/>
    </row>
    <row r="915" spans="1:42" ht="13" x14ac:dyDescent="0.15">
      <c r="A915" s="112"/>
      <c r="AP915" s="109"/>
    </row>
    <row r="916" spans="1:42" ht="13" x14ac:dyDescent="0.15">
      <c r="A916" s="112"/>
      <c r="AP916" s="109"/>
    </row>
    <row r="917" spans="1:42" ht="13" x14ac:dyDescent="0.15">
      <c r="A917" s="112"/>
      <c r="AP917" s="109"/>
    </row>
    <row r="918" spans="1:42" ht="13" x14ac:dyDescent="0.15">
      <c r="A918" s="112"/>
      <c r="AP918" s="109"/>
    </row>
    <row r="919" spans="1:42" ht="13" x14ac:dyDescent="0.15">
      <c r="A919" s="112"/>
      <c r="AP919" s="109"/>
    </row>
    <row r="920" spans="1:42" ht="13" x14ac:dyDescent="0.15">
      <c r="A920" s="112"/>
      <c r="AP920" s="109"/>
    </row>
    <row r="921" spans="1:42" ht="13" x14ac:dyDescent="0.15">
      <c r="A921" s="112"/>
      <c r="AP921" s="109"/>
    </row>
    <row r="922" spans="1:42" ht="13" x14ac:dyDescent="0.15">
      <c r="A922" s="112"/>
      <c r="AP922" s="109"/>
    </row>
    <row r="923" spans="1:42" ht="13" x14ac:dyDescent="0.15">
      <c r="A923" s="112"/>
      <c r="AP923" s="109"/>
    </row>
    <row r="924" spans="1:42" ht="13" x14ac:dyDescent="0.15">
      <c r="A924" s="112"/>
      <c r="AP924" s="109"/>
    </row>
    <row r="925" spans="1:42" ht="13" x14ac:dyDescent="0.15">
      <c r="A925" s="112"/>
      <c r="AP925" s="109"/>
    </row>
    <row r="926" spans="1:42" ht="13" x14ac:dyDescent="0.15">
      <c r="A926" s="112"/>
      <c r="AP926" s="109"/>
    </row>
    <row r="927" spans="1:42" ht="13" x14ac:dyDescent="0.15">
      <c r="A927" s="112"/>
      <c r="AP927" s="109"/>
    </row>
    <row r="928" spans="1:42" ht="13" x14ac:dyDescent="0.15">
      <c r="A928" s="112"/>
      <c r="AP928" s="109"/>
    </row>
    <row r="929" spans="1:42" ht="13" x14ac:dyDescent="0.15">
      <c r="A929" s="112"/>
      <c r="AP929" s="109"/>
    </row>
    <row r="930" spans="1:42" ht="13" x14ac:dyDescent="0.15">
      <c r="A930" s="112"/>
      <c r="AP930" s="109"/>
    </row>
    <row r="931" spans="1:42" ht="13" x14ac:dyDescent="0.15">
      <c r="A931" s="112"/>
      <c r="AP931" s="109"/>
    </row>
    <row r="932" spans="1:42" ht="13" x14ac:dyDescent="0.15">
      <c r="A932" s="112"/>
      <c r="AP932" s="109"/>
    </row>
    <row r="933" spans="1:42" ht="13" x14ac:dyDescent="0.15">
      <c r="A933" s="112"/>
      <c r="AP933" s="109"/>
    </row>
    <row r="934" spans="1:42" ht="13" x14ac:dyDescent="0.15">
      <c r="A934" s="112"/>
      <c r="AP934" s="109"/>
    </row>
    <row r="935" spans="1:42" ht="13" x14ac:dyDescent="0.15">
      <c r="A935" s="112"/>
      <c r="AP935" s="109"/>
    </row>
    <row r="936" spans="1:42" ht="13" x14ac:dyDescent="0.15">
      <c r="A936" s="112"/>
      <c r="AP936" s="109"/>
    </row>
    <row r="937" spans="1:42" ht="13" x14ac:dyDescent="0.15">
      <c r="A937" s="112"/>
      <c r="AP937" s="109"/>
    </row>
    <row r="938" spans="1:42" ht="13" x14ac:dyDescent="0.15">
      <c r="A938" s="112"/>
      <c r="AP938" s="109"/>
    </row>
    <row r="939" spans="1:42" ht="13" x14ac:dyDescent="0.15">
      <c r="A939" s="112"/>
      <c r="AP939" s="109"/>
    </row>
    <row r="940" spans="1:42" ht="13" x14ac:dyDescent="0.15">
      <c r="A940" s="112"/>
      <c r="AP940" s="109"/>
    </row>
    <row r="941" spans="1:42" ht="13" x14ac:dyDescent="0.15">
      <c r="A941" s="112"/>
      <c r="AP941" s="109"/>
    </row>
    <row r="942" spans="1:42" ht="13" x14ac:dyDescent="0.15">
      <c r="A942" s="112"/>
      <c r="AP942" s="109"/>
    </row>
    <row r="943" spans="1:42" ht="13" x14ac:dyDescent="0.15">
      <c r="A943" s="112"/>
      <c r="AP943" s="109"/>
    </row>
    <row r="944" spans="1:42" ht="13" x14ac:dyDescent="0.15">
      <c r="A944" s="112"/>
      <c r="AP944" s="109"/>
    </row>
    <row r="945" spans="1:42" ht="13" x14ac:dyDescent="0.15">
      <c r="A945" s="112"/>
      <c r="AP945" s="109"/>
    </row>
    <row r="946" spans="1:42" ht="13" x14ac:dyDescent="0.15">
      <c r="A946" s="112"/>
      <c r="AP946" s="109"/>
    </row>
    <row r="947" spans="1:42" ht="13" x14ac:dyDescent="0.15">
      <c r="A947" s="112"/>
      <c r="AP947" s="109"/>
    </row>
    <row r="948" spans="1:42" ht="13" x14ac:dyDescent="0.15">
      <c r="A948" s="112"/>
      <c r="AP948" s="109"/>
    </row>
    <row r="949" spans="1:42" ht="13" x14ac:dyDescent="0.15">
      <c r="A949" s="112"/>
      <c r="AP949" s="109"/>
    </row>
    <row r="950" spans="1:42" ht="13" x14ac:dyDescent="0.15">
      <c r="A950" s="112"/>
      <c r="AP950" s="109"/>
    </row>
    <row r="951" spans="1:42" ht="13" x14ac:dyDescent="0.15">
      <c r="A951" s="112"/>
      <c r="AP951" s="109"/>
    </row>
    <row r="952" spans="1:42" ht="13" x14ac:dyDescent="0.15">
      <c r="A952" s="112"/>
      <c r="AP952" s="109"/>
    </row>
    <row r="953" spans="1:42" ht="13" x14ac:dyDescent="0.15">
      <c r="A953" s="112"/>
      <c r="AP953" s="109"/>
    </row>
    <row r="954" spans="1:42" ht="13" x14ac:dyDescent="0.15">
      <c r="A954" s="112"/>
      <c r="AP954" s="109"/>
    </row>
    <row r="955" spans="1:42" ht="13" x14ac:dyDescent="0.15">
      <c r="A955" s="112"/>
      <c r="AP955" s="109"/>
    </row>
    <row r="956" spans="1:42" ht="13" x14ac:dyDescent="0.15">
      <c r="A956" s="112"/>
      <c r="AP956" s="109"/>
    </row>
    <row r="957" spans="1:42" ht="13" x14ac:dyDescent="0.15">
      <c r="A957" s="112"/>
      <c r="AP957" s="109"/>
    </row>
    <row r="958" spans="1:42" ht="13" x14ac:dyDescent="0.15">
      <c r="A958" s="112"/>
      <c r="AP958" s="109"/>
    </row>
    <row r="959" spans="1:42" ht="13" x14ac:dyDescent="0.15">
      <c r="A959" s="112"/>
      <c r="AP959" s="109"/>
    </row>
    <row r="960" spans="1:42" ht="13" x14ac:dyDescent="0.15">
      <c r="A960" s="112"/>
      <c r="AP960" s="109"/>
    </row>
    <row r="961" spans="1:42" ht="13" x14ac:dyDescent="0.15">
      <c r="A961" s="112"/>
      <c r="AP961" s="109"/>
    </row>
    <row r="962" spans="1:42" ht="13" x14ac:dyDescent="0.15">
      <c r="A962" s="112"/>
      <c r="AP962" s="109"/>
    </row>
    <row r="963" spans="1:42" ht="13" x14ac:dyDescent="0.15">
      <c r="A963" s="112"/>
      <c r="AP963" s="109"/>
    </row>
    <row r="964" spans="1:42" ht="13" x14ac:dyDescent="0.15">
      <c r="A964" s="112"/>
      <c r="AP964" s="109"/>
    </row>
    <row r="965" spans="1:42" ht="13" x14ac:dyDescent="0.15">
      <c r="A965" s="112"/>
      <c r="AP965" s="109"/>
    </row>
    <row r="966" spans="1:42" ht="13" x14ac:dyDescent="0.15">
      <c r="A966" s="112"/>
      <c r="AP966" s="109"/>
    </row>
    <row r="967" spans="1:42" ht="13" x14ac:dyDescent="0.15">
      <c r="A967" s="112"/>
      <c r="AP967" s="109"/>
    </row>
    <row r="968" spans="1:42" ht="13" x14ac:dyDescent="0.15">
      <c r="A968" s="112"/>
      <c r="AP968" s="109"/>
    </row>
    <row r="969" spans="1:42" ht="13" x14ac:dyDescent="0.15">
      <c r="A969" s="112"/>
      <c r="AP969" s="109"/>
    </row>
    <row r="970" spans="1:42" ht="13" x14ac:dyDescent="0.15">
      <c r="A970" s="112"/>
      <c r="AP970" s="109"/>
    </row>
    <row r="971" spans="1:42" ht="13" x14ac:dyDescent="0.15">
      <c r="A971" s="112"/>
      <c r="AP971" s="109"/>
    </row>
    <row r="972" spans="1:42" ht="13" x14ac:dyDescent="0.15">
      <c r="A972" s="112"/>
      <c r="AP972" s="109"/>
    </row>
    <row r="973" spans="1:42" ht="13" x14ac:dyDescent="0.15">
      <c r="A973" s="112"/>
      <c r="AP973" s="109"/>
    </row>
    <row r="974" spans="1:42" ht="13" x14ac:dyDescent="0.15">
      <c r="A974" s="112"/>
      <c r="AP974" s="109"/>
    </row>
    <row r="975" spans="1:42" ht="13" x14ac:dyDescent="0.15">
      <c r="A975" s="112"/>
      <c r="AP975" s="109"/>
    </row>
    <row r="976" spans="1:42" ht="13" x14ac:dyDescent="0.15">
      <c r="A976" s="112"/>
      <c r="AP976" s="109"/>
    </row>
    <row r="977" spans="1:42" ht="13" x14ac:dyDescent="0.15">
      <c r="A977" s="112"/>
      <c r="AP977" s="109"/>
    </row>
    <row r="978" spans="1:42" ht="13" x14ac:dyDescent="0.15">
      <c r="A978" s="112"/>
      <c r="AP978" s="109"/>
    </row>
    <row r="979" spans="1:42" ht="13" x14ac:dyDescent="0.15">
      <c r="A979" s="112"/>
      <c r="AP979" s="109"/>
    </row>
    <row r="980" spans="1:42" ht="13" x14ac:dyDescent="0.15">
      <c r="A980" s="112"/>
      <c r="AP980" s="109"/>
    </row>
    <row r="981" spans="1:42" ht="13" x14ac:dyDescent="0.15">
      <c r="A981" s="112"/>
      <c r="AP981" s="109"/>
    </row>
    <row r="982" spans="1:42" ht="13" x14ac:dyDescent="0.15">
      <c r="A982" s="112"/>
      <c r="AP982" s="109"/>
    </row>
    <row r="983" spans="1:42" ht="13" x14ac:dyDescent="0.15">
      <c r="A983" s="112"/>
      <c r="AP983" s="109"/>
    </row>
    <row r="984" spans="1:42" ht="13" x14ac:dyDescent="0.15">
      <c r="A984" s="112"/>
      <c r="AP984" s="109"/>
    </row>
    <row r="985" spans="1:42" ht="13" x14ac:dyDescent="0.15">
      <c r="A985" s="112"/>
      <c r="AP985" s="109"/>
    </row>
    <row r="986" spans="1:42" ht="13" x14ac:dyDescent="0.15">
      <c r="A986" s="112"/>
      <c r="AP986" s="109"/>
    </row>
    <row r="987" spans="1:42" ht="13" x14ac:dyDescent="0.15">
      <c r="A987" s="112"/>
      <c r="AP987" s="109"/>
    </row>
    <row r="988" spans="1:42" ht="13" x14ac:dyDescent="0.15">
      <c r="A988" s="112"/>
      <c r="AP988" s="109"/>
    </row>
    <row r="989" spans="1:42" ht="13" x14ac:dyDescent="0.15">
      <c r="A989" s="112"/>
      <c r="AP989" s="109"/>
    </row>
    <row r="990" spans="1:42" ht="13" x14ac:dyDescent="0.15">
      <c r="A990" s="112"/>
      <c r="AP990" s="109"/>
    </row>
    <row r="991" spans="1:42" ht="13" x14ac:dyDescent="0.15">
      <c r="A991" s="112"/>
      <c r="AP991" s="109"/>
    </row>
    <row r="992" spans="1:42" ht="13" x14ac:dyDescent="0.15">
      <c r="A992" s="112"/>
      <c r="AP992" s="109"/>
    </row>
    <row r="993" spans="1:42" ht="13" x14ac:dyDescent="0.15">
      <c r="A993" s="112"/>
      <c r="AP993" s="109"/>
    </row>
    <row r="994" spans="1:42" ht="13" x14ac:dyDescent="0.15">
      <c r="A994" s="112"/>
      <c r="AP994" s="109"/>
    </row>
    <row r="995" spans="1:42" ht="13" x14ac:dyDescent="0.15">
      <c r="A995" s="112"/>
      <c r="AP995" s="109"/>
    </row>
    <row r="996" spans="1:42" ht="13" x14ac:dyDescent="0.15">
      <c r="A996" s="112"/>
      <c r="AP996" s="109"/>
    </row>
    <row r="997" spans="1:42" ht="13" x14ac:dyDescent="0.15">
      <c r="A997" s="112"/>
      <c r="AP997" s="109"/>
    </row>
    <row r="998" spans="1:42" ht="13" x14ac:dyDescent="0.15">
      <c r="A998" s="112"/>
      <c r="AP998" s="109"/>
    </row>
    <row r="999" spans="1:42" ht="13" x14ac:dyDescent="0.15">
      <c r="A999" s="112"/>
      <c r="AP999" s="109"/>
    </row>
    <row r="1000" spans="1:42" ht="13" x14ac:dyDescent="0.15">
      <c r="A1000" s="112"/>
      <c r="AP1000" s="109"/>
    </row>
    <row r="1001" spans="1:42" ht="13" x14ac:dyDescent="0.15">
      <c r="A1001" s="112"/>
      <c r="AP1001" s="109"/>
    </row>
    <row r="1002" spans="1:42" ht="13" x14ac:dyDescent="0.15">
      <c r="A1002" s="112"/>
      <c r="AP1002" s="109"/>
    </row>
    <row r="1003" spans="1:42" ht="13" x14ac:dyDescent="0.15">
      <c r="A1003" s="112"/>
      <c r="AP1003" s="109"/>
    </row>
  </sheetData>
  <sortState xmlns:xlrd2="http://schemas.microsoft.com/office/spreadsheetml/2017/richdata2" ref="A9:BD24">
    <sortCondition descending="1" ref="S9:S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 Data</vt:lpstr>
      <vt:lpstr>Team USA Rapsodo Data</vt:lpstr>
      <vt:lpstr>Team USA Power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Denise Davis</cp:lastModifiedBy>
  <dcterms:created xsi:type="dcterms:W3CDTF">2020-04-02T02:49:05Z</dcterms:created>
  <dcterms:modified xsi:type="dcterms:W3CDTF">2025-03-24T23:00:53Z</dcterms:modified>
</cp:coreProperties>
</file>