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TAMTRDVR.NS.csv" sheetId="1" r:id="rId4"/>
    <sheet state="visible" name="HDB" sheetId="2" r:id="rId5"/>
    <sheet state="visible" name="IRFC.NS" sheetId="3" r:id="rId6"/>
    <sheet state="visible" name="NIFTY50" sheetId="4" r:id="rId7"/>
    <sheet state="visible" name="PORTFOLIO" sheetId="5" r:id="rId8"/>
  </sheets>
  <definedNames/>
  <calcPr/>
</workbook>
</file>

<file path=xl/sharedStrings.xml><?xml version="1.0" encoding="utf-8"?>
<sst xmlns="http://schemas.openxmlformats.org/spreadsheetml/2006/main" count="50" uniqueCount="23">
  <si>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</si>
  <si>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</si>
  <si>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</si>
  <si>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</si>
  <si>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</si>
  <si>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</si>
  <si>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</si>
  <si>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</si>
  <si>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NA</t>
  </si>
  <si>
    <t>TATAMTRDVR&amp;HDB</t>
  </si>
  <si>
    <t>TATAMTRDVR&amp;IRFC</t>
  </si>
  <si>
    <t>HDB&amp;IRFC</t>
  </si>
  <si>
    <t>TATAMTRDVR</t>
  </si>
  <si>
    <t>HDB</t>
  </si>
  <si>
    <t>IRFC</t>
  </si>
  <si>
    <t>NIFTY50</t>
  </si>
  <si>
    <t>PORTFOLIO</t>
  </si>
  <si>
    <t>Correlation Coefficients between:</t>
  </si>
  <si>
    <t>Standard Deviation</t>
  </si>
  <si>
    <t>Beta</t>
  </si>
  <si>
    <t>Treynor Ratio</t>
  </si>
  <si>
    <t>Value at Risk at 95%</t>
  </si>
  <si>
    <t>Value at Risk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</si>
</sst>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32A3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readingOrder="0" vertical="bottom"/>
    </xf>
    <xf borderId="0" fillId="2" fontId="3" numFmtId="3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TATAMTRDVR, HDB and IRFC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PORTFOLIO!$F$5</c:f>
            </c:strRef>
          </c:cat>
          <c:val>
            <c:numRef>
              <c:f>PORTFOLIO!$G$5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PORTFOLIO!$F$5</c:f>
            </c:strRef>
          </c:cat>
          <c:val>
            <c:numRef>
              <c:f>PORTFOLIO!$H$5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PORTFOLIO!$F$5</c:f>
            </c:strRef>
          </c:cat>
          <c:val>
            <c:numRef>
              <c:f>PORTFOLIO!$I$5</c:f>
              <c:numCache/>
            </c:numRef>
          </c:val>
        </c:ser>
        <c:axId val="543564672"/>
        <c:axId val="1484334403"/>
      </c:barChart>
      <c:catAx>
        <c:axId val="54356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334403"/>
      </c:catAx>
      <c:valAx>
        <c:axId val="1484334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564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TATAMTRDVR, HDB and IRFC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PORTFOLIO!$F$6:$F$7</c:f>
            </c:strRef>
          </c:cat>
          <c:val>
            <c:numRef>
              <c:f>PORTFOLIO!$G$6:$G$7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PORTFOLIO!$F$6:$F$7</c:f>
            </c:strRef>
          </c:cat>
          <c:val>
            <c:numRef>
              <c:f>PORTFOLIO!$H$6:$H$7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PORTFOLIO!$F$6:$F$7</c:f>
            </c:strRef>
          </c:cat>
          <c:val>
            <c:numRef>
              <c:f>PORTFOLIO!$I$6:$I$7</c:f>
              <c:numCache/>
            </c:numRef>
          </c:val>
        </c:ser>
        <c:axId val="526366943"/>
        <c:axId val="1289033219"/>
      </c:barChart>
      <c:catAx>
        <c:axId val="52636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33219"/>
      </c:catAx>
      <c:valAx>
        <c:axId val="1289033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366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200025</xdr:colOff>
      <xdr:row>7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44652.0</v>
      </c>
      <c r="B2" s="1">
        <v>205.350006</v>
      </c>
      <c r="C2" s="1">
        <v>237.199997</v>
      </c>
      <c r="D2" s="1">
        <v>205.350006</v>
      </c>
      <c r="E2" s="1">
        <v>217.25</v>
      </c>
      <c r="F2" s="1">
        <v>215.138336</v>
      </c>
      <c r="G2" s="1">
        <v>4.9449339E7</v>
      </c>
      <c r="H2" s="3" t="s">
        <v>8</v>
      </c>
    </row>
    <row r="3">
      <c r="A3" s="2">
        <v>44682.0</v>
      </c>
      <c r="B3" s="1">
        <v>217.5</v>
      </c>
      <c r="C3" s="1">
        <v>222.25</v>
      </c>
      <c r="D3" s="1">
        <v>180.449997</v>
      </c>
      <c r="E3" s="1">
        <v>213.050003</v>
      </c>
      <c r="F3" s="1">
        <v>210.979156</v>
      </c>
      <c r="G3" s="1">
        <v>5.9848613E7</v>
      </c>
      <c r="H3" s="4">
        <v>-4.1591800000000205</v>
      </c>
    </row>
    <row r="4">
      <c r="A4" s="2">
        <v>44713.0</v>
      </c>
      <c r="B4" s="1">
        <v>214.899994</v>
      </c>
      <c r="C4" s="1">
        <v>214.899994</v>
      </c>
      <c r="D4" s="1">
        <v>179.850006</v>
      </c>
      <c r="E4" s="1">
        <v>197.800003</v>
      </c>
      <c r="F4" s="1">
        <v>195.877396</v>
      </c>
      <c r="G4" s="1">
        <v>3.971691E7</v>
      </c>
      <c r="H4" s="4">
        <v>-15.101759999999985</v>
      </c>
    </row>
    <row r="5">
      <c r="A5" s="2">
        <v>44743.0</v>
      </c>
      <c r="B5" s="1">
        <v>197.699997</v>
      </c>
      <c r="C5" s="1">
        <v>235.550003</v>
      </c>
      <c r="D5" s="1">
        <v>192.0</v>
      </c>
      <c r="E5" s="1">
        <v>221.199997</v>
      </c>
      <c r="F5" s="1">
        <v>219.049927</v>
      </c>
      <c r="G5" s="1">
        <v>5.5283941E7</v>
      </c>
      <c r="H5" s="4">
        <v>23.172530999999992</v>
      </c>
    </row>
    <row r="6">
      <c r="A6" s="2">
        <v>44774.0</v>
      </c>
      <c r="B6" s="1">
        <v>222.25</v>
      </c>
      <c r="C6" s="1">
        <v>243.649994</v>
      </c>
      <c r="D6" s="1">
        <v>221.300003</v>
      </c>
      <c r="E6" s="1">
        <v>234.149994</v>
      </c>
      <c r="F6" s="1">
        <v>231.874069</v>
      </c>
      <c r="G6" s="1">
        <v>5.2850038E7</v>
      </c>
      <c r="H6" s="4">
        <v>12.824141999999995</v>
      </c>
    </row>
    <row r="7">
      <c r="A7" s="2">
        <v>44805.0</v>
      </c>
      <c r="B7" s="1">
        <v>231.600006</v>
      </c>
      <c r="C7" s="1">
        <v>236.0</v>
      </c>
      <c r="D7" s="1">
        <v>191.050003</v>
      </c>
      <c r="E7" s="1">
        <v>195.649994</v>
      </c>
      <c r="F7" s="1">
        <v>193.748276</v>
      </c>
      <c r="G7" s="1">
        <v>6.4798095E7</v>
      </c>
      <c r="H7" s="4">
        <v>-38.12579299999999</v>
      </c>
    </row>
    <row r="8">
      <c r="A8" s="2">
        <v>44835.0</v>
      </c>
      <c r="B8" s="1">
        <v>196.699997</v>
      </c>
      <c r="C8" s="1">
        <v>240.899994</v>
      </c>
      <c r="D8" s="1">
        <v>189.5</v>
      </c>
      <c r="E8" s="1">
        <v>235.199997</v>
      </c>
      <c r="F8" s="1">
        <v>232.913864</v>
      </c>
      <c r="G8" s="1">
        <v>7.0681142E7</v>
      </c>
      <c r="H8" s="4">
        <v>39.165587999999985</v>
      </c>
    </row>
    <row r="9">
      <c r="A9" s="2">
        <v>44866.0</v>
      </c>
      <c r="B9" s="1">
        <v>236.600006</v>
      </c>
      <c r="C9" s="1">
        <v>260.399994</v>
      </c>
      <c r="D9" s="1">
        <v>214.199997</v>
      </c>
      <c r="E9" s="1">
        <v>235.149994</v>
      </c>
      <c r="F9" s="1">
        <v>232.864349</v>
      </c>
      <c r="G9" s="1">
        <v>1.37976077E8</v>
      </c>
      <c r="H9" s="4">
        <v>-0.04951499999998532</v>
      </c>
    </row>
    <row r="10">
      <c r="A10" s="2">
        <v>44896.0</v>
      </c>
      <c r="B10" s="1">
        <v>237.0</v>
      </c>
      <c r="C10" s="1">
        <v>239.800003</v>
      </c>
      <c r="D10" s="1">
        <v>190.0</v>
      </c>
      <c r="E10" s="1">
        <v>205.649994</v>
      </c>
      <c r="F10" s="1">
        <v>203.651077</v>
      </c>
      <c r="G10" s="1">
        <v>3.6923832E7</v>
      </c>
      <c r="H10" s="4">
        <v>-29.213272000000018</v>
      </c>
    </row>
    <row r="11">
      <c r="A11" s="2">
        <v>44927.0</v>
      </c>
      <c r="B11" s="1">
        <v>207.5</v>
      </c>
      <c r="C11" s="1">
        <v>232.5</v>
      </c>
      <c r="D11" s="1">
        <v>204.050003</v>
      </c>
      <c r="E11" s="1">
        <v>230.75</v>
      </c>
      <c r="F11" s="1">
        <v>228.507126</v>
      </c>
      <c r="G11" s="1">
        <v>4.9189313E7</v>
      </c>
      <c r="H11" s="4">
        <v>24.856049000000013</v>
      </c>
    </row>
    <row r="12">
      <c r="A12" s="2">
        <v>44958.0</v>
      </c>
      <c r="B12" s="1">
        <v>232.5</v>
      </c>
      <c r="C12" s="1">
        <v>233.600006</v>
      </c>
      <c r="D12" s="1">
        <v>213.199997</v>
      </c>
      <c r="E12" s="1">
        <v>219.850006</v>
      </c>
      <c r="F12" s="1">
        <v>217.713058</v>
      </c>
      <c r="G12" s="1">
        <v>3.3375789E7</v>
      </c>
      <c r="H12" s="4">
        <v>-10.79406800000001</v>
      </c>
    </row>
    <row r="13">
      <c r="A13" s="2">
        <v>44986.0</v>
      </c>
      <c r="B13" s="1">
        <v>219.800003</v>
      </c>
      <c r="C13" s="1">
        <v>224.550003</v>
      </c>
      <c r="D13" s="1">
        <v>202.0</v>
      </c>
      <c r="E13" s="1">
        <v>208.75</v>
      </c>
      <c r="F13" s="1">
        <v>206.720963</v>
      </c>
      <c r="G13" s="1">
        <v>3.0726112E7</v>
      </c>
      <c r="H13" s="4">
        <v>-10.992094999999978</v>
      </c>
    </row>
    <row r="14">
      <c r="A14" s="2">
        <v>45017.0</v>
      </c>
      <c r="B14" s="1">
        <v>210.600006</v>
      </c>
      <c r="C14" s="1">
        <v>250.550003</v>
      </c>
      <c r="D14" s="1">
        <v>209.600006</v>
      </c>
      <c r="E14" s="1">
        <v>248.449997</v>
      </c>
      <c r="F14" s="1">
        <v>246.035065</v>
      </c>
      <c r="G14" s="1">
        <v>4.9512307E7</v>
      </c>
      <c r="H14" s="4">
        <v>39.31410199999999</v>
      </c>
    </row>
    <row r="15">
      <c r="A15" s="2">
        <v>45047.0</v>
      </c>
      <c r="B15" s="1">
        <v>248.449997</v>
      </c>
      <c r="C15" s="1">
        <v>278.0</v>
      </c>
      <c r="D15" s="1">
        <v>241.100006</v>
      </c>
      <c r="E15" s="1">
        <v>271.799988</v>
      </c>
      <c r="F15" s="1">
        <v>269.158112</v>
      </c>
      <c r="G15" s="1">
        <v>6.6697858E7</v>
      </c>
      <c r="H15" s="4">
        <v>23.123047000000014</v>
      </c>
    </row>
    <row r="16">
      <c r="A16" s="2">
        <v>45078.0</v>
      </c>
      <c r="B16" s="1">
        <v>273.0</v>
      </c>
      <c r="C16" s="1">
        <v>325.0</v>
      </c>
      <c r="D16" s="1">
        <v>271.549988</v>
      </c>
      <c r="E16" s="1">
        <v>312.049988</v>
      </c>
      <c r="F16" s="1">
        <v>309.016846</v>
      </c>
      <c r="G16" s="1">
        <v>6.3776865E7</v>
      </c>
      <c r="H16" s="4">
        <v>39.85873399999997</v>
      </c>
    </row>
    <row r="17">
      <c r="A17" s="2">
        <v>45108.0</v>
      </c>
      <c r="B17" s="1">
        <v>314.0</v>
      </c>
      <c r="C17" s="1">
        <v>437.0</v>
      </c>
      <c r="D17" s="1">
        <v>306.049988</v>
      </c>
      <c r="E17" s="1">
        <v>414.299988</v>
      </c>
      <c r="F17" s="1">
        <v>410.27301</v>
      </c>
      <c r="G17" s="1">
        <v>9.7765198E7</v>
      </c>
      <c r="H17" s="4">
        <v>101.25616400000001</v>
      </c>
    </row>
    <row r="18">
      <c r="A18" s="2">
        <v>45139.0</v>
      </c>
      <c r="B18" s="1">
        <v>415.5</v>
      </c>
      <c r="C18" s="1">
        <v>423.299988</v>
      </c>
      <c r="D18" s="1">
        <v>392.950012</v>
      </c>
      <c r="E18" s="1">
        <v>399.5</v>
      </c>
      <c r="F18" s="1">
        <v>397.608215</v>
      </c>
      <c r="G18" s="1">
        <v>5.9259665E7</v>
      </c>
      <c r="H18" s="4">
        <v>-12.664795000000026</v>
      </c>
    </row>
    <row r="19">
      <c r="A19" s="2">
        <v>45170.0</v>
      </c>
      <c r="B19" s="1">
        <v>400.200012</v>
      </c>
      <c r="C19" s="1">
        <v>444.0</v>
      </c>
      <c r="D19" s="1">
        <v>400.200012</v>
      </c>
      <c r="E19" s="1">
        <v>428.049988</v>
      </c>
      <c r="F19" s="1">
        <v>426.02301</v>
      </c>
      <c r="G19" s="1">
        <v>4.7989983E7</v>
      </c>
      <c r="H19" s="4">
        <v>28.414795000000026</v>
      </c>
    </row>
    <row r="20">
      <c r="A20" s="2">
        <v>45200.0</v>
      </c>
      <c r="B20" s="1">
        <v>428.049988</v>
      </c>
      <c r="C20" s="1">
        <v>449.0</v>
      </c>
      <c r="D20" s="1">
        <v>408.200012</v>
      </c>
      <c r="E20" s="1">
        <v>420.100006</v>
      </c>
      <c r="F20" s="1">
        <v>418.110687</v>
      </c>
      <c r="G20" s="1">
        <v>4.1390479E7</v>
      </c>
      <c r="H20" s="4">
        <v>-7.912323000000015</v>
      </c>
    </row>
    <row r="21">
      <c r="A21" s="2">
        <v>45231.0</v>
      </c>
      <c r="B21" s="1">
        <v>420.5</v>
      </c>
      <c r="C21" s="1">
        <v>489.549988</v>
      </c>
      <c r="D21" s="1">
        <v>418.350006</v>
      </c>
      <c r="E21" s="1">
        <v>477.799988</v>
      </c>
      <c r="F21" s="1">
        <v>475.537445</v>
      </c>
      <c r="G21" s="1">
        <v>1.32775636E8</v>
      </c>
      <c r="H21" s="4">
        <v>57.42675800000001</v>
      </c>
    </row>
    <row r="22">
      <c r="A22" s="2">
        <v>45261.0</v>
      </c>
      <c r="B22" s="1">
        <v>479.850006</v>
      </c>
      <c r="C22" s="1">
        <v>537.299988</v>
      </c>
      <c r="D22" s="1">
        <v>463.5</v>
      </c>
      <c r="E22" s="1">
        <v>519.299988</v>
      </c>
      <c r="F22" s="1">
        <v>516.840942</v>
      </c>
      <c r="G22" s="1">
        <v>4.8842988E7</v>
      </c>
      <c r="H22" s="4">
        <v>41.30349700000005</v>
      </c>
    </row>
    <row r="23">
      <c r="A23" s="2">
        <v>45292.0</v>
      </c>
      <c r="B23" s="1">
        <v>521.799988</v>
      </c>
      <c r="C23" s="1">
        <v>593.950012</v>
      </c>
      <c r="D23" s="1">
        <v>515.049988</v>
      </c>
      <c r="E23" s="1">
        <v>584.0</v>
      </c>
      <c r="F23" s="1">
        <v>581.234558</v>
      </c>
      <c r="G23" s="1">
        <v>3.6656631E7</v>
      </c>
      <c r="H23" s="4">
        <v>64.39361599999995</v>
      </c>
    </row>
    <row r="24">
      <c r="A24" s="2">
        <v>45323.0</v>
      </c>
      <c r="B24" s="1">
        <v>591.299988</v>
      </c>
      <c r="C24" s="1">
        <v>643.0</v>
      </c>
      <c r="D24" s="1">
        <v>580.099976</v>
      </c>
      <c r="E24" s="1">
        <v>632.25</v>
      </c>
      <c r="F24" s="1">
        <v>629.256104</v>
      </c>
      <c r="G24" s="1">
        <v>4.0124967E7</v>
      </c>
      <c r="H24" s="4">
        <v>48.02154600000006</v>
      </c>
    </row>
    <row r="25">
      <c r="A25" s="2">
        <v>45352.0</v>
      </c>
      <c r="B25" s="1">
        <v>635.450012</v>
      </c>
      <c r="C25" s="1">
        <v>712.599976</v>
      </c>
      <c r="D25" s="1">
        <v>605.75</v>
      </c>
      <c r="E25" s="1">
        <v>657.200012</v>
      </c>
      <c r="F25" s="1">
        <v>654.087952</v>
      </c>
      <c r="G25" s="1">
        <v>4.8933021E7</v>
      </c>
      <c r="H25" s="4">
        <v>24.831847999999923</v>
      </c>
    </row>
    <row r="26">
      <c r="A26" s="2">
        <v>45383.0</v>
      </c>
      <c r="B26" s="1">
        <v>660.0</v>
      </c>
      <c r="C26" s="1">
        <v>689.799988</v>
      </c>
      <c r="D26" s="1">
        <v>623.0</v>
      </c>
      <c r="E26" s="1">
        <v>682.25</v>
      </c>
      <c r="F26" s="1">
        <v>679.019287</v>
      </c>
      <c r="G26" s="1">
        <v>2.672134E7</v>
      </c>
      <c r="H26" s="4">
        <v>24.93133499999999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44652.0</v>
      </c>
      <c r="B2" s="1">
        <v>62.950001</v>
      </c>
      <c r="C2" s="1">
        <v>70.68</v>
      </c>
      <c r="D2" s="1">
        <v>52.900002</v>
      </c>
      <c r="E2" s="1">
        <v>55.209999</v>
      </c>
      <c r="F2" s="1">
        <v>54.018501</v>
      </c>
      <c r="G2" s="1">
        <v>5.39031E7</v>
      </c>
      <c r="H2" s="3" t="s">
        <v>8</v>
      </c>
    </row>
    <row r="3">
      <c r="A3" s="2">
        <v>44682.0</v>
      </c>
      <c r="B3" s="1">
        <v>55.630001</v>
      </c>
      <c r="C3" s="1">
        <v>59.110001</v>
      </c>
      <c r="D3" s="1">
        <v>50.610001</v>
      </c>
      <c r="E3" s="1">
        <v>57.57</v>
      </c>
      <c r="F3" s="1">
        <v>56.327572</v>
      </c>
      <c r="G3" s="1">
        <v>5.17809E7</v>
      </c>
      <c r="H3" s="4">
        <v>2.309071000000003</v>
      </c>
    </row>
    <row r="4">
      <c r="A4" s="2">
        <v>44713.0</v>
      </c>
      <c r="B4" s="1">
        <v>58.150002</v>
      </c>
      <c r="C4" s="1">
        <v>58.98</v>
      </c>
      <c r="D4" s="1">
        <v>51.040001</v>
      </c>
      <c r="E4" s="1">
        <v>54.959999</v>
      </c>
      <c r="F4" s="1">
        <v>54.389359</v>
      </c>
      <c r="G4" s="1">
        <v>4.26397E7</v>
      </c>
      <c r="H4" s="4">
        <v>-1.9382130000000046</v>
      </c>
    </row>
    <row r="5">
      <c r="A5" s="2">
        <v>44743.0</v>
      </c>
      <c r="B5" s="1">
        <v>54.689999</v>
      </c>
      <c r="C5" s="1">
        <v>63.110001</v>
      </c>
      <c r="D5" s="1">
        <v>53.650002</v>
      </c>
      <c r="E5" s="1">
        <v>62.799999</v>
      </c>
      <c r="F5" s="1">
        <v>62.147957</v>
      </c>
      <c r="G5" s="1">
        <v>3.05617E7</v>
      </c>
      <c r="H5" s="4">
        <v>7.758597999999999</v>
      </c>
    </row>
    <row r="6">
      <c r="A6" s="2">
        <v>44774.0</v>
      </c>
      <c r="B6" s="1">
        <v>62.27</v>
      </c>
      <c r="C6" s="1">
        <v>66.480003</v>
      </c>
      <c r="D6" s="1">
        <v>60.400002</v>
      </c>
      <c r="E6" s="1">
        <v>61.049999</v>
      </c>
      <c r="F6" s="1">
        <v>60.416126</v>
      </c>
      <c r="G6" s="1">
        <v>2.52158E7</v>
      </c>
      <c r="H6" s="4">
        <v>-1.7318309999999997</v>
      </c>
    </row>
    <row r="7">
      <c r="A7" s="2">
        <v>44805.0</v>
      </c>
      <c r="B7" s="1">
        <v>61.029999</v>
      </c>
      <c r="C7" s="1">
        <v>67.879997</v>
      </c>
      <c r="D7" s="1">
        <v>56.099998</v>
      </c>
      <c r="E7" s="1">
        <v>58.419998</v>
      </c>
      <c r="F7" s="1">
        <v>57.813435</v>
      </c>
      <c r="G7" s="1">
        <v>3.6059E7</v>
      </c>
      <c r="H7" s="4">
        <v>-2.602691</v>
      </c>
    </row>
    <row r="8">
      <c r="A8" s="2">
        <v>44835.0</v>
      </c>
      <c r="B8" s="1">
        <v>58.139999</v>
      </c>
      <c r="C8" s="1">
        <v>62.57</v>
      </c>
      <c r="D8" s="1">
        <v>55.220001</v>
      </c>
      <c r="E8" s="1">
        <v>62.310001</v>
      </c>
      <c r="F8" s="1">
        <v>61.663048</v>
      </c>
      <c r="G8" s="1">
        <v>2.8933E7</v>
      </c>
      <c r="H8" s="4">
        <v>3.849613000000005</v>
      </c>
    </row>
    <row r="9">
      <c r="A9" s="2">
        <v>44866.0</v>
      </c>
      <c r="B9" s="1">
        <v>63.509998</v>
      </c>
      <c r="C9" s="1">
        <v>70.769997</v>
      </c>
      <c r="D9" s="1">
        <v>60.98</v>
      </c>
      <c r="E9" s="1">
        <v>70.57</v>
      </c>
      <c r="F9" s="1">
        <v>69.83728</v>
      </c>
      <c r="G9" s="1">
        <v>2.67005E7</v>
      </c>
      <c r="H9" s="4">
        <v>8.174232000000003</v>
      </c>
    </row>
    <row r="10">
      <c r="A10" s="2">
        <v>44896.0</v>
      </c>
      <c r="B10" s="1">
        <v>70.449997</v>
      </c>
      <c r="C10" s="1">
        <v>70.68</v>
      </c>
      <c r="D10" s="1">
        <v>66.230003</v>
      </c>
      <c r="E10" s="1">
        <v>68.410004</v>
      </c>
      <c r="F10" s="1">
        <v>67.699715</v>
      </c>
      <c r="G10" s="1">
        <v>2.4175E7</v>
      </c>
      <c r="H10" s="4">
        <v>-2.1375650000000093</v>
      </c>
    </row>
    <row r="11">
      <c r="A11" s="2">
        <v>44927.0</v>
      </c>
      <c r="B11" s="1">
        <v>69.290001</v>
      </c>
      <c r="C11" s="1">
        <v>71.760002</v>
      </c>
      <c r="D11" s="1">
        <v>64.769997</v>
      </c>
      <c r="E11" s="1">
        <v>67.360001</v>
      </c>
      <c r="F11" s="1">
        <v>66.660614</v>
      </c>
      <c r="G11" s="1">
        <v>2.83745E7</v>
      </c>
      <c r="H11" s="4">
        <v>-1.0391010000000023</v>
      </c>
    </row>
    <row r="12">
      <c r="A12" s="2">
        <v>44958.0</v>
      </c>
      <c r="B12" s="1">
        <v>67.650002</v>
      </c>
      <c r="C12" s="1">
        <v>69.900002</v>
      </c>
      <c r="D12" s="1">
        <v>64.449997</v>
      </c>
      <c r="E12" s="1">
        <v>67.639999</v>
      </c>
      <c r="F12" s="1">
        <v>66.937706</v>
      </c>
      <c r="G12" s="1">
        <v>2.5147E7</v>
      </c>
      <c r="H12" s="4">
        <v>0.27709200000001033</v>
      </c>
    </row>
    <row r="13">
      <c r="A13" s="2">
        <v>44986.0</v>
      </c>
      <c r="B13" s="1">
        <v>67.629997</v>
      </c>
      <c r="C13" s="1">
        <v>68.809998</v>
      </c>
      <c r="D13" s="1">
        <v>61.049999</v>
      </c>
      <c r="E13" s="1">
        <v>66.669998</v>
      </c>
      <c r="F13" s="1">
        <v>65.977776</v>
      </c>
      <c r="G13" s="1">
        <v>3.54214E7</v>
      </c>
      <c r="H13" s="4">
        <v>-0.95993</v>
      </c>
    </row>
    <row r="14">
      <c r="A14" s="2">
        <v>45017.0</v>
      </c>
      <c r="B14" s="1">
        <v>66.599998</v>
      </c>
      <c r="C14" s="1">
        <v>71.300003</v>
      </c>
      <c r="D14" s="1">
        <v>66.080002</v>
      </c>
      <c r="E14" s="1">
        <v>69.800003</v>
      </c>
      <c r="F14" s="1">
        <v>69.075279</v>
      </c>
      <c r="G14" s="1">
        <v>2.51527E7</v>
      </c>
      <c r="H14" s="4">
        <v>3.097502999999989</v>
      </c>
    </row>
    <row r="15">
      <c r="A15" s="2">
        <v>45047.0</v>
      </c>
      <c r="B15" s="1">
        <v>69.510002</v>
      </c>
      <c r="C15" s="1">
        <v>71.010002</v>
      </c>
      <c r="D15" s="1">
        <v>63.77</v>
      </c>
      <c r="E15" s="1">
        <v>64.400002</v>
      </c>
      <c r="F15" s="1">
        <v>63.731346</v>
      </c>
      <c r="G15" s="1">
        <v>4.40796E7</v>
      </c>
      <c r="H15" s="4">
        <v>-5.343932999999993</v>
      </c>
    </row>
    <row r="16">
      <c r="A16" s="2">
        <v>45078.0</v>
      </c>
      <c r="B16" s="1">
        <v>64.540001</v>
      </c>
      <c r="C16" s="1">
        <v>70.269997</v>
      </c>
      <c r="D16" s="1">
        <v>62.869999</v>
      </c>
      <c r="E16" s="1">
        <v>69.699997</v>
      </c>
      <c r="F16" s="1">
        <v>69.699997</v>
      </c>
      <c r="G16" s="1">
        <v>3.44871E7</v>
      </c>
      <c r="H16" s="4">
        <v>5.968650999999994</v>
      </c>
    </row>
    <row r="17">
      <c r="A17" s="2">
        <v>45108.0</v>
      </c>
      <c r="B17" s="1">
        <v>70.550003</v>
      </c>
      <c r="C17" s="1">
        <v>71.389999</v>
      </c>
      <c r="D17" s="1">
        <v>65.480003</v>
      </c>
      <c r="E17" s="1">
        <v>68.279999</v>
      </c>
      <c r="F17" s="1">
        <v>68.279999</v>
      </c>
      <c r="G17" s="1">
        <v>4.38267E7</v>
      </c>
      <c r="H17" s="4">
        <v>-1.4199979999999925</v>
      </c>
    </row>
    <row r="18">
      <c r="A18" s="2">
        <v>45139.0</v>
      </c>
      <c r="B18" s="1">
        <v>68.370003</v>
      </c>
      <c r="C18" s="1">
        <v>68.370003</v>
      </c>
      <c r="D18" s="1">
        <v>62.279999</v>
      </c>
      <c r="E18" s="1">
        <v>62.310001</v>
      </c>
      <c r="F18" s="1">
        <v>62.310001</v>
      </c>
      <c r="G18" s="1">
        <v>3.55282E7</v>
      </c>
      <c r="H18" s="4">
        <v>-5.969998000000004</v>
      </c>
    </row>
    <row r="19">
      <c r="A19" s="2">
        <v>45170.0</v>
      </c>
      <c r="B19" s="1">
        <v>63.150002</v>
      </c>
      <c r="C19" s="1">
        <v>66.209999</v>
      </c>
      <c r="D19" s="1">
        <v>57.950001</v>
      </c>
      <c r="E19" s="1">
        <v>59.009998</v>
      </c>
      <c r="F19" s="1">
        <v>59.009998</v>
      </c>
      <c r="G19" s="1">
        <v>5.25212E7</v>
      </c>
      <c r="H19" s="4">
        <v>-3.3000029999999967</v>
      </c>
    </row>
    <row r="20">
      <c r="A20" s="2">
        <v>45200.0</v>
      </c>
      <c r="B20" s="1">
        <v>59.099998</v>
      </c>
      <c r="C20" s="1">
        <v>59.799999</v>
      </c>
      <c r="D20" s="1">
        <v>56.049999</v>
      </c>
      <c r="E20" s="1">
        <v>56.549999</v>
      </c>
      <c r="F20" s="1">
        <v>56.549999</v>
      </c>
      <c r="G20" s="1">
        <v>4.75943E7</v>
      </c>
      <c r="H20" s="4">
        <v>-2.4599990000000034</v>
      </c>
    </row>
    <row r="21">
      <c r="A21" s="2">
        <v>45231.0</v>
      </c>
      <c r="B21" s="1">
        <v>56.75</v>
      </c>
      <c r="C21" s="1">
        <v>60.82</v>
      </c>
      <c r="D21" s="1">
        <v>55.950001</v>
      </c>
      <c r="E21" s="1">
        <v>60.040001</v>
      </c>
      <c r="F21" s="1">
        <v>60.040001</v>
      </c>
      <c r="G21" s="1">
        <v>3.89974E7</v>
      </c>
      <c r="H21" s="4">
        <v>3.490001999999997</v>
      </c>
    </row>
    <row r="22">
      <c r="A22" s="2">
        <v>45261.0</v>
      </c>
      <c r="B22" s="1">
        <v>59.5</v>
      </c>
      <c r="C22" s="1">
        <v>67.440002</v>
      </c>
      <c r="D22" s="1">
        <v>59.27</v>
      </c>
      <c r="E22" s="1">
        <v>67.110001</v>
      </c>
      <c r="F22" s="1">
        <v>67.110001</v>
      </c>
      <c r="G22" s="1">
        <v>4.60088E7</v>
      </c>
      <c r="H22" s="4">
        <v>7.07</v>
      </c>
    </row>
    <row r="23">
      <c r="A23" s="2">
        <v>45292.0</v>
      </c>
      <c r="B23" s="1">
        <v>66.440002</v>
      </c>
      <c r="C23" s="1">
        <v>67.139999</v>
      </c>
      <c r="D23" s="1">
        <v>53.470001</v>
      </c>
      <c r="E23" s="1">
        <v>55.490002</v>
      </c>
      <c r="F23" s="1">
        <v>55.490002</v>
      </c>
      <c r="G23" s="1">
        <v>1.035458E8</v>
      </c>
      <c r="H23" s="4">
        <v>-11.619999</v>
      </c>
    </row>
    <row r="24">
      <c r="A24" s="2">
        <v>45323.0</v>
      </c>
      <c r="B24" s="1">
        <v>55.830002</v>
      </c>
      <c r="C24" s="1">
        <v>57.400002</v>
      </c>
      <c r="D24" s="1">
        <v>52.16</v>
      </c>
      <c r="E24" s="1">
        <v>53.5</v>
      </c>
      <c r="F24" s="1">
        <v>53.5</v>
      </c>
      <c r="G24" s="1">
        <v>7.32799E7</v>
      </c>
      <c r="H24" s="4">
        <v>-1.990001999999997</v>
      </c>
    </row>
    <row r="25">
      <c r="A25" s="2">
        <v>45352.0</v>
      </c>
      <c r="B25" s="1">
        <v>54.84</v>
      </c>
      <c r="C25" s="1">
        <v>57.139999</v>
      </c>
      <c r="D25" s="1">
        <v>54.07</v>
      </c>
      <c r="E25" s="1">
        <v>55.970001</v>
      </c>
      <c r="F25" s="1">
        <v>55.970001</v>
      </c>
      <c r="G25" s="1">
        <v>5.05031E7</v>
      </c>
      <c r="H25" s="4">
        <v>2.4700010000000034</v>
      </c>
    </row>
    <row r="26">
      <c r="A26" s="5">
        <v>45383.0</v>
      </c>
      <c r="B26" s="6">
        <v>56.09</v>
      </c>
      <c r="C26" s="6">
        <v>60.83</v>
      </c>
      <c r="D26" s="6">
        <v>55.64</v>
      </c>
      <c r="E26" s="7">
        <v>57.6</v>
      </c>
      <c r="F26" s="6">
        <v>57.6</v>
      </c>
      <c r="G26" s="1">
        <v>6.3632E7</v>
      </c>
      <c r="H26" s="4">
        <v>1.629998999999998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44652.0</v>
      </c>
      <c r="B2" s="1">
        <v>21.4</v>
      </c>
      <c r="C2" s="1">
        <v>22.65</v>
      </c>
      <c r="D2" s="1">
        <v>21.35</v>
      </c>
      <c r="E2" s="1">
        <v>22.299999</v>
      </c>
      <c r="F2" s="1">
        <v>20.636465</v>
      </c>
      <c r="G2" s="1">
        <v>1.30961527E8</v>
      </c>
      <c r="H2" s="3" t="s">
        <v>8</v>
      </c>
    </row>
    <row r="3">
      <c r="A3" s="2">
        <v>44682.0</v>
      </c>
      <c r="B3" s="1">
        <v>22.25</v>
      </c>
      <c r="C3" s="1">
        <v>22.35</v>
      </c>
      <c r="D3" s="1">
        <v>21.0</v>
      </c>
      <c r="E3" s="1">
        <v>21.200001</v>
      </c>
      <c r="F3" s="1">
        <v>19.618525</v>
      </c>
      <c r="G3" s="1">
        <v>9.6367622E7</v>
      </c>
      <c r="H3" s="4">
        <v>-1.0179399999999994</v>
      </c>
    </row>
    <row r="4">
      <c r="A4" s="2">
        <v>44713.0</v>
      </c>
      <c r="B4" s="1">
        <v>21.299999</v>
      </c>
      <c r="C4" s="1">
        <v>21.549999</v>
      </c>
      <c r="D4" s="1">
        <v>19.299999</v>
      </c>
      <c r="E4" s="1">
        <v>19.65</v>
      </c>
      <c r="F4" s="1">
        <v>18.184151</v>
      </c>
      <c r="G4" s="1">
        <v>8.1262679E7</v>
      </c>
      <c r="H4" s="4">
        <v>-1.4343740000000018</v>
      </c>
    </row>
    <row r="5">
      <c r="A5" s="2">
        <v>44743.0</v>
      </c>
      <c r="B5" s="1">
        <v>19.700001</v>
      </c>
      <c r="C5" s="1">
        <v>20.950001</v>
      </c>
      <c r="D5" s="1">
        <v>19.6</v>
      </c>
      <c r="E5" s="1">
        <v>20.6</v>
      </c>
      <c r="F5" s="1">
        <v>19.063282</v>
      </c>
      <c r="G5" s="1">
        <v>4.9955349E7</v>
      </c>
      <c r="H5" s="4">
        <v>0.879131000000001</v>
      </c>
    </row>
    <row r="6">
      <c r="A6" s="2">
        <v>44774.0</v>
      </c>
      <c r="B6" s="1">
        <v>20.700001</v>
      </c>
      <c r="C6" s="1">
        <v>21.65</v>
      </c>
      <c r="D6" s="1">
        <v>20.549999</v>
      </c>
      <c r="E6" s="1">
        <v>21.4</v>
      </c>
      <c r="F6" s="1">
        <v>19.803604</v>
      </c>
      <c r="G6" s="1">
        <v>6.934392E7</v>
      </c>
      <c r="H6" s="4">
        <v>0.740321999999999</v>
      </c>
    </row>
    <row r="7">
      <c r="A7" s="2">
        <v>44805.0</v>
      </c>
      <c r="B7" s="1">
        <v>21.35</v>
      </c>
      <c r="C7" s="1">
        <v>23.15</v>
      </c>
      <c r="D7" s="1">
        <v>20.799999</v>
      </c>
      <c r="E7" s="1">
        <v>21.25</v>
      </c>
      <c r="F7" s="1">
        <v>19.664793</v>
      </c>
      <c r="G7" s="1">
        <v>1.37111589E8</v>
      </c>
      <c r="H7" s="4">
        <v>-0.13881100000000046</v>
      </c>
    </row>
    <row r="8">
      <c r="A8" s="2">
        <v>44835.0</v>
      </c>
      <c r="B8" s="1">
        <v>21.200001</v>
      </c>
      <c r="C8" s="1">
        <v>22.9</v>
      </c>
      <c r="D8" s="1">
        <v>21.15</v>
      </c>
      <c r="E8" s="1">
        <v>22.65</v>
      </c>
      <c r="F8" s="1">
        <v>21.554644</v>
      </c>
      <c r="G8" s="1">
        <v>7.0854176E7</v>
      </c>
      <c r="H8" s="4">
        <v>1.8898510000000002</v>
      </c>
    </row>
    <row r="9">
      <c r="A9" s="2">
        <v>44866.0</v>
      </c>
      <c r="B9" s="1">
        <v>22.75</v>
      </c>
      <c r="C9" s="1">
        <v>37.099998</v>
      </c>
      <c r="D9" s="1">
        <v>22.450001</v>
      </c>
      <c r="E9" s="1">
        <v>32.799999</v>
      </c>
      <c r="F9" s="1">
        <v>31.213789</v>
      </c>
      <c r="G9" s="1">
        <v>2.51318645E9</v>
      </c>
      <c r="H9" s="4">
        <v>9.659144999999999</v>
      </c>
    </row>
    <row r="10">
      <c r="A10" s="2">
        <v>44896.0</v>
      </c>
      <c r="B10" s="1">
        <v>33.200001</v>
      </c>
      <c r="C10" s="1">
        <v>36.5</v>
      </c>
      <c r="D10" s="1">
        <v>27.549999</v>
      </c>
      <c r="E10" s="1">
        <v>32.549999</v>
      </c>
      <c r="F10" s="1">
        <v>31.923512</v>
      </c>
      <c r="G10" s="1">
        <v>2.166655847E9</v>
      </c>
      <c r="H10" s="4">
        <v>0.7097230000000003</v>
      </c>
    </row>
    <row r="11">
      <c r="A11" s="2">
        <v>44927.0</v>
      </c>
      <c r="B11" s="1">
        <v>32.700001</v>
      </c>
      <c r="C11" s="1">
        <v>34.599998</v>
      </c>
      <c r="D11" s="1">
        <v>30.049999</v>
      </c>
      <c r="E11" s="1">
        <v>33.049999</v>
      </c>
      <c r="F11" s="1">
        <v>32.413891</v>
      </c>
      <c r="G11" s="1">
        <v>8.60719696E8</v>
      </c>
      <c r="H11" s="4">
        <v>0.4903790000000008</v>
      </c>
    </row>
    <row r="12">
      <c r="A12" s="2">
        <v>44958.0</v>
      </c>
      <c r="B12" s="1">
        <v>33.849998</v>
      </c>
      <c r="C12" s="1">
        <v>34.150002</v>
      </c>
      <c r="D12" s="1">
        <v>26.799999</v>
      </c>
      <c r="E12" s="1">
        <v>26.950001</v>
      </c>
      <c r="F12" s="1">
        <v>26.431297</v>
      </c>
      <c r="G12" s="1">
        <v>5.43455512E8</v>
      </c>
      <c r="H12" s="4">
        <v>-5.982593999999999</v>
      </c>
    </row>
    <row r="13">
      <c r="A13" s="2">
        <v>44986.0</v>
      </c>
      <c r="B13" s="1">
        <v>26.950001</v>
      </c>
      <c r="C13" s="1">
        <v>29.5</v>
      </c>
      <c r="D13" s="1">
        <v>25.4</v>
      </c>
      <c r="E13" s="1">
        <v>26.6</v>
      </c>
      <c r="F13" s="1">
        <v>26.088034</v>
      </c>
      <c r="G13" s="1">
        <v>4.0563255E8</v>
      </c>
      <c r="H13" s="4">
        <v>-0.3432630000000003</v>
      </c>
    </row>
    <row r="14">
      <c r="A14" s="2">
        <v>45017.0</v>
      </c>
      <c r="B14" s="1">
        <v>26.85</v>
      </c>
      <c r="C14" s="1">
        <v>32.5</v>
      </c>
      <c r="D14" s="1">
        <v>26.700001</v>
      </c>
      <c r="E14" s="1">
        <v>31.75</v>
      </c>
      <c r="F14" s="1">
        <v>31.138912</v>
      </c>
      <c r="G14" s="1">
        <v>9.25964128E8</v>
      </c>
      <c r="H14" s="4">
        <v>5.050878000000001</v>
      </c>
    </row>
    <row r="15">
      <c r="A15" s="2">
        <v>45047.0</v>
      </c>
      <c r="B15" s="1">
        <v>31.75</v>
      </c>
      <c r="C15" s="1">
        <v>37.400002</v>
      </c>
      <c r="D15" s="1">
        <v>31.200001</v>
      </c>
      <c r="E15" s="1">
        <v>32.200001</v>
      </c>
      <c r="F15" s="1">
        <v>31.580252</v>
      </c>
      <c r="G15" s="1">
        <v>2.211163533E9</v>
      </c>
      <c r="H15" s="4">
        <v>0.4413400000000003</v>
      </c>
    </row>
    <row r="16">
      <c r="A16" s="2">
        <v>45078.0</v>
      </c>
      <c r="B16" s="1">
        <v>32.25</v>
      </c>
      <c r="C16" s="1">
        <v>34.200001</v>
      </c>
      <c r="D16" s="1">
        <v>31.75</v>
      </c>
      <c r="E16" s="1">
        <v>32.700001</v>
      </c>
      <c r="F16" s="1">
        <v>32.070629</v>
      </c>
      <c r="G16" s="1">
        <v>5.14755568E8</v>
      </c>
      <c r="H16" s="4">
        <v>0.4903769999999952</v>
      </c>
    </row>
    <row r="17">
      <c r="A17" s="2">
        <v>45108.0</v>
      </c>
      <c r="B17" s="1">
        <v>32.849998</v>
      </c>
      <c r="C17" s="1">
        <v>38.549999</v>
      </c>
      <c r="D17" s="1">
        <v>32.349998</v>
      </c>
      <c r="E17" s="1">
        <v>38.200001</v>
      </c>
      <c r="F17" s="1">
        <v>37.464771</v>
      </c>
      <c r="G17" s="1">
        <v>9.53724498E8</v>
      </c>
      <c r="H17" s="4">
        <v>5.394142000000002</v>
      </c>
    </row>
    <row r="18">
      <c r="A18" s="2">
        <v>45139.0</v>
      </c>
      <c r="B18" s="1">
        <v>39.0</v>
      </c>
      <c r="C18" s="1">
        <v>52.700001</v>
      </c>
      <c r="D18" s="1">
        <v>38.799999</v>
      </c>
      <c r="E18" s="1">
        <v>50.200001</v>
      </c>
      <c r="F18" s="1">
        <v>49.23381</v>
      </c>
      <c r="G18" s="1">
        <v>3.507177055E9</v>
      </c>
      <c r="H18" s="4">
        <v>11.769039</v>
      </c>
    </row>
    <row r="19">
      <c r="A19" s="2">
        <v>45170.0</v>
      </c>
      <c r="B19" s="1">
        <v>50.5</v>
      </c>
      <c r="C19" s="1">
        <v>92.349998</v>
      </c>
      <c r="D19" s="1">
        <v>50.099998</v>
      </c>
      <c r="E19" s="1">
        <v>76.550003</v>
      </c>
      <c r="F19" s="1">
        <v>75.076653</v>
      </c>
      <c r="G19" s="1">
        <v>3.422827084E9</v>
      </c>
      <c r="H19" s="4">
        <v>25.842842999999995</v>
      </c>
    </row>
    <row r="20">
      <c r="A20" s="2">
        <v>45200.0</v>
      </c>
      <c r="B20" s="1">
        <v>76.550003</v>
      </c>
      <c r="C20" s="1">
        <v>80.800003</v>
      </c>
      <c r="D20" s="1">
        <v>65.75</v>
      </c>
      <c r="E20" s="1">
        <v>72.599998</v>
      </c>
      <c r="F20" s="1">
        <v>71.821442</v>
      </c>
      <c r="G20" s="1">
        <v>1.090311903E9</v>
      </c>
      <c r="H20" s="4">
        <v>-3.2552109999999885</v>
      </c>
    </row>
    <row r="21">
      <c r="A21" s="2">
        <v>45231.0</v>
      </c>
      <c r="B21" s="1">
        <v>72.949997</v>
      </c>
      <c r="C21" s="1">
        <v>78.5</v>
      </c>
      <c r="D21" s="1">
        <v>71.050003</v>
      </c>
      <c r="E21" s="1">
        <v>74.650002</v>
      </c>
      <c r="F21" s="1">
        <v>73.849464</v>
      </c>
      <c r="G21" s="1">
        <v>6.62946657E8</v>
      </c>
      <c r="H21" s="4">
        <v>2.028021999999993</v>
      </c>
    </row>
    <row r="22">
      <c r="A22" s="2">
        <v>45261.0</v>
      </c>
      <c r="B22" s="1">
        <v>74.949997</v>
      </c>
      <c r="C22" s="1">
        <v>104.099998</v>
      </c>
      <c r="D22" s="1">
        <v>74.599998</v>
      </c>
      <c r="E22" s="1">
        <v>99.349998</v>
      </c>
      <c r="F22" s="1">
        <v>99.349998</v>
      </c>
      <c r="G22" s="1">
        <v>3.004427868E9</v>
      </c>
      <c r="H22" s="4">
        <v>25.500534000000002</v>
      </c>
    </row>
    <row r="23">
      <c r="A23" s="2">
        <v>45292.0</v>
      </c>
      <c r="B23" s="1">
        <v>100.0</v>
      </c>
      <c r="C23" s="1">
        <v>192.800003</v>
      </c>
      <c r="D23" s="1">
        <v>97.800003</v>
      </c>
      <c r="E23" s="1">
        <v>175.149994</v>
      </c>
      <c r="F23" s="1">
        <v>175.149994</v>
      </c>
      <c r="G23" s="1">
        <v>3.127407744E9</v>
      </c>
      <c r="H23" s="4">
        <v>75.799996</v>
      </c>
    </row>
    <row r="24">
      <c r="A24" s="2">
        <v>45323.0</v>
      </c>
      <c r="B24" s="1">
        <v>180.0</v>
      </c>
      <c r="C24" s="1">
        <v>183.25</v>
      </c>
      <c r="D24" s="1">
        <v>127.650002</v>
      </c>
      <c r="E24" s="1">
        <v>146.75</v>
      </c>
      <c r="F24" s="1">
        <v>146.75</v>
      </c>
      <c r="G24" s="1">
        <v>1.570875568E9</v>
      </c>
      <c r="H24" s="4">
        <v>-28.399993999999992</v>
      </c>
    </row>
    <row r="25">
      <c r="A25" s="2">
        <v>45352.0</v>
      </c>
      <c r="B25" s="1">
        <v>148.0</v>
      </c>
      <c r="C25" s="1">
        <v>151.399994</v>
      </c>
      <c r="D25" s="1">
        <v>116.650002</v>
      </c>
      <c r="E25" s="1">
        <v>142.350006</v>
      </c>
      <c r="F25" s="1">
        <v>142.350006</v>
      </c>
      <c r="G25" s="1">
        <v>1.142932625E9</v>
      </c>
      <c r="H25" s="4">
        <v>-4.399993999999992</v>
      </c>
    </row>
    <row r="26">
      <c r="A26" s="2">
        <v>45383.0</v>
      </c>
      <c r="B26" s="1">
        <v>145.199997</v>
      </c>
      <c r="C26" s="1">
        <v>164.199997</v>
      </c>
      <c r="D26" s="1">
        <v>135.300003</v>
      </c>
      <c r="E26" s="1">
        <v>157.25</v>
      </c>
      <c r="F26" s="1">
        <v>157.25</v>
      </c>
      <c r="G26" s="1">
        <v>9.43695053E8</v>
      </c>
      <c r="H26" s="4">
        <v>14.899993999999992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" t="s">
        <v>7</v>
      </c>
    </row>
    <row r="2">
      <c r="A2" s="2">
        <v>44652.0</v>
      </c>
      <c r="B2" s="9">
        <v>17436.9</v>
      </c>
      <c r="C2" s="9">
        <v>18114.65</v>
      </c>
      <c r="D2" s="9">
        <v>16824.7</v>
      </c>
      <c r="E2" s="9">
        <v>17102.55</v>
      </c>
      <c r="F2" s="9">
        <v>17102.55</v>
      </c>
      <c r="G2" s="9">
        <v>5658100.0</v>
      </c>
    </row>
    <row r="3">
      <c r="A3" s="2">
        <v>44682.0</v>
      </c>
      <c r="B3" s="9">
        <v>16924.45</v>
      </c>
      <c r="C3" s="9">
        <v>17132.85</v>
      </c>
      <c r="D3" s="9">
        <v>15735.75</v>
      </c>
      <c r="E3" s="9">
        <v>16584.55</v>
      </c>
      <c r="F3" s="9">
        <v>16584.55</v>
      </c>
      <c r="G3" s="9">
        <v>6343200.0</v>
      </c>
      <c r="H3" s="10">
        <f t="shared" ref="H3:H26" si="1">(F3-F2)</f>
        <v>-518</v>
      </c>
    </row>
    <row r="4">
      <c r="A4" s="2">
        <v>44713.0</v>
      </c>
      <c r="B4" s="9">
        <v>16594.4</v>
      </c>
      <c r="C4" s="9">
        <v>16793.85</v>
      </c>
      <c r="D4" s="9">
        <v>15183.4</v>
      </c>
      <c r="E4" s="9">
        <v>15780.25</v>
      </c>
      <c r="F4" s="9">
        <v>15780.25</v>
      </c>
      <c r="G4" s="9">
        <v>5514100.0</v>
      </c>
      <c r="H4" s="10">
        <f t="shared" si="1"/>
        <v>-804.3</v>
      </c>
    </row>
    <row r="5">
      <c r="A5" s="2">
        <v>44743.0</v>
      </c>
      <c r="B5" s="9">
        <v>15703.7</v>
      </c>
      <c r="C5" s="9">
        <v>17172.8</v>
      </c>
      <c r="D5" s="9">
        <v>15511.05</v>
      </c>
      <c r="E5" s="9">
        <v>17158.25</v>
      </c>
      <c r="F5" s="9">
        <v>17158.25</v>
      </c>
      <c r="G5" s="9">
        <v>5475300.0</v>
      </c>
      <c r="H5" s="10">
        <f t="shared" si="1"/>
        <v>1378</v>
      </c>
    </row>
    <row r="6">
      <c r="A6" s="2">
        <v>44774.0</v>
      </c>
      <c r="B6" s="9">
        <v>17243.2</v>
      </c>
      <c r="C6" s="9">
        <v>17992.2</v>
      </c>
      <c r="D6" s="9">
        <v>17154.8</v>
      </c>
      <c r="E6" s="9">
        <v>17759.3</v>
      </c>
      <c r="F6" s="9">
        <v>17759.3</v>
      </c>
      <c r="G6" s="9">
        <v>5589500.0</v>
      </c>
      <c r="H6" s="10">
        <f t="shared" si="1"/>
        <v>601.05</v>
      </c>
    </row>
    <row r="7">
      <c r="A7" s="2">
        <v>44805.0</v>
      </c>
      <c r="B7" s="9">
        <v>17485.7</v>
      </c>
      <c r="C7" s="9">
        <v>18096.15</v>
      </c>
      <c r="D7" s="9">
        <v>16747.7</v>
      </c>
      <c r="E7" s="9">
        <v>17094.35</v>
      </c>
      <c r="F7" s="9">
        <v>17094.35</v>
      </c>
      <c r="G7" s="9">
        <v>6896300.0</v>
      </c>
      <c r="H7" s="10">
        <f t="shared" si="1"/>
        <v>-664.95</v>
      </c>
    </row>
    <row r="8">
      <c r="A8" s="2">
        <v>44835.0</v>
      </c>
      <c r="B8" s="9">
        <v>17102.1</v>
      </c>
      <c r="C8" s="9">
        <v>18022.8</v>
      </c>
      <c r="D8" s="9">
        <v>16855.55</v>
      </c>
      <c r="E8" s="9">
        <v>18012.2</v>
      </c>
      <c r="F8" s="9">
        <v>18012.2</v>
      </c>
      <c r="G8" s="9">
        <v>4539900.0</v>
      </c>
      <c r="H8" s="10">
        <f t="shared" si="1"/>
        <v>917.85</v>
      </c>
    </row>
    <row r="9">
      <c r="A9" s="2">
        <v>44866.0</v>
      </c>
      <c r="B9" s="9">
        <v>18130.7</v>
      </c>
      <c r="C9" s="9">
        <v>18816.05</v>
      </c>
      <c r="D9" s="9">
        <v>17959.2</v>
      </c>
      <c r="E9" s="9">
        <v>18758.35</v>
      </c>
      <c r="F9" s="9">
        <v>18758.35</v>
      </c>
      <c r="G9" s="9">
        <v>5257200.0</v>
      </c>
      <c r="H9" s="10">
        <f t="shared" si="1"/>
        <v>746.15</v>
      </c>
    </row>
    <row r="10">
      <c r="A10" s="2">
        <v>44896.0</v>
      </c>
      <c r="B10" s="9">
        <v>18871.95</v>
      </c>
      <c r="C10" s="9">
        <v>18887.6</v>
      </c>
      <c r="D10" s="9">
        <v>17774.25</v>
      </c>
      <c r="E10" s="9">
        <v>18105.3</v>
      </c>
      <c r="F10" s="9">
        <v>18105.3</v>
      </c>
      <c r="G10" s="9">
        <v>4741600.0</v>
      </c>
      <c r="H10" s="10">
        <f t="shared" si="1"/>
        <v>-653.05</v>
      </c>
    </row>
    <row r="11">
      <c r="A11" s="2">
        <v>44927.0</v>
      </c>
      <c r="B11" s="9">
        <v>18131.7</v>
      </c>
      <c r="C11" s="9">
        <v>18251.95</v>
      </c>
      <c r="D11" s="9">
        <v>17405.55</v>
      </c>
      <c r="E11" s="9">
        <v>17662.15</v>
      </c>
      <c r="F11" s="9">
        <v>17662.15</v>
      </c>
      <c r="G11" s="9">
        <v>5632700.0</v>
      </c>
      <c r="H11" s="10">
        <f t="shared" si="1"/>
        <v>-443.15</v>
      </c>
    </row>
    <row r="12">
      <c r="A12" s="2">
        <v>44958.0</v>
      </c>
      <c r="B12" s="9">
        <v>17811.6</v>
      </c>
      <c r="C12" s="9">
        <v>18134.75</v>
      </c>
      <c r="D12" s="9">
        <v>17255.2</v>
      </c>
      <c r="E12" s="9">
        <v>17303.95</v>
      </c>
      <c r="F12" s="9">
        <v>17303.95</v>
      </c>
      <c r="G12" s="9">
        <v>5685600.0</v>
      </c>
      <c r="H12" s="10">
        <f t="shared" si="1"/>
        <v>-358.2</v>
      </c>
    </row>
    <row r="13">
      <c r="A13" s="2">
        <v>44986.0</v>
      </c>
      <c r="B13" s="9">
        <v>17360.1</v>
      </c>
      <c r="C13" s="9">
        <v>17799.95</v>
      </c>
      <c r="D13" s="9">
        <v>16828.35</v>
      </c>
      <c r="E13" s="9">
        <v>17359.75</v>
      </c>
      <c r="F13" s="9">
        <v>17359.75</v>
      </c>
      <c r="G13" s="9">
        <v>5622200.0</v>
      </c>
      <c r="H13" s="10">
        <f t="shared" si="1"/>
        <v>55.8</v>
      </c>
    </row>
    <row r="14">
      <c r="A14" s="2">
        <v>45017.0</v>
      </c>
      <c r="B14" s="9">
        <v>17427.95</v>
      </c>
      <c r="C14" s="9">
        <v>18089.15</v>
      </c>
      <c r="D14" s="9">
        <v>17312.75</v>
      </c>
      <c r="E14" s="9">
        <v>18065.0</v>
      </c>
      <c r="F14" s="9">
        <v>18065.0</v>
      </c>
      <c r="G14" s="9">
        <v>4459800.0</v>
      </c>
      <c r="H14" s="10">
        <f t="shared" si="1"/>
        <v>705.25</v>
      </c>
    </row>
    <row r="15">
      <c r="A15" s="2">
        <v>45047.0</v>
      </c>
      <c r="B15" s="9">
        <v>18124.8</v>
      </c>
      <c r="C15" s="9">
        <v>18662.45</v>
      </c>
      <c r="D15" s="9">
        <v>18042.4</v>
      </c>
      <c r="E15" s="9">
        <v>18534.4</v>
      </c>
      <c r="F15" s="9">
        <v>18534.4</v>
      </c>
      <c r="G15" s="9">
        <v>5737500.0</v>
      </c>
      <c r="H15" s="10">
        <f t="shared" si="1"/>
        <v>469.4</v>
      </c>
    </row>
    <row r="16">
      <c r="A16" s="2">
        <v>45078.0</v>
      </c>
      <c r="B16" s="9">
        <v>18579.4</v>
      </c>
      <c r="C16" s="9">
        <v>19201.7</v>
      </c>
      <c r="D16" s="9">
        <v>18464.55</v>
      </c>
      <c r="E16" s="9">
        <v>19189.05</v>
      </c>
      <c r="F16" s="9">
        <v>19189.05</v>
      </c>
      <c r="G16" s="9">
        <v>5144400.0</v>
      </c>
      <c r="H16" s="10">
        <f t="shared" si="1"/>
        <v>654.65</v>
      </c>
    </row>
    <row r="17">
      <c r="A17" s="2">
        <v>45108.0</v>
      </c>
      <c r="B17" s="9">
        <v>19246.5</v>
      </c>
      <c r="C17" s="9">
        <v>19991.85</v>
      </c>
      <c r="D17" s="9">
        <v>19234.4</v>
      </c>
      <c r="E17" s="9">
        <v>19753.8</v>
      </c>
      <c r="F17" s="9">
        <v>19753.8</v>
      </c>
      <c r="G17" s="9">
        <v>5802500.0</v>
      </c>
      <c r="H17" s="10">
        <f t="shared" si="1"/>
        <v>564.75</v>
      </c>
    </row>
    <row r="18">
      <c r="A18" s="2">
        <v>45139.0</v>
      </c>
      <c r="B18" s="9">
        <v>19784.0</v>
      </c>
      <c r="C18" s="9">
        <v>19795.6</v>
      </c>
      <c r="D18" s="9">
        <v>19223.65</v>
      </c>
      <c r="E18" s="9">
        <v>19253.8</v>
      </c>
      <c r="F18" s="9">
        <v>19253.8</v>
      </c>
      <c r="G18" s="9">
        <v>6027500.0</v>
      </c>
      <c r="H18" s="10">
        <f t="shared" si="1"/>
        <v>-500</v>
      </c>
    </row>
    <row r="19">
      <c r="A19" s="2">
        <v>45170.0</v>
      </c>
      <c r="B19" s="9">
        <v>19258.15</v>
      </c>
      <c r="C19" s="9">
        <v>20222.45</v>
      </c>
      <c r="D19" s="9">
        <v>19255.7</v>
      </c>
      <c r="E19" s="9">
        <v>19638.3</v>
      </c>
      <c r="F19" s="9">
        <v>19638.3</v>
      </c>
      <c r="G19" s="9">
        <v>5666500.0</v>
      </c>
      <c r="H19" s="10">
        <f t="shared" si="1"/>
        <v>384.5</v>
      </c>
    </row>
    <row r="20">
      <c r="A20" s="2">
        <v>45200.0</v>
      </c>
      <c r="B20" s="9">
        <v>19622.4</v>
      </c>
      <c r="C20" s="9">
        <v>19849.75</v>
      </c>
      <c r="D20" s="9">
        <v>18837.85</v>
      </c>
      <c r="E20" s="9">
        <v>19079.6</v>
      </c>
      <c r="F20" s="9">
        <v>19079.6</v>
      </c>
      <c r="G20" s="9">
        <v>4248400.0</v>
      </c>
      <c r="H20" s="10">
        <f t="shared" si="1"/>
        <v>-558.7</v>
      </c>
    </row>
    <row r="21">
      <c r="A21" s="2">
        <v>45231.0</v>
      </c>
      <c r="B21" s="9">
        <v>19064.05</v>
      </c>
      <c r="C21" s="9">
        <v>20158.7</v>
      </c>
      <c r="D21" s="9">
        <v>18973.7</v>
      </c>
      <c r="E21" s="9">
        <v>20133.15</v>
      </c>
      <c r="F21" s="9">
        <v>20133.15</v>
      </c>
      <c r="G21" s="9">
        <v>4386100.0</v>
      </c>
      <c r="H21" s="10">
        <f t="shared" si="1"/>
        <v>1053.55</v>
      </c>
    </row>
    <row r="22">
      <c r="A22" s="2">
        <v>45261.0</v>
      </c>
      <c r="B22" s="9">
        <v>20194.1</v>
      </c>
      <c r="C22" s="9">
        <v>21801.45</v>
      </c>
      <c r="D22" s="9">
        <v>20183.7</v>
      </c>
      <c r="E22" s="9">
        <v>21731.4</v>
      </c>
      <c r="F22" s="9">
        <v>21731.4</v>
      </c>
      <c r="G22" s="9">
        <v>6121400.0</v>
      </c>
      <c r="H22" s="10">
        <f t="shared" si="1"/>
        <v>1598.25</v>
      </c>
    </row>
    <row r="23">
      <c r="A23" s="2">
        <v>45292.0</v>
      </c>
      <c r="B23" s="9">
        <v>21727.75</v>
      </c>
      <c r="C23" s="9">
        <v>22124.15</v>
      </c>
      <c r="D23" s="9">
        <v>21137.2</v>
      </c>
      <c r="E23" s="9">
        <v>21725.7</v>
      </c>
      <c r="F23" s="9">
        <v>21725.7</v>
      </c>
      <c r="G23" s="9">
        <v>6824400.0</v>
      </c>
      <c r="H23" s="10">
        <f t="shared" si="1"/>
        <v>-5.7</v>
      </c>
    </row>
    <row r="24">
      <c r="A24" s="2">
        <v>45323.0</v>
      </c>
      <c r="B24" s="9">
        <v>21780.65</v>
      </c>
      <c r="C24" s="9">
        <v>22297.5</v>
      </c>
      <c r="D24" s="9">
        <v>21530.2</v>
      </c>
      <c r="E24" s="9">
        <v>21982.8</v>
      </c>
      <c r="F24" s="9">
        <v>21982.8</v>
      </c>
      <c r="G24" s="9">
        <v>6728200.0</v>
      </c>
      <c r="H24" s="10">
        <f t="shared" si="1"/>
        <v>257.1</v>
      </c>
    </row>
    <row r="25">
      <c r="A25" s="2">
        <v>45352.0</v>
      </c>
      <c r="B25" s="9">
        <v>22048.3</v>
      </c>
      <c r="C25" s="9">
        <v>22526.6</v>
      </c>
      <c r="D25" s="9">
        <v>21710.2</v>
      </c>
      <c r="E25" s="9">
        <v>22326.9</v>
      </c>
      <c r="F25" s="9">
        <v>22326.9</v>
      </c>
      <c r="G25" s="9">
        <v>6700100.0</v>
      </c>
      <c r="H25" s="10">
        <f t="shared" si="1"/>
        <v>344.1</v>
      </c>
    </row>
    <row r="26">
      <c r="A26" s="2">
        <v>45383.0</v>
      </c>
      <c r="B26" s="9">
        <v>22455.0</v>
      </c>
      <c r="C26" s="9">
        <v>22783.35</v>
      </c>
      <c r="D26" s="9">
        <v>21777.65</v>
      </c>
      <c r="E26" s="9">
        <v>22604.85</v>
      </c>
      <c r="F26" s="9">
        <v>22604.85</v>
      </c>
      <c r="G26" s="9">
        <v>6034000.0</v>
      </c>
      <c r="H26" s="10">
        <f t="shared" si="1"/>
        <v>277.95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8.38"/>
    <col customWidth="1" min="3" max="3" width="18.5"/>
    <col customWidth="1" min="6" max="6" width="16.25"/>
    <col customWidth="1" min="7" max="7" width="13.5"/>
    <col customWidth="1" min="8" max="8" width="13.38"/>
    <col customWidth="1" min="9" max="9" width="13.5"/>
  </cols>
  <sheetData>
    <row r="1">
      <c r="B1" s="1" t="s">
        <v>9</v>
      </c>
      <c r="C1" s="1" t="s">
        <v>10</v>
      </c>
      <c r="D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>
      <c r="A2" s="1" t="s">
        <v>17</v>
      </c>
      <c r="B2" s="10">
        <f>CORREL(TATAMTRDVR.NS.csv!H3:H26,HDB!H3:H26)</f>
        <v>0.07018843577</v>
      </c>
      <c r="C2" s="10">
        <f>CORREL(TATAMTRDVR.NS.csv!H3:H26,IRFC.NS!H3:H26)</f>
        <v>0.2845038308</v>
      </c>
      <c r="D2" s="10">
        <f>CORREL(HDB!H3:H26,IRFC.NS!H3:H26)</f>
        <v>-0.352184825</v>
      </c>
      <c r="F2" s="1" t="s">
        <v>7</v>
      </c>
      <c r="G2" s="11">
        <v>10.386078</v>
      </c>
      <c r="H2" s="11">
        <v>1.969535</v>
      </c>
      <c r="I2" s="11">
        <v>6.941027</v>
      </c>
      <c r="J2" s="12">
        <f>AVERAGE(NIFTY50!H3,NIFTY50!H26)</f>
        <v>-120.025</v>
      </c>
      <c r="K2" s="11">
        <f>SUM(G2,H2,I2)*0.33</f>
        <v>6.3678912</v>
      </c>
    </row>
    <row r="3">
      <c r="F3" s="1" t="s">
        <v>18</v>
      </c>
      <c r="G3" s="1">
        <v>20.57010042</v>
      </c>
      <c r="H3" s="1">
        <v>0.4801764161</v>
      </c>
      <c r="I3" s="1">
        <v>11.25567907</v>
      </c>
      <c r="J3" s="10">
        <f>SQRT(VAR(NIFTY50!H3,NIFTY50!H26))</f>
        <v>562.8216425</v>
      </c>
      <c r="K3" s="10">
        <f>(0.3)*(SQRT((G3*G3)+(H3*H3)+(I3*I3)+(2*G3*H3*B2)+(2*G3*I3*C2)+(2*H3*I3*D2)))</f>
        <v>7.819430439</v>
      </c>
    </row>
    <row r="4">
      <c r="F4" s="1" t="s">
        <v>19</v>
      </c>
      <c r="G4" s="10">
        <f>SLOPE(TATAMTRDVR.NS.csv!H3:H26,NIFTY50!H3:H26)</f>
        <v>0.02993850563</v>
      </c>
      <c r="H4" s="10">
        <f>SLOPE(HDB!H3:H26,NIFTY50!H3:H26)</f>
        <v>0.004143394732</v>
      </c>
      <c r="I4" s="10">
        <f>SLOPE(IRFC.NS!H3:H26,NIFTY50!H3:H26)</f>
        <v>0.003137159947</v>
      </c>
      <c r="K4" s="10">
        <f>SUM(G4:J4)*0.33</f>
        <v>0.0122822899</v>
      </c>
    </row>
    <row r="5">
      <c r="F5" s="1" t="s">
        <v>20</v>
      </c>
      <c r="G5" s="12">
        <f t="shared" ref="G5:I5" si="1">(G2-7.2)/G4</f>
        <v>106.4207426</v>
      </c>
      <c r="H5" s="12">
        <f t="shared" si="1"/>
        <v>-1262.362227</v>
      </c>
      <c r="I5" s="12">
        <f t="shared" si="1"/>
        <v>-82.55014229</v>
      </c>
      <c r="J5" s="13"/>
      <c r="K5" s="10">
        <f>(K2-7.2)/K4</f>
        <v>-67.74866956</v>
      </c>
    </row>
    <row r="6">
      <c r="F6" s="1" t="s">
        <v>21</v>
      </c>
      <c r="G6" s="12">
        <f t="shared" ref="G6:I6" si="2">(G2-(2*G3))</f>
        <v>-30.75412284</v>
      </c>
      <c r="H6" s="12">
        <f t="shared" si="2"/>
        <v>1.009182168</v>
      </c>
      <c r="I6" s="12">
        <f t="shared" si="2"/>
        <v>-15.57033114</v>
      </c>
    </row>
    <row r="7">
      <c r="F7" s="1" t="s">
        <v>22</v>
      </c>
      <c r="G7" s="12">
        <f t="shared" ref="G7:I7" si="3">(G2-(3*G3))</f>
        <v>-51.32422326</v>
      </c>
      <c r="H7" s="12">
        <f t="shared" si="3"/>
        <v>0.5290057517</v>
      </c>
      <c r="I7" s="12">
        <f t="shared" si="3"/>
        <v>-26.82601021</v>
      </c>
    </row>
  </sheetData>
  <drawing r:id="rId1"/>
</worksheet>
</file>