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my pc\work file\work\exel anlyst\"/>
    </mc:Choice>
  </mc:AlternateContent>
  <xr:revisionPtr revIDLastSave="0" documentId="13_ncr:1_{900560C4-E01F-4902-B29A-EC7C022A96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ll data" sheetId="1" r:id="rId1"/>
    <sheet name="dash" sheetId="3" r:id="rId2"/>
    <sheet name="وصف كل عمود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3" l="1"/>
  <c r="X36" i="3" l="1"/>
  <c r="Z36" i="3" s="1"/>
  <c r="AA36" i="3" s="1"/>
  <c r="X40" i="3"/>
  <c r="Z40" i="3" s="1"/>
  <c r="X41" i="3"/>
  <c r="Z41" i="3" s="1"/>
  <c r="X42" i="3"/>
  <c r="Z42" i="3" s="1"/>
  <c r="X37" i="3"/>
  <c r="Z37" i="3" s="1"/>
  <c r="X8" i="3"/>
  <c r="X33" i="3"/>
  <c r="Z33" i="3" s="1"/>
  <c r="X22" i="3"/>
  <c r="Z22" i="3" s="1"/>
  <c r="X30" i="3"/>
  <c r="X32" i="3"/>
  <c r="AC33" i="3" s="1"/>
  <c r="X29" i="3"/>
  <c r="X31" i="3"/>
  <c r="X27" i="3"/>
  <c r="X35" i="3"/>
  <c r="X34" i="3"/>
  <c r="X19" i="3"/>
  <c r="X23" i="3"/>
  <c r="X28" i="3"/>
  <c r="X18" i="3"/>
  <c r="X17" i="3"/>
  <c r="X39" i="3"/>
  <c r="X38" i="3"/>
  <c r="X16" i="3"/>
  <c r="X15" i="3"/>
  <c r="X14" i="3"/>
  <c r="X9" i="3"/>
  <c r="X13" i="3"/>
  <c r="X12" i="3"/>
  <c r="X11" i="3"/>
  <c r="X4" i="3"/>
  <c r="X10" i="3"/>
  <c r="W4" i="3"/>
  <c r="AB33" i="3" l="1"/>
  <c r="AB35" i="3"/>
</calcChain>
</file>

<file path=xl/sharedStrings.xml><?xml version="1.0" encoding="utf-8"?>
<sst xmlns="http://schemas.openxmlformats.org/spreadsheetml/2006/main" count="120" uniqueCount="74">
  <si>
    <t>Month</t>
  </si>
  <si>
    <t>Saudis</t>
  </si>
  <si>
    <t>Non-Sauids</t>
  </si>
  <si>
    <t># Headcount</t>
  </si>
  <si>
    <t>% Saudization</t>
  </si>
  <si>
    <t># Sick Leave</t>
  </si>
  <si>
    <t># Hours Late</t>
  </si>
  <si>
    <t># Unpaid Leaves</t>
  </si>
  <si>
    <t>$ Incentive</t>
  </si>
  <si>
    <t>$ Overtime</t>
  </si>
  <si>
    <t>$ Payroll</t>
  </si>
  <si>
    <t># Leavers</t>
  </si>
  <si>
    <t># Joiners</t>
  </si>
  <si>
    <t>% Outsource</t>
  </si>
  <si>
    <t># Part Timers</t>
  </si>
  <si>
    <t># Employees Aged &gt;50</t>
  </si>
  <si>
    <t>% Of Females</t>
  </si>
  <si>
    <t># Corrective Actions</t>
  </si>
  <si>
    <t># Contract Termination</t>
  </si>
  <si>
    <t># Probation Period Termination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</si>
  <si>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</si>
  <si>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</si>
  <si>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</si>
  <si>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</si>
  <si>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</si>
  <si>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</si>
  <si>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# Trained Employees</t>
  </si>
  <si>
    <t># HR Headcount</t>
  </si>
  <si>
    <t>% Automated Processes</t>
  </si>
  <si>
    <t>% High Performers</t>
  </si>
  <si>
    <t>% Low Performers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</si>
  <si>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</si>
  <si>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</si>
  <si>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</si>
  <si>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</si>
  <si>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</si>
  <si>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</si>
  <si>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</si>
  <si>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</si>
  <si>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</si>
  <si>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</si>
  <si>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</si>
  <si>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</si>
  <si>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</si>
  <si>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</si>
  <si>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</si>
  <si>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</t>
  </si>
  <si>
    <t>4</t>
  </si>
  <si>
    <t>3603</t>
  </si>
  <si>
    <t>العمود (بالإنجليزية)</t>
  </si>
  <si>
    <t>الترجمة (بالعربية)</t>
  </si>
  <si>
    <t>الوصف</t>
  </si>
  <si>
    <t>العدد الإجمالي للموظفين</t>
  </si>
  <si>
    <t>العدد الإجمالي للموظفين في المنظمة.</t>
  </si>
  <si>
    <t>نسبة التوطين</t>
  </si>
  <si>
    <t>نسبة الموظفين السعوديين مقارنة بإجمالي عدد الموظفين.</t>
  </si>
  <si>
    <t>عدد الإجازات المرضية</t>
  </si>
  <si>
    <t>إجمالي عدد الإجازات المرضية التي أخذها الموظفون خلال فترة معينة.</t>
  </si>
  <si>
    <t>عدد ساعات التأخير</t>
  </si>
  <si>
    <t>إجمالي عدد الساعات التي تأخر فيها الموظفون عن العمل.</t>
  </si>
  <si>
    <t>عدد الإجازات غير المدفوعة</t>
  </si>
  <si>
    <t>عدد الإجازات التي تم أخذها بدون أجر.</t>
  </si>
  <si>
    <t>الحوافز (بالدولار)</t>
  </si>
  <si>
    <t>إجمالي الحوافز المالية المدفوعة للموظفين.</t>
  </si>
  <si>
    <t>العمل الإضافي (بالدولار)</t>
  </si>
  <si>
    <t>إجمالي الأموال المدفوعة مقابل ساعات العمل الإضافي.</t>
  </si>
  <si>
    <t>الرواتب (بالدولار)</t>
  </si>
  <si>
    <t>إجمالي الرواتب المدفوعة لجميع الموظفين.</t>
  </si>
  <si>
    <t>عدد المغادرين</t>
  </si>
  <si>
    <t>عدد الموظفين الذين غادروا الشركة خلال فترة محددة.</t>
  </si>
  <si>
    <t>عدد المنضمين</t>
  </si>
  <si>
    <t>عدد الموظفين الجدد الذين انضموا إلى الشركة خلال فترة محددة.</t>
  </si>
  <si>
    <t>نسبة الاستعانة بمصادر خارجية</t>
  </si>
  <si>
    <t>نسبة الموظفين الذين يتم توظيفهم عن طريق شركات خارجية مقارنة بالموظفين الدائمين.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</si>
</sst>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gency FB"/>
      <family val="2"/>
    </font>
    <font>
      <sz val="11"/>
      <color rgb="FF006666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0" fontId="2" fillId="0" borderId="0" xfId="2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3" borderId="0" xfId="0" applyFont="1" applyFill="1"/>
    <xf numFmtId="0" fontId="0" fillId="4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9" fontId="0" fillId="4" borderId="0" xfId="2" applyFont="1" applyFill="1"/>
    <xf numFmtId="44" fontId="0" fillId="4" borderId="0" xfId="3" applyFont="1" applyFill="1"/>
    <xf numFmtId="0" fontId="0" fillId="4" borderId="0" xfId="1" applyNumberFormat="1" applyFont="1" applyFill="1"/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0" fillId="4" borderId="0" xfId="2" applyNumberFormat="1" applyFont="1" applyFill="1"/>
    <xf numFmtId="165" fontId="0" fillId="4" borderId="0" xfId="0" applyNumberFormat="1" applyFill="1"/>
    <xf numFmtId="9" fontId="0" fillId="4" borderId="0" xfId="0" applyNumberForma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39">
    <dxf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6260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saudis vs non -sauds</a:t>
            </a:r>
          </a:p>
        </c:rich>
      </c:tx>
      <c:layout>
        <c:manualLayout>
          <c:xMode val="edge"/>
          <c:yMode val="edge"/>
          <c:x val="0.33578071463534015"/>
          <c:y val="3.7353617170804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2183950574463"/>
          <c:y val="0.16757382786168123"/>
          <c:w val="0.78861514832672341"/>
          <c:h val="0.73367065028756639"/>
        </c:manualLayout>
      </c:layout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B-49BD-BA0F-AF3D720D035B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6B-49BD-BA0F-AF3D720D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dash!$W$3:$X$3</c:f>
              <c:strCache>
                <c:ptCount val="2"/>
                <c:pt idx="0">
                  <c:v>Saudis</c:v>
                </c:pt>
                <c:pt idx="1">
                  <c:v>Non-Sauids</c:v>
                </c:pt>
              </c:strCache>
            </c:strRef>
          </c:cat>
          <c:val>
            <c:numRef>
              <c:f>dash!$W$4:$X$4</c:f>
              <c:numCache>
                <c:formatCode>General</c:formatCode>
                <c:ptCount val="2"/>
                <c:pt idx="0">
                  <c:v>1000</c:v>
                </c:pt>
                <c:pt idx="1">
                  <c:v>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9BD-BA0F-AF3D720D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60601176630993E-2"/>
          <c:y val="0.11922163382539062"/>
          <c:w val="0.87376373656094286"/>
          <c:h val="0.91939063961091738"/>
        </c:manualLayout>
      </c:layout>
      <c:doughnutChart>
        <c:varyColors val="1"/>
        <c:ser>
          <c:idx val="1"/>
          <c:order val="0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0-4772-8786-BC67BD771B9D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0-4772-8786-BC67BD771B9D}"/>
              </c:ext>
            </c:extLst>
          </c:dPt>
          <c:dPt>
            <c:idx val="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60-4772-8786-BC67BD771B9D}"/>
              </c:ext>
            </c:extLst>
          </c:dPt>
          <c:dPt>
            <c:idx val="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60-4772-8786-BC67BD771B9D}"/>
              </c:ext>
            </c:extLst>
          </c:dPt>
          <c:dPt>
            <c:idx val="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60-4772-8786-BC67BD771B9D}"/>
              </c:ext>
            </c:extLst>
          </c:dPt>
          <c:dPt>
            <c:idx val="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60-4772-8786-BC67BD771B9D}"/>
              </c:ext>
            </c:extLst>
          </c:dPt>
          <c:dPt>
            <c:idx val="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60-4772-8786-BC67BD771B9D}"/>
              </c:ext>
            </c:extLst>
          </c:dPt>
          <c:dPt>
            <c:idx val="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060-4772-8786-BC67BD771B9D}"/>
              </c:ext>
            </c:extLst>
          </c:dPt>
          <c:dPt>
            <c:idx val="8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060-4772-8786-BC67BD771B9D}"/>
              </c:ext>
            </c:extLst>
          </c:dPt>
          <c:dPt>
            <c:idx val="9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060-4772-8786-BC67BD771B9D}"/>
              </c:ext>
            </c:extLst>
          </c:dPt>
          <c:dPt>
            <c:idx val="1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060-4772-8786-BC67BD771B9D}"/>
              </c:ext>
            </c:extLst>
          </c:dPt>
          <c:dPt>
            <c:idx val="1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060-4772-8786-BC67BD771B9D}"/>
              </c:ext>
            </c:extLst>
          </c:dPt>
          <c:dPt>
            <c:idx val="1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060-4772-8786-BC67BD771B9D}"/>
              </c:ext>
            </c:extLst>
          </c:dPt>
          <c:dPt>
            <c:idx val="1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060-4772-8786-BC67BD771B9D}"/>
              </c:ext>
            </c:extLst>
          </c:dPt>
          <c:dPt>
            <c:idx val="1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060-4772-8786-BC67BD771B9D}"/>
              </c:ext>
            </c:extLst>
          </c:dPt>
          <c:dPt>
            <c:idx val="1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060-4772-8786-BC67BD771B9D}"/>
              </c:ext>
            </c:extLst>
          </c:dPt>
          <c:dPt>
            <c:idx val="1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060-4772-8786-BC67BD771B9D}"/>
              </c:ext>
            </c:extLst>
          </c:dPt>
          <c:dPt>
            <c:idx val="1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060-4772-8786-BC67BD771B9D}"/>
              </c:ext>
            </c:extLst>
          </c:dPt>
          <c:val>
            <c:numRef>
              <c:f>dash!$AD$28:$AD$45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060-4772-8786-BC67BD77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2"/>
          <c:order val="1"/>
          <c:dPt>
            <c:idx val="0"/>
            <c:bubble3D val="0"/>
            <c:spPr>
              <a:solidFill>
                <a:srgbClr val="0062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060-4772-8786-BC67BD771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0060-4772-8786-BC67BD771B9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060-4772-8786-BC67BD771B9D}"/>
              </c:ext>
            </c:extLst>
          </c:dPt>
          <c:dLbls>
            <c:dLbl>
              <c:idx val="0"/>
              <c:layout>
                <c:manualLayout>
                  <c:x val="-0.13049962714392252"/>
                  <c:y val="-0.47827446048410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060-4772-8786-BC67BD771B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dash!$X$42:$Z$42</c:f>
              <c:numCache>
                <c:formatCode>General</c:formatCode>
                <c:ptCount val="3"/>
                <c:pt idx="0" formatCode="0%">
                  <c:v>0.87</c:v>
                </c:pt>
                <c:pt idx="2" formatCode="0%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060-4772-8786-BC67BD77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61B-4C57-969C-F08B06C3C2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dash!$W$15:$W$16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dash!$X$15:$X$16</c:f>
              <c:numCache>
                <c:formatCode>General</c:formatCode>
                <c:ptCount val="2"/>
                <c:pt idx="0">
                  <c:v>164</c:v>
                </c:pt>
                <c:pt idx="1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3-4B77-A349-7CC27A061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4330975"/>
        <c:axId val="754337695"/>
      </c:barChart>
      <c:catAx>
        <c:axId val="75433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754337695"/>
        <c:crosses val="autoZero"/>
        <c:auto val="1"/>
        <c:lblAlgn val="ctr"/>
        <c:lblOffset val="100"/>
        <c:noMultiLvlLbl val="0"/>
      </c:catAx>
      <c:valAx>
        <c:axId val="754337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433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81-4DCB-969E-371383A262D3}"/>
              </c:ext>
            </c:extLst>
          </c:dPt>
          <c:dPt>
            <c:idx val="1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81-4DCB-969E-371383A26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dash!$W$38:$W$39</c:f>
              <c:strCache>
                <c:ptCount val="2"/>
                <c:pt idx="0">
                  <c:v>% High Performers</c:v>
                </c:pt>
                <c:pt idx="1">
                  <c:v>% Low Performers</c:v>
                </c:pt>
              </c:strCache>
            </c:strRef>
          </c:cat>
          <c:val>
            <c:numRef>
              <c:f>dash!$X$38:$X$39</c:f>
              <c:numCache>
                <c:formatCode>0%</c:formatCode>
                <c:ptCount val="2"/>
                <c:pt idx="0">
                  <c:v>0.04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0AB-8374-29A20262F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726799"/>
        <c:axId val="619725359"/>
      </c:barChart>
      <c:catAx>
        <c:axId val="61972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619725359"/>
        <c:crosses val="autoZero"/>
        <c:auto val="1"/>
        <c:lblAlgn val="ctr"/>
        <c:lblOffset val="100"/>
        <c:noMultiLvlLbl val="0"/>
      </c:catAx>
      <c:valAx>
        <c:axId val="6197253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1972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gency FB" panose="020B0503020202020204" pitchFamily="34" charset="0"/>
              </a:rPr>
              <a:t>HR BudgetConsumption</a:t>
            </a:r>
          </a:p>
        </c:rich>
      </c:tx>
      <c:layout>
        <c:manualLayout>
          <c:xMode val="edge"/>
          <c:yMode val="edge"/>
          <c:x val="0.25270784805331736"/>
          <c:y val="4.1159910031566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77783423739289E-2"/>
          <c:y val="0.35795401757452538"/>
          <c:w val="0.89244443315252142"/>
          <c:h val="0.64204598242547462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0062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dash!$X$33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4435-9419-B8AF01C759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dash!$Y$33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D0E-4435-9419-B8AF01C75948}"/>
            </c:ext>
          </c:extLst>
        </c:ser>
        <c:ser>
          <c:idx val="2"/>
          <c:order val="2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dash!$Z$33</c:f>
              <c:numCache>
                <c:formatCode>0%</c:formatCode>
                <c:ptCount val="1"/>
                <c:pt idx="0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E-4435-9419-B8AF01C75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36705103"/>
        <c:axId val="1436700783"/>
      </c:barChart>
      <c:catAx>
        <c:axId val="1436705103"/>
        <c:scaling>
          <c:orientation val="minMax"/>
        </c:scaling>
        <c:delete val="1"/>
        <c:axPos val="l"/>
        <c:majorTickMark val="none"/>
        <c:minorTickMark val="none"/>
        <c:tickLblPos val="nextTo"/>
        <c:crossAx val="1436700783"/>
        <c:crosses val="autoZero"/>
        <c:auto val="1"/>
        <c:lblAlgn val="ctr"/>
        <c:lblOffset val="100"/>
        <c:noMultiLvlLbl val="0"/>
      </c:catAx>
      <c:valAx>
        <c:axId val="1436700783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14367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31541301184664E-2"/>
          <c:y val="3.0790740149589657E-2"/>
          <c:w val="0.80672398116555755"/>
          <c:h val="0.9692092598504102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4A-43E7-9774-D35DBE2B085A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4A-43E7-9774-D35DBE2B085A}"/>
              </c:ext>
            </c:extLst>
          </c:dPt>
          <c:dLbls>
            <c:dLbl>
              <c:idx val="0"/>
              <c:layout>
                <c:manualLayout>
                  <c:x val="-0.10144080556247063"/>
                  <c:y val="0.236062341146854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A-43E7-9774-D35DBE2B085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4A-43E7-9774-D35DBE2B08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dash!$Z$36:$AA$36</c:f>
              <c:numCache>
                <c:formatCode>0%</c:formatCode>
                <c:ptCount val="2"/>
                <c:pt idx="0">
                  <c:v>9.353316680543991E-2</c:v>
                </c:pt>
                <c:pt idx="1">
                  <c:v>0.90646683319456012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A-43E7-9774-D35DBE2B0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>
                    <a:lumMod val="50000"/>
                    <a:lumOff val="50000"/>
                  </a:schemeClr>
                </a:solidFill>
                <a:latin typeface="Agency FB" panose="020B0503020202020204" pitchFamily="34" charset="0"/>
              </a:rPr>
              <a:t>Average Age</a:t>
            </a:r>
          </a:p>
        </c:rich>
      </c:tx>
      <c:layout>
        <c:manualLayout>
          <c:xMode val="edge"/>
          <c:yMode val="edge"/>
          <c:x val="0.16913078700436365"/>
          <c:y val="2.5081935969964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dash!$AB$33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1-4961-86A2-F56CDAA84AFD}"/>
            </c:ext>
          </c:extLst>
        </c:ser>
        <c:ser>
          <c:idx val="2"/>
          <c:order val="1"/>
          <c:spPr>
            <a:solidFill>
              <a:srgbClr val="006260"/>
            </a:solidFill>
            <a:ln>
              <a:noFill/>
            </a:ln>
            <a:effectLst/>
          </c:spPr>
          <c:invertIfNegative val="0"/>
          <c:val>
            <c:numRef>
              <c:f>dash!$AB$34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1-4961-86A2-F56CDAA84AFD}"/>
            </c:ext>
          </c:extLst>
        </c:ser>
        <c:ser>
          <c:idx val="3"/>
          <c:order val="2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dash!$AB$35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1-4961-86A2-F56CDAA8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710863"/>
        <c:axId val="1436694543"/>
      </c:barChart>
      <c:catAx>
        <c:axId val="143671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6694543"/>
        <c:crosses val="autoZero"/>
        <c:auto val="1"/>
        <c:lblAlgn val="ctr"/>
        <c:lblOffset val="100"/>
        <c:noMultiLvlLbl val="0"/>
      </c:catAx>
      <c:valAx>
        <c:axId val="1436694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671086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60601176630993E-2"/>
          <c:y val="0.11922163382539062"/>
          <c:w val="0.87376373656094286"/>
          <c:h val="0.91939063961091738"/>
        </c:manualLayout>
      </c:layout>
      <c:doughnutChart>
        <c:varyColors val="1"/>
        <c:ser>
          <c:idx val="1"/>
          <c:order val="0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B4-47EC-9D39-0D8170023E9C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B4-47EC-9D39-0D8170023E9C}"/>
              </c:ext>
            </c:extLst>
          </c:dPt>
          <c:dPt>
            <c:idx val="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B4-47EC-9D39-0D8170023E9C}"/>
              </c:ext>
            </c:extLst>
          </c:dPt>
          <c:dPt>
            <c:idx val="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B4-47EC-9D39-0D8170023E9C}"/>
              </c:ext>
            </c:extLst>
          </c:dPt>
          <c:dPt>
            <c:idx val="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B4-47EC-9D39-0D8170023E9C}"/>
              </c:ext>
            </c:extLst>
          </c:dPt>
          <c:dPt>
            <c:idx val="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B4-47EC-9D39-0D8170023E9C}"/>
              </c:ext>
            </c:extLst>
          </c:dPt>
          <c:dPt>
            <c:idx val="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B4-47EC-9D39-0D8170023E9C}"/>
              </c:ext>
            </c:extLst>
          </c:dPt>
          <c:dPt>
            <c:idx val="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B4-47EC-9D39-0D8170023E9C}"/>
              </c:ext>
            </c:extLst>
          </c:dPt>
          <c:dPt>
            <c:idx val="8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B4-47EC-9D39-0D8170023E9C}"/>
              </c:ext>
            </c:extLst>
          </c:dPt>
          <c:dPt>
            <c:idx val="9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B4-47EC-9D39-0D8170023E9C}"/>
              </c:ext>
            </c:extLst>
          </c:dPt>
          <c:dPt>
            <c:idx val="1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B4-47EC-9D39-0D8170023E9C}"/>
              </c:ext>
            </c:extLst>
          </c:dPt>
          <c:dPt>
            <c:idx val="1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B4-47EC-9D39-0D8170023E9C}"/>
              </c:ext>
            </c:extLst>
          </c:dPt>
          <c:dPt>
            <c:idx val="1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B4-47EC-9D39-0D8170023E9C}"/>
              </c:ext>
            </c:extLst>
          </c:dPt>
          <c:dPt>
            <c:idx val="1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B4-47EC-9D39-0D8170023E9C}"/>
              </c:ext>
            </c:extLst>
          </c:dPt>
          <c:dPt>
            <c:idx val="1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B4-47EC-9D39-0D8170023E9C}"/>
              </c:ext>
            </c:extLst>
          </c:dPt>
          <c:dPt>
            <c:idx val="1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B4-47EC-9D39-0D8170023E9C}"/>
              </c:ext>
            </c:extLst>
          </c:dPt>
          <c:dPt>
            <c:idx val="1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B4-47EC-9D39-0D8170023E9C}"/>
              </c:ext>
            </c:extLst>
          </c:dPt>
          <c:dPt>
            <c:idx val="1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B4-47EC-9D39-0D8170023E9C}"/>
              </c:ext>
            </c:extLst>
          </c:dPt>
          <c:val>
            <c:numRef>
              <c:f>dash!$AD$28:$AD$45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8-4C8D-BF06-0057CBDC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2"/>
          <c:order val="1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58-4C8D-BF06-0057CBDC0E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FB4-47EC-9D39-0D8170023E9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58-4C8D-BF06-0057CBDC0E59}"/>
              </c:ext>
            </c:extLst>
          </c:dPt>
          <c:dLbls>
            <c:dLbl>
              <c:idx val="0"/>
              <c:layout>
                <c:manualLayout>
                  <c:x val="-0.28896346010439977"/>
                  <c:y val="-0.358796296296296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758-4C8D-BF06-0057CBDC0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dash!$X$37:$Z$37</c:f>
              <c:numCache>
                <c:formatCode>General</c:formatCode>
                <c:ptCount val="3"/>
                <c:pt idx="0" formatCode="0%">
                  <c:v>0.66</c:v>
                </c:pt>
                <c:pt idx="2" formatCode="0%">
                  <c:v>0.33999999999999997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8-4C8D-BF06-0057CBDC0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60601176630993E-2"/>
          <c:y val="0.11922163382539062"/>
          <c:w val="0.87376373656094286"/>
          <c:h val="0.91939063961091738"/>
        </c:manualLayout>
      </c:layout>
      <c:doughnutChart>
        <c:varyColors val="1"/>
        <c:ser>
          <c:idx val="0"/>
          <c:order val="0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73-4B34-9CD3-D5457F4902DC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73-4B34-9CD3-D5457F4902DC}"/>
              </c:ext>
            </c:extLst>
          </c:dPt>
          <c:dPt>
            <c:idx val="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73-4B34-9CD3-D5457F4902DC}"/>
              </c:ext>
            </c:extLst>
          </c:dPt>
          <c:dPt>
            <c:idx val="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73-4B34-9CD3-D5457F4902DC}"/>
              </c:ext>
            </c:extLst>
          </c:dPt>
          <c:dPt>
            <c:idx val="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73-4B34-9CD3-D5457F4902DC}"/>
              </c:ext>
            </c:extLst>
          </c:dPt>
          <c:dPt>
            <c:idx val="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73-4B34-9CD3-D5457F4902DC}"/>
              </c:ext>
            </c:extLst>
          </c:dPt>
          <c:dPt>
            <c:idx val="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73-4B34-9CD3-D5457F4902DC}"/>
              </c:ext>
            </c:extLst>
          </c:dPt>
          <c:dPt>
            <c:idx val="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73-4B34-9CD3-D5457F4902DC}"/>
              </c:ext>
            </c:extLst>
          </c:dPt>
          <c:dPt>
            <c:idx val="8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73-4B34-9CD3-D5457F4902DC}"/>
              </c:ext>
            </c:extLst>
          </c:dPt>
          <c:dPt>
            <c:idx val="9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73-4B34-9CD3-D5457F4902DC}"/>
              </c:ext>
            </c:extLst>
          </c:dPt>
          <c:dPt>
            <c:idx val="1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73-4B34-9CD3-D5457F4902DC}"/>
              </c:ext>
            </c:extLst>
          </c:dPt>
          <c:dPt>
            <c:idx val="1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73-4B34-9CD3-D5457F4902DC}"/>
              </c:ext>
            </c:extLst>
          </c:dPt>
          <c:dPt>
            <c:idx val="1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73-4B34-9CD3-D5457F4902DC}"/>
              </c:ext>
            </c:extLst>
          </c:dPt>
          <c:dPt>
            <c:idx val="1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73-4B34-9CD3-D5457F4902DC}"/>
              </c:ext>
            </c:extLst>
          </c:dPt>
          <c:dPt>
            <c:idx val="1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73-4B34-9CD3-D5457F4902DC}"/>
              </c:ext>
            </c:extLst>
          </c:dPt>
          <c:dPt>
            <c:idx val="1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73-4B34-9CD3-D5457F4902DC}"/>
              </c:ext>
            </c:extLst>
          </c:dPt>
          <c:dPt>
            <c:idx val="1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73-4B34-9CD3-D5457F4902DC}"/>
              </c:ext>
            </c:extLst>
          </c:dPt>
          <c:val>
            <c:numRef>
              <c:f>dash!$AD$28:$AD$44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932-4362-BDD0-4BE23B23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3"/>
          <c:order val="1"/>
          <c:dPt>
            <c:idx val="0"/>
            <c:bubble3D val="0"/>
            <c:spPr>
              <a:solidFill>
                <a:srgbClr val="0062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932-4362-BDD0-4BE23B239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73-4B34-9CD3-D5457F4902D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932-4362-BDD0-4BE23B239FD4}"/>
              </c:ext>
            </c:extLst>
          </c:dPt>
          <c:dLbls>
            <c:dLbl>
              <c:idx val="0"/>
              <c:layout>
                <c:manualLayout>
                  <c:x val="-0.26099925428784487"/>
                  <c:y val="-0.43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932-4362-BDD0-4BE23B239FD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932-4362-BDD0-4BE23B239F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dash!$X$40:$Z$40</c:f>
              <c:numCache>
                <c:formatCode>General</c:formatCode>
                <c:ptCount val="3"/>
                <c:pt idx="0" formatCode="0%">
                  <c:v>0.7</c:v>
                </c:pt>
                <c:pt idx="2" formatCode="0%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4932-4362-BDD0-4BE23B239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860601176630993E-2"/>
          <c:y val="0.11922163382539062"/>
          <c:w val="0.87376373656094286"/>
          <c:h val="0.91939063961091738"/>
        </c:manualLayout>
      </c:layout>
      <c:doughnutChart>
        <c:varyColors val="1"/>
        <c:ser>
          <c:idx val="1"/>
          <c:order val="0"/>
          <c:spPr>
            <a:pattFill prst="pct25">
              <a:fgClr>
                <a:schemeClr val="accent3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BA-4F72-B178-68D12ADB6B9C}"/>
              </c:ext>
            </c:extLst>
          </c:dPt>
          <c:dPt>
            <c:idx val="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BA-4F72-B178-68D12ADB6B9C}"/>
              </c:ext>
            </c:extLst>
          </c:dPt>
          <c:dPt>
            <c:idx val="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BA-4F72-B178-68D12ADB6B9C}"/>
              </c:ext>
            </c:extLst>
          </c:dPt>
          <c:dPt>
            <c:idx val="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BA-4F72-B178-68D12ADB6B9C}"/>
              </c:ext>
            </c:extLst>
          </c:dPt>
          <c:dPt>
            <c:idx val="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BA-4F72-B178-68D12ADB6B9C}"/>
              </c:ext>
            </c:extLst>
          </c:dPt>
          <c:dPt>
            <c:idx val="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BA-4F72-B178-68D12ADB6B9C}"/>
              </c:ext>
            </c:extLst>
          </c:dPt>
          <c:dPt>
            <c:idx val="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BA-4F72-B178-68D12ADB6B9C}"/>
              </c:ext>
            </c:extLst>
          </c:dPt>
          <c:dPt>
            <c:idx val="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BA-4F72-B178-68D12ADB6B9C}"/>
              </c:ext>
            </c:extLst>
          </c:dPt>
          <c:dPt>
            <c:idx val="8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BA-4F72-B178-68D12ADB6B9C}"/>
              </c:ext>
            </c:extLst>
          </c:dPt>
          <c:dPt>
            <c:idx val="9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BA-4F72-B178-68D12ADB6B9C}"/>
              </c:ext>
            </c:extLst>
          </c:dPt>
          <c:dPt>
            <c:idx val="10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BA-4F72-B178-68D12ADB6B9C}"/>
              </c:ext>
            </c:extLst>
          </c:dPt>
          <c:dPt>
            <c:idx val="11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BA-4F72-B178-68D12ADB6B9C}"/>
              </c:ext>
            </c:extLst>
          </c:dPt>
          <c:dPt>
            <c:idx val="12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BA-4F72-B178-68D12ADB6B9C}"/>
              </c:ext>
            </c:extLst>
          </c:dPt>
          <c:dPt>
            <c:idx val="13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BA-4F72-B178-68D12ADB6B9C}"/>
              </c:ext>
            </c:extLst>
          </c:dPt>
          <c:dPt>
            <c:idx val="14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BA-4F72-B178-68D12ADB6B9C}"/>
              </c:ext>
            </c:extLst>
          </c:dPt>
          <c:dPt>
            <c:idx val="15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BA-4F72-B178-68D12ADB6B9C}"/>
              </c:ext>
            </c:extLst>
          </c:dPt>
          <c:dPt>
            <c:idx val="16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BA-4F72-B178-68D12ADB6B9C}"/>
              </c:ext>
            </c:extLst>
          </c:dPt>
          <c:dPt>
            <c:idx val="17"/>
            <c:bubble3D val="0"/>
            <c:spPr>
              <a:pattFill prst="pct25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BA-4F72-B178-68D12ADB6B9C}"/>
              </c:ext>
            </c:extLst>
          </c:dPt>
          <c:val>
            <c:numRef>
              <c:f>dash!$AD$28:$AD$45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BBA-4F72-B178-68D12ADB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2"/>
          <c:order val="1"/>
          <c:dPt>
            <c:idx val="0"/>
            <c:bubble3D val="0"/>
            <c:spPr>
              <a:solidFill>
                <a:srgbClr val="0062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BBA-4F72-B178-68D12ADB6B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BBA-4F72-B178-68D12ADB6B9C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BBA-4F72-B178-68D12ADB6B9C}"/>
              </c:ext>
            </c:extLst>
          </c:dPt>
          <c:dLbls>
            <c:dLbl>
              <c:idx val="0"/>
              <c:layout>
                <c:manualLayout>
                  <c:x val="-0.32624906785980617"/>
                  <c:y val="-0.266203703703703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BBA-4F72-B178-68D12ADB6B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6666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dash!$X$41:$Z$41</c:f>
              <c:numCache>
                <c:formatCode>General</c:formatCode>
                <c:ptCount val="3"/>
                <c:pt idx="0" formatCode="0%">
                  <c:v>0.6</c:v>
                </c:pt>
                <c:pt idx="2" formatCode="0%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BBA-4F72-B178-68D12ADB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4.xml"/><Relationship Id="rId18" Type="http://schemas.openxmlformats.org/officeDocument/2006/relationships/chart" Target="../charts/chart9.xml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9.jpeg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openxmlformats.org/officeDocument/2006/relationships/chart" Target="../charts/chart7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6.xml"/><Relationship Id="rId10" Type="http://schemas.openxmlformats.org/officeDocument/2006/relationships/chart" Target="../charts/chart3.xml"/><Relationship Id="rId19" Type="http://schemas.openxmlformats.org/officeDocument/2006/relationships/chart" Target="../charts/chart10.xml"/><Relationship Id="rId4" Type="http://schemas.openxmlformats.org/officeDocument/2006/relationships/image" Target="../media/image3.png"/><Relationship Id="rId9" Type="http://schemas.openxmlformats.org/officeDocument/2006/relationships/chart" Target="../charts/chart2.xml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22907</xdr:colOff>
      <xdr:row>1</xdr:row>
      <xdr:rowOff>21542</xdr:rowOff>
    </xdr:from>
    <xdr:to>
      <xdr:col>6</xdr:col>
      <xdr:colOff>210183</xdr:colOff>
      <xdr:row>13</xdr:row>
      <xdr:rowOff>94694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6A166-81C8-0048-35AF-9BAD9868A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238029</xdr:colOff>
      <xdr:row>1</xdr:row>
      <xdr:rowOff>35006</xdr:rowOff>
    </xdr:from>
    <xdr:to>
      <xdr:col>7</xdr:col>
      <xdr:colOff>407135</xdr:colOff>
      <xdr:row>7</xdr:row>
      <xdr:rowOff>53294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F540A9CA-66F6-2935-5746-E94E2036B4E1}"/>
            </a:ext>
          </a:extLst>
        </xdr:cNvPr>
        <xdr:cNvSpPr/>
      </xdr:nvSpPr>
      <xdr:spPr>
        <a:xfrm>
          <a:off x="3886837" y="225506"/>
          <a:ext cx="777240" cy="1161288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oneCell">
    <xdr:from>
      <xdr:col>6</xdr:col>
      <xdr:colOff>360660</xdr:colOff>
      <xdr:row>2</xdr:row>
      <xdr:rowOff>50738</xdr:rowOff>
    </xdr:from>
    <xdr:to>
      <xdr:col>7</xdr:col>
      <xdr:colOff>269044</xdr:colOff>
      <xdr:row>5</xdr:row>
      <xdr:rowOff>19591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E8D337-15D8-8D0A-0A01-3296F0148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9468" y="431738"/>
          <a:ext cx="516518" cy="540353"/>
        </a:xfrm>
        <a:prstGeom prst="rect">
          <a:avLst/>
        </a:prstGeom>
      </xdr:spPr>
    </xdr:pic>
    <xdr:clientData/>
  </xdr:twoCellAnchor>
  <xdr:twoCellAnchor>
    <xdr:from>
      <xdr:col>6</xdr:col>
      <xdr:colOff>309981</xdr:colOff>
      <xdr:row>5</xdr:row>
      <xdr:rowOff>96507</xdr:rowOff>
    </xdr:from>
    <xdr:to>
      <xdr:col>7</xdr:col>
      <xdr:colOff>198857</xdr:colOff>
      <xdr:row>6</xdr:row>
      <xdr:rowOff>112382</xdr:rowOff>
    </xdr:to>
    <xdr:sp macro="" textlink="dash!$N$38">
      <xdr:nvSpPr>
        <xdr:cNvPr id="41" name="TextBox 40">
          <a:extLst>
            <a:ext uri="{FF2B5EF4-FFF2-40B4-BE49-F238E27FC236}">
              <a16:creationId xmlns:a16="http://schemas.microsoft.com/office/drawing/2014/main" id="{C9006095-ADD9-C162-E7A6-C5FB70C89E90}"/>
            </a:ext>
          </a:extLst>
        </xdr:cNvPr>
        <xdr:cNvSpPr txBox="1"/>
      </xdr:nvSpPr>
      <xdr:spPr>
        <a:xfrm>
          <a:off x="3958789" y="1049007"/>
          <a:ext cx="497010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0B727D0-AF1C-4442-85E6-D5CBA477DCA0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6</xdr:col>
      <xdr:colOff>311967</xdr:colOff>
      <xdr:row>7</xdr:row>
      <xdr:rowOff>165344</xdr:rowOff>
    </xdr:from>
    <xdr:to>
      <xdr:col>7</xdr:col>
      <xdr:colOff>282700</xdr:colOff>
      <xdr:row>11</xdr:row>
      <xdr:rowOff>6046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7AE563-FAB8-05FF-723F-5434165F8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0775" y="1498844"/>
          <a:ext cx="578867" cy="602702"/>
        </a:xfrm>
        <a:prstGeom prst="rect">
          <a:avLst/>
        </a:prstGeom>
      </xdr:spPr>
    </xdr:pic>
    <xdr:clientData/>
  </xdr:twoCellAnchor>
  <xdr:twoCellAnchor>
    <xdr:from>
      <xdr:col>6</xdr:col>
      <xdr:colOff>278423</xdr:colOff>
      <xdr:row>11</xdr:row>
      <xdr:rowOff>117231</xdr:rowOff>
    </xdr:from>
    <xdr:to>
      <xdr:col>7</xdr:col>
      <xdr:colOff>366346</xdr:colOff>
      <xdr:row>12</xdr:row>
      <xdr:rowOff>124557</xdr:rowOff>
    </xdr:to>
    <xdr:sp macro="" textlink="$X$8">
      <xdr:nvSpPr>
        <xdr:cNvPr id="47" name="TextBox 46">
          <a:extLst>
            <a:ext uri="{FF2B5EF4-FFF2-40B4-BE49-F238E27FC236}">
              <a16:creationId xmlns:a16="http://schemas.microsoft.com/office/drawing/2014/main" id="{962DB703-D021-40CE-8400-1F383576D173}"/>
            </a:ext>
          </a:extLst>
        </xdr:cNvPr>
        <xdr:cNvSpPr txBox="1"/>
      </xdr:nvSpPr>
      <xdr:spPr>
        <a:xfrm>
          <a:off x="3927231" y="2212731"/>
          <a:ext cx="696057" cy="197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7DB411B-2605-4E9E-82EC-CB05DC4D9B9A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27%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489479</xdr:colOff>
      <xdr:row>1</xdr:row>
      <xdr:rowOff>66144</xdr:rowOff>
    </xdr:from>
    <xdr:to>
      <xdr:col>9</xdr:col>
      <xdr:colOff>63500</xdr:colOff>
      <xdr:row>2</xdr:row>
      <xdr:rowOff>82019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EF94DC7-58D9-4CA8-9EA4-14EB0B3742E5}"/>
            </a:ext>
          </a:extLst>
        </xdr:cNvPr>
        <xdr:cNvSpPr txBox="1"/>
      </xdr:nvSpPr>
      <xdr:spPr>
        <a:xfrm>
          <a:off x="4749271" y="256644"/>
          <a:ext cx="791104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rgbClr val="006666"/>
              </a:solidFill>
              <a:latin typeface="Agency FB" panose="020B0503020202020204" pitchFamily="34" charset="0"/>
            </a:rPr>
            <a:t>Sick Leave</a:t>
          </a:r>
        </a:p>
      </xdr:txBody>
    </xdr:sp>
    <xdr:clientData/>
  </xdr:twoCellAnchor>
  <xdr:twoCellAnchor>
    <xdr:from>
      <xdr:col>8</xdr:col>
      <xdr:colOff>32157</xdr:colOff>
      <xdr:row>5</xdr:row>
      <xdr:rowOff>91993</xdr:rowOff>
    </xdr:from>
    <xdr:to>
      <xdr:col>8</xdr:col>
      <xdr:colOff>529575</xdr:colOff>
      <xdr:row>6</xdr:row>
      <xdr:rowOff>107868</xdr:rowOff>
    </xdr:to>
    <xdr:sp macro="" textlink="$X$9">
      <xdr:nvSpPr>
        <xdr:cNvPr id="54" name="TextBox 53">
          <a:extLst>
            <a:ext uri="{FF2B5EF4-FFF2-40B4-BE49-F238E27FC236}">
              <a16:creationId xmlns:a16="http://schemas.microsoft.com/office/drawing/2014/main" id="{046B432A-2664-429F-9DF0-86CC854E384B}"/>
            </a:ext>
          </a:extLst>
        </xdr:cNvPr>
        <xdr:cNvSpPr txBox="1"/>
      </xdr:nvSpPr>
      <xdr:spPr>
        <a:xfrm>
          <a:off x="4897234" y="1044493"/>
          <a:ext cx="497418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2D3185B9-EFF1-4197-BEBC-AE2063B03911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8</xdr:col>
      <xdr:colOff>48342</xdr:colOff>
      <xdr:row>2</xdr:row>
      <xdr:rowOff>129180</xdr:rowOff>
    </xdr:from>
    <xdr:to>
      <xdr:col>8</xdr:col>
      <xdr:colOff>502918</xdr:colOff>
      <xdr:row>5</xdr:row>
      <xdr:rowOff>27372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16080CD-B3D9-4522-5974-FDAFB8FB9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3419" y="510180"/>
          <a:ext cx="454576" cy="469692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6</xdr:row>
      <xdr:rowOff>238125</xdr:rowOff>
    </xdr:from>
    <xdr:to>
      <xdr:col>9</xdr:col>
      <xdr:colOff>230187</xdr:colOff>
      <xdr:row>6</xdr:row>
      <xdr:rowOff>444500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96A85B0-389D-45BB-80A3-E3AE8100457F}"/>
            </a:ext>
          </a:extLst>
        </xdr:cNvPr>
        <xdr:cNvSpPr txBox="1"/>
      </xdr:nvSpPr>
      <xdr:spPr>
        <a:xfrm>
          <a:off x="4325938" y="1381125"/>
          <a:ext cx="793749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rgbClr val="006666"/>
              </a:solidFill>
              <a:latin typeface="Agency FB" panose="020B0503020202020204" pitchFamily="34" charset="0"/>
            </a:rPr>
            <a:t>Hours Late</a:t>
          </a:r>
        </a:p>
      </xdr:txBody>
    </xdr:sp>
    <xdr:clientData/>
  </xdr:twoCellAnchor>
  <xdr:twoCellAnchor editAs="oneCell">
    <xdr:from>
      <xdr:col>8</xdr:col>
      <xdr:colOff>71006</xdr:colOff>
      <xdr:row>9</xdr:row>
      <xdr:rowOff>85267</xdr:rowOff>
    </xdr:from>
    <xdr:to>
      <xdr:col>8</xdr:col>
      <xdr:colOff>432161</xdr:colOff>
      <xdr:row>11</xdr:row>
      <xdr:rowOff>82514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5E50A59-6732-6312-260E-C91FB0207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083" y="1799767"/>
          <a:ext cx="361155" cy="378247"/>
        </a:xfrm>
        <a:prstGeom prst="rect">
          <a:avLst/>
        </a:prstGeom>
      </xdr:spPr>
    </xdr:pic>
    <xdr:clientData/>
  </xdr:twoCellAnchor>
  <xdr:twoCellAnchor>
    <xdr:from>
      <xdr:col>7</xdr:col>
      <xdr:colOff>490904</xdr:colOff>
      <xdr:row>11</xdr:row>
      <xdr:rowOff>121850</xdr:rowOff>
    </xdr:from>
    <xdr:to>
      <xdr:col>8</xdr:col>
      <xdr:colOff>608134</xdr:colOff>
      <xdr:row>12</xdr:row>
      <xdr:rowOff>168520</xdr:rowOff>
    </xdr:to>
    <xdr:sp macro="" textlink="$X$10">
      <xdr:nvSpPr>
        <xdr:cNvPr id="63" name="TextBox 62">
          <a:extLst>
            <a:ext uri="{FF2B5EF4-FFF2-40B4-BE49-F238E27FC236}">
              <a16:creationId xmlns:a16="http://schemas.microsoft.com/office/drawing/2014/main" id="{838F4ABF-578F-4B29-82CB-E1073401B7F6}"/>
            </a:ext>
          </a:extLst>
        </xdr:cNvPr>
        <xdr:cNvSpPr txBox="1"/>
      </xdr:nvSpPr>
      <xdr:spPr>
        <a:xfrm>
          <a:off x="4747846" y="2217350"/>
          <a:ext cx="725365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F8EBC73-5A78-4BFF-8FB2-48FC3799BADB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94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56419</xdr:colOff>
      <xdr:row>1</xdr:row>
      <xdr:rowOff>102868</xdr:rowOff>
    </xdr:from>
    <xdr:to>
      <xdr:col>11</xdr:col>
      <xdr:colOff>422922</xdr:colOff>
      <xdr:row>5</xdr:row>
      <xdr:rowOff>54100</xdr:rowOff>
    </xdr:to>
    <xdr:sp macro="" textlink="">
      <xdr:nvSpPr>
        <xdr:cNvPr id="3079" name="Rectangle 3078">
          <a:extLst>
            <a:ext uri="{FF2B5EF4-FFF2-40B4-BE49-F238E27FC236}">
              <a16:creationId xmlns:a16="http://schemas.microsoft.com/office/drawing/2014/main" id="{28CFADC3-D656-481C-9039-B480525D4FF6}"/>
            </a:ext>
          </a:extLst>
        </xdr:cNvPr>
        <xdr:cNvSpPr/>
      </xdr:nvSpPr>
      <xdr:spPr>
        <a:xfrm>
          <a:off x="5511646" y="293368"/>
          <a:ext cx="1578776" cy="713232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oneCellAnchor>
    <xdr:from>
      <xdr:col>9</xdr:col>
      <xdr:colOff>66550</xdr:colOff>
      <xdr:row>1</xdr:row>
      <xdr:rowOff>126929</xdr:rowOff>
    </xdr:from>
    <xdr:ext cx="1568823" cy="304955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171548CC-436A-4150-B3D9-D5366E604947}"/>
            </a:ext>
          </a:extLst>
        </xdr:cNvPr>
        <xdr:cNvSpPr txBox="1"/>
      </xdr:nvSpPr>
      <xdr:spPr>
        <a:xfrm>
          <a:off x="5521777" y="317429"/>
          <a:ext cx="1568823" cy="30495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Inentive Cost</a:t>
          </a:r>
        </a:p>
      </xdr:txBody>
    </xdr:sp>
    <xdr:clientData/>
  </xdr:oneCellAnchor>
  <xdr:twoCellAnchor editAs="oneCell">
    <xdr:from>
      <xdr:col>9</xdr:col>
      <xdr:colOff>171200</xdr:colOff>
      <xdr:row>2</xdr:row>
      <xdr:rowOff>150968</xdr:rowOff>
    </xdr:from>
    <xdr:to>
      <xdr:col>9</xdr:col>
      <xdr:colOff>572210</xdr:colOff>
      <xdr:row>5</xdr:row>
      <xdr:rowOff>11751</xdr:rowOff>
    </xdr:to>
    <xdr:pic>
      <xdr:nvPicPr>
        <xdr:cNvPr id="3089" name="Picture 3088">
          <a:extLst>
            <a:ext uri="{FF2B5EF4-FFF2-40B4-BE49-F238E27FC236}">
              <a16:creationId xmlns:a16="http://schemas.microsoft.com/office/drawing/2014/main" id="{D03C8F78-6695-35B2-AD82-BFA5F49C7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075" y="531968"/>
          <a:ext cx="401010" cy="432283"/>
        </a:xfrm>
        <a:prstGeom prst="rect">
          <a:avLst/>
        </a:prstGeom>
      </xdr:spPr>
    </xdr:pic>
    <xdr:clientData/>
  </xdr:twoCellAnchor>
  <xdr:twoCellAnchor>
    <xdr:from>
      <xdr:col>10</xdr:col>
      <xdr:colOff>15986</xdr:colOff>
      <xdr:row>3</xdr:row>
      <xdr:rowOff>45758</xdr:rowOff>
    </xdr:from>
    <xdr:to>
      <xdr:col>11</xdr:col>
      <xdr:colOff>418966</xdr:colOff>
      <xdr:row>4</xdr:row>
      <xdr:rowOff>112060</xdr:rowOff>
    </xdr:to>
    <xdr:sp macro="" textlink="$X$12">
      <xdr:nvSpPr>
        <xdr:cNvPr id="3091" name="TextBox 3090">
          <a:extLst>
            <a:ext uri="{FF2B5EF4-FFF2-40B4-BE49-F238E27FC236}">
              <a16:creationId xmlns:a16="http://schemas.microsoft.com/office/drawing/2014/main" id="{B25474C4-22F1-44B9-B750-29CE4574B19A}"/>
            </a:ext>
          </a:extLst>
        </xdr:cNvPr>
        <xdr:cNvSpPr txBox="1"/>
      </xdr:nvSpPr>
      <xdr:spPr>
        <a:xfrm>
          <a:off x="6077350" y="617258"/>
          <a:ext cx="1009116" cy="2568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E89DB0F-CB38-41A2-9F30-4AA41F405B07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$516,453.00 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154846</xdr:colOff>
      <xdr:row>7</xdr:row>
      <xdr:rowOff>24125</xdr:rowOff>
    </xdr:from>
    <xdr:to>
      <xdr:col>9</xdr:col>
      <xdr:colOff>498021</xdr:colOff>
      <xdr:row>9</xdr:row>
      <xdr:rowOff>5329</xdr:rowOff>
    </xdr:to>
    <xdr:pic>
      <xdr:nvPicPr>
        <xdr:cNvPr id="3098" name="Picture 3097">
          <a:extLst>
            <a:ext uri="{FF2B5EF4-FFF2-40B4-BE49-F238E27FC236}">
              <a16:creationId xmlns:a16="http://schemas.microsoft.com/office/drawing/2014/main" id="{EDC81F2F-C366-30AD-0B04-F41651BB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073" y="1357625"/>
          <a:ext cx="343175" cy="362204"/>
        </a:xfrm>
        <a:prstGeom prst="rect">
          <a:avLst/>
        </a:prstGeom>
      </xdr:spPr>
    </xdr:pic>
    <xdr:clientData/>
  </xdr:twoCellAnchor>
  <xdr:twoCellAnchor>
    <xdr:from>
      <xdr:col>10</xdr:col>
      <xdr:colOff>29308</xdr:colOff>
      <xdr:row>7</xdr:row>
      <xdr:rowOff>36635</xdr:rowOff>
    </xdr:from>
    <xdr:to>
      <xdr:col>11</xdr:col>
      <xdr:colOff>388327</xdr:colOff>
      <xdr:row>8</xdr:row>
      <xdr:rowOff>63188</xdr:rowOff>
    </xdr:to>
    <xdr:sp macro="" textlink="$X$13">
      <xdr:nvSpPr>
        <xdr:cNvPr id="3104" name="TextBox 3103">
          <a:extLst>
            <a:ext uri="{FF2B5EF4-FFF2-40B4-BE49-F238E27FC236}">
              <a16:creationId xmlns:a16="http://schemas.microsoft.com/office/drawing/2014/main" id="{6783DB0C-9510-40AE-BF62-E0D576347001}"/>
            </a:ext>
          </a:extLst>
        </xdr:cNvPr>
        <xdr:cNvSpPr txBox="1"/>
      </xdr:nvSpPr>
      <xdr:spPr>
        <a:xfrm>
          <a:off x="6110654" y="1370135"/>
          <a:ext cx="967154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69F5C05-0AC4-49F3-B971-CE136D0E05AD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$207,989.00 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9</xdr:col>
      <xdr:colOff>127621</xdr:colOff>
      <xdr:row>11</xdr:row>
      <xdr:rowOff>117378</xdr:rowOff>
    </xdr:from>
    <xdr:to>
      <xdr:col>9</xdr:col>
      <xdr:colOff>437545</xdr:colOff>
      <xdr:row>13</xdr:row>
      <xdr:rowOff>61349</xdr:rowOff>
    </xdr:to>
    <xdr:pic>
      <xdr:nvPicPr>
        <xdr:cNvPr id="3106" name="Picture 3105">
          <a:extLst>
            <a:ext uri="{FF2B5EF4-FFF2-40B4-BE49-F238E27FC236}">
              <a16:creationId xmlns:a16="http://schemas.microsoft.com/office/drawing/2014/main" id="{355804FE-C98A-0E8C-2CD1-D2968C4CA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848" y="2212878"/>
          <a:ext cx="309924" cy="324971"/>
        </a:xfrm>
        <a:prstGeom prst="rect">
          <a:avLst/>
        </a:prstGeom>
      </xdr:spPr>
    </xdr:pic>
    <xdr:clientData/>
  </xdr:twoCellAnchor>
  <xdr:twoCellAnchor>
    <xdr:from>
      <xdr:col>6</xdr:col>
      <xdr:colOff>243010</xdr:colOff>
      <xdr:row>7</xdr:row>
      <xdr:rowOff>74084</xdr:rowOff>
    </xdr:from>
    <xdr:to>
      <xdr:col>7</xdr:col>
      <xdr:colOff>412116</xdr:colOff>
      <xdr:row>13</xdr:row>
      <xdr:rowOff>92372</xdr:rowOff>
    </xdr:to>
    <xdr:sp macro="" textlink="">
      <xdr:nvSpPr>
        <xdr:cNvPr id="3107" name="Rectangle 3106">
          <a:extLst>
            <a:ext uri="{FF2B5EF4-FFF2-40B4-BE49-F238E27FC236}">
              <a16:creationId xmlns:a16="http://schemas.microsoft.com/office/drawing/2014/main" id="{35BF3EBA-1C21-426E-B897-5DA77E45ED6A}"/>
            </a:ext>
          </a:extLst>
        </xdr:cNvPr>
        <xdr:cNvSpPr/>
      </xdr:nvSpPr>
      <xdr:spPr>
        <a:xfrm>
          <a:off x="3891818" y="1407584"/>
          <a:ext cx="777240" cy="1161288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468219</xdr:colOff>
      <xdr:row>7</xdr:row>
      <xdr:rowOff>66720</xdr:rowOff>
    </xdr:from>
    <xdr:to>
      <xdr:col>9</xdr:col>
      <xdr:colOff>29189</xdr:colOff>
      <xdr:row>13</xdr:row>
      <xdr:rowOff>85008</xdr:rowOff>
    </xdr:to>
    <xdr:sp macro="" textlink="">
      <xdr:nvSpPr>
        <xdr:cNvPr id="3109" name="Rectangle 3108">
          <a:extLst>
            <a:ext uri="{FF2B5EF4-FFF2-40B4-BE49-F238E27FC236}">
              <a16:creationId xmlns:a16="http://schemas.microsoft.com/office/drawing/2014/main" id="{B30BF3DB-AC37-4BD6-BE9E-DBD061AA9EFD}"/>
            </a:ext>
          </a:extLst>
        </xdr:cNvPr>
        <xdr:cNvSpPr/>
      </xdr:nvSpPr>
      <xdr:spPr>
        <a:xfrm>
          <a:off x="4711174" y="1400220"/>
          <a:ext cx="773242" cy="1161288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467199</xdr:colOff>
      <xdr:row>1</xdr:row>
      <xdr:rowOff>12380</xdr:rowOff>
    </xdr:from>
    <xdr:to>
      <xdr:col>9</xdr:col>
      <xdr:colOff>28169</xdr:colOff>
      <xdr:row>7</xdr:row>
      <xdr:rowOff>30668</xdr:rowOff>
    </xdr:to>
    <xdr:sp macro="" textlink="">
      <xdr:nvSpPr>
        <xdr:cNvPr id="3111" name="Rectangle 3110">
          <a:extLst>
            <a:ext uri="{FF2B5EF4-FFF2-40B4-BE49-F238E27FC236}">
              <a16:creationId xmlns:a16="http://schemas.microsoft.com/office/drawing/2014/main" id="{BA781AAA-F273-44D3-9506-B545970A347B}"/>
            </a:ext>
          </a:extLst>
        </xdr:cNvPr>
        <xdr:cNvSpPr/>
      </xdr:nvSpPr>
      <xdr:spPr>
        <a:xfrm>
          <a:off x="4710154" y="202880"/>
          <a:ext cx="773242" cy="1161288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56877</xdr:colOff>
      <xdr:row>5</xdr:row>
      <xdr:rowOff>93103</xdr:rowOff>
    </xdr:from>
    <xdr:to>
      <xdr:col>11</xdr:col>
      <xdr:colOff>423380</xdr:colOff>
      <xdr:row>9</xdr:row>
      <xdr:rowOff>44335</xdr:rowOff>
    </xdr:to>
    <xdr:sp macro="" textlink="">
      <xdr:nvSpPr>
        <xdr:cNvPr id="3113" name="Rectangle 3112">
          <a:extLst>
            <a:ext uri="{FF2B5EF4-FFF2-40B4-BE49-F238E27FC236}">
              <a16:creationId xmlns:a16="http://schemas.microsoft.com/office/drawing/2014/main" id="{B4F78883-306E-40D6-8274-5B8E5A2553EC}"/>
            </a:ext>
          </a:extLst>
        </xdr:cNvPr>
        <xdr:cNvSpPr/>
      </xdr:nvSpPr>
      <xdr:spPr>
        <a:xfrm>
          <a:off x="5512104" y="1045603"/>
          <a:ext cx="1578776" cy="713232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58282</xdr:colOff>
      <xdr:row>9</xdr:row>
      <xdr:rowOff>125889</xdr:rowOff>
    </xdr:from>
    <xdr:to>
      <xdr:col>11</xdr:col>
      <xdr:colOff>424785</xdr:colOff>
      <xdr:row>13</xdr:row>
      <xdr:rowOff>77121</xdr:rowOff>
    </xdr:to>
    <xdr:sp macro="" textlink="">
      <xdr:nvSpPr>
        <xdr:cNvPr id="3115" name="Rectangle 3114">
          <a:extLst>
            <a:ext uri="{FF2B5EF4-FFF2-40B4-BE49-F238E27FC236}">
              <a16:creationId xmlns:a16="http://schemas.microsoft.com/office/drawing/2014/main" id="{207300A4-96E5-4FE2-B296-CB8E40E90B54}"/>
            </a:ext>
          </a:extLst>
        </xdr:cNvPr>
        <xdr:cNvSpPr/>
      </xdr:nvSpPr>
      <xdr:spPr>
        <a:xfrm>
          <a:off x="5513509" y="1840389"/>
          <a:ext cx="1578776" cy="713232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oneCellAnchor>
    <xdr:from>
      <xdr:col>9</xdr:col>
      <xdr:colOff>67460</xdr:colOff>
      <xdr:row>5</xdr:row>
      <xdr:rowOff>102984</xdr:rowOff>
    </xdr:from>
    <xdr:ext cx="1568823" cy="304955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D458B382-8AE7-4A9A-B035-EADBE65BA353}"/>
            </a:ext>
          </a:extLst>
        </xdr:cNvPr>
        <xdr:cNvSpPr txBox="1"/>
      </xdr:nvSpPr>
      <xdr:spPr>
        <a:xfrm>
          <a:off x="5522687" y="1055484"/>
          <a:ext cx="1568823" cy="30495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overtime Cost</a:t>
          </a:r>
        </a:p>
      </xdr:txBody>
    </xdr:sp>
    <xdr:clientData/>
  </xdr:oneCellAnchor>
  <xdr:oneCellAnchor>
    <xdr:from>
      <xdr:col>9</xdr:col>
      <xdr:colOff>71529</xdr:colOff>
      <xdr:row>9</xdr:row>
      <xdr:rowOff>140506</xdr:rowOff>
    </xdr:from>
    <xdr:ext cx="1568823" cy="304955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E64C2C4B-DD8F-4306-9CF2-166FF4AB0407}"/>
            </a:ext>
          </a:extLst>
        </xdr:cNvPr>
        <xdr:cNvSpPr txBox="1"/>
      </xdr:nvSpPr>
      <xdr:spPr>
        <a:xfrm>
          <a:off x="5526756" y="1855006"/>
          <a:ext cx="1568823" cy="30495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payroll</a:t>
          </a:r>
        </a:p>
      </xdr:txBody>
    </xdr:sp>
    <xdr:clientData/>
  </xdr:oneCellAnchor>
  <xdr:twoCellAnchor>
    <xdr:from>
      <xdr:col>9</xdr:col>
      <xdr:colOff>561507</xdr:colOff>
      <xdr:row>11</xdr:row>
      <xdr:rowOff>126296</xdr:rowOff>
    </xdr:from>
    <xdr:to>
      <xdr:col>11</xdr:col>
      <xdr:colOff>371009</xdr:colOff>
      <xdr:row>13</xdr:row>
      <xdr:rowOff>8659</xdr:rowOff>
    </xdr:to>
    <xdr:sp macro="" textlink="$X$14">
      <xdr:nvSpPr>
        <xdr:cNvPr id="3122" name="TextBox 3121">
          <a:extLst>
            <a:ext uri="{FF2B5EF4-FFF2-40B4-BE49-F238E27FC236}">
              <a16:creationId xmlns:a16="http://schemas.microsoft.com/office/drawing/2014/main" id="{58D455AD-8179-4E9D-A679-BE16FA8DCAE7}"/>
            </a:ext>
          </a:extLst>
        </xdr:cNvPr>
        <xdr:cNvSpPr txBox="1"/>
      </xdr:nvSpPr>
      <xdr:spPr>
        <a:xfrm>
          <a:off x="6016734" y="2221796"/>
          <a:ext cx="1021775" cy="2633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717DCF-E957-4743-8308-EB28D38DDC2F}" type="TxLink">
            <a:rPr lang="en-US" sz="11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$14,397,345.00 </a:t>
          </a:fld>
          <a:endParaRPr lang="en-US" sz="11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498231</xdr:colOff>
      <xdr:row>7</xdr:row>
      <xdr:rowOff>146539</xdr:rowOff>
    </xdr:from>
    <xdr:to>
      <xdr:col>9</xdr:col>
      <xdr:colOff>72252</xdr:colOff>
      <xdr:row>8</xdr:row>
      <xdr:rowOff>162414</xdr:rowOff>
    </xdr:to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2CD21441-3F45-4507-906E-A0EAAC3F6F87}"/>
            </a:ext>
          </a:extLst>
        </xdr:cNvPr>
        <xdr:cNvSpPr txBox="1"/>
      </xdr:nvSpPr>
      <xdr:spPr>
        <a:xfrm>
          <a:off x="4755173" y="1480039"/>
          <a:ext cx="790291" cy="206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kern="1200">
              <a:solidFill>
                <a:srgbClr val="006666"/>
              </a:solidFill>
              <a:latin typeface="Agency FB" panose="020B0503020202020204" pitchFamily="34" charset="0"/>
            </a:rPr>
            <a:t>Hours Late</a:t>
          </a:r>
        </a:p>
      </xdr:txBody>
    </xdr:sp>
    <xdr:clientData/>
  </xdr:twoCellAnchor>
  <xdr:twoCellAnchor>
    <xdr:from>
      <xdr:col>11</xdr:col>
      <xdr:colOff>483577</xdr:colOff>
      <xdr:row>1</xdr:row>
      <xdr:rowOff>107107</xdr:rowOff>
    </xdr:from>
    <xdr:to>
      <xdr:col>14</xdr:col>
      <xdr:colOff>549519</xdr:colOff>
      <xdr:row>7</xdr:row>
      <xdr:rowOff>5995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D8CA6-1D51-A51D-AB35-2B61CC656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583488</xdr:colOff>
      <xdr:row>1</xdr:row>
      <xdr:rowOff>55284</xdr:rowOff>
    </xdr:from>
    <xdr:to>
      <xdr:col>16</xdr:col>
      <xdr:colOff>144459</xdr:colOff>
      <xdr:row>7</xdr:row>
      <xdr:rowOff>55284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3025390-9B18-438E-86DD-61253CAB0FEE}"/>
            </a:ext>
          </a:extLst>
        </xdr:cNvPr>
        <xdr:cNvSpPr/>
      </xdr:nvSpPr>
      <xdr:spPr>
        <a:xfrm>
          <a:off x="9069397" y="245784"/>
          <a:ext cx="773244" cy="11430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592150</xdr:colOff>
      <xdr:row>7</xdr:row>
      <xdr:rowOff>77931</xdr:rowOff>
    </xdr:from>
    <xdr:to>
      <xdr:col>16</xdr:col>
      <xdr:colOff>153121</xdr:colOff>
      <xdr:row>13</xdr:row>
      <xdr:rowOff>77931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7708400-7808-467F-974B-F36DDB08808A}"/>
            </a:ext>
          </a:extLst>
        </xdr:cNvPr>
        <xdr:cNvSpPr/>
      </xdr:nvSpPr>
      <xdr:spPr>
        <a:xfrm>
          <a:off x="9078059" y="1411431"/>
          <a:ext cx="773244" cy="11430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482245</xdr:colOff>
      <xdr:row>7</xdr:row>
      <xdr:rowOff>183174</xdr:rowOff>
    </xdr:from>
    <xdr:to>
      <xdr:col>14</xdr:col>
      <xdr:colOff>540860</xdr:colOff>
      <xdr:row>13</xdr:row>
      <xdr:rowOff>80597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B8F13D-3116-F450-7E7E-B6B8D6439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15</xdr:col>
      <xdr:colOff>49291</xdr:colOff>
      <xdr:row>1</xdr:row>
      <xdr:rowOff>120563</xdr:rowOff>
    </xdr:from>
    <xdr:ext cx="637441" cy="25173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E81EB3-6609-4FE8-B1B7-F7FF28B139A9}"/>
            </a:ext>
          </a:extLst>
        </xdr:cNvPr>
        <xdr:cNvSpPr txBox="1"/>
      </xdr:nvSpPr>
      <xdr:spPr>
        <a:xfrm>
          <a:off x="9141336" y="311063"/>
          <a:ext cx="637441" cy="251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Outsource</a:t>
          </a:r>
        </a:p>
      </xdr:txBody>
    </xdr:sp>
    <xdr:clientData/>
  </xdr:oneCellAnchor>
  <xdr:twoCellAnchor>
    <xdr:from>
      <xdr:col>15</xdr:col>
      <xdr:colOff>102576</xdr:colOff>
      <xdr:row>3</xdr:row>
      <xdr:rowOff>137213</xdr:rowOff>
    </xdr:from>
    <xdr:to>
      <xdr:col>16</xdr:col>
      <xdr:colOff>45958</xdr:colOff>
      <xdr:row>5</xdr:row>
      <xdr:rowOff>159194</xdr:rowOff>
    </xdr:to>
    <xdr:sp macro="" textlink="$X$17">
      <xdr:nvSpPr>
        <xdr:cNvPr id="12" name="TextBox 11">
          <a:extLst>
            <a:ext uri="{FF2B5EF4-FFF2-40B4-BE49-F238E27FC236}">
              <a16:creationId xmlns:a16="http://schemas.microsoft.com/office/drawing/2014/main" id="{1659F31C-BF34-4E67-9334-42CFF7DB6493}"/>
            </a:ext>
          </a:extLst>
        </xdr:cNvPr>
        <xdr:cNvSpPr txBox="1"/>
      </xdr:nvSpPr>
      <xdr:spPr>
        <a:xfrm>
          <a:off x="9194621" y="708713"/>
          <a:ext cx="549519" cy="402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43FCD96-00C5-4EBF-8EAF-5A1C138C14FC}" type="TxLink">
            <a:rPr lang="en-US" sz="16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235</a:t>
          </a:fld>
          <a:endParaRPr lang="en-US" sz="16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oneCellAnchor>
    <xdr:from>
      <xdr:col>15</xdr:col>
      <xdr:colOff>37299</xdr:colOff>
      <xdr:row>7</xdr:row>
      <xdr:rowOff>174514</xdr:rowOff>
    </xdr:from>
    <xdr:ext cx="732693" cy="205154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764A100-D9D6-4A53-9097-70312714E7A3}"/>
            </a:ext>
          </a:extLst>
        </xdr:cNvPr>
        <xdr:cNvSpPr txBox="1"/>
      </xdr:nvSpPr>
      <xdr:spPr>
        <a:xfrm>
          <a:off x="9129344" y="1508014"/>
          <a:ext cx="732693" cy="20515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05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Part Timers</a:t>
          </a:r>
        </a:p>
      </xdr:txBody>
    </xdr:sp>
    <xdr:clientData/>
  </xdr:oneCellAnchor>
  <xdr:twoCellAnchor>
    <xdr:from>
      <xdr:col>15</xdr:col>
      <xdr:colOff>92587</xdr:colOff>
      <xdr:row>9</xdr:row>
      <xdr:rowOff>147205</xdr:rowOff>
    </xdr:from>
    <xdr:to>
      <xdr:col>16</xdr:col>
      <xdr:colOff>35969</xdr:colOff>
      <xdr:row>11</xdr:row>
      <xdr:rowOff>169186</xdr:rowOff>
    </xdr:to>
    <xdr:sp macro="" textlink="$X$18">
      <xdr:nvSpPr>
        <xdr:cNvPr id="17" name="TextBox 16">
          <a:extLst>
            <a:ext uri="{FF2B5EF4-FFF2-40B4-BE49-F238E27FC236}">
              <a16:creationId xmlns:a16="http://schemas.microsoft.com/office/drawing/2014/main" id="{7CE43313-4253-43FF-AF54-CABFDCEB69AB}"/>
            </a:ext>
          </a:extLst>
        </xdr:cNvPr>
        <xdr:cNvSpPr txBox="1"/>
      </xdr:nvSpPr>
      <xdr:spPr>
        <a:xfrm>
          <a:off x="9184632" y="1861705"/>
          <a:ext cx="549519" cy="4029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AF216D3-5852-4DD6-B3D9-2F3121D81D82}" type="TxLink">
            <a:rPr lang="en-US" sz="16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59</a:t>
          </a:fld>
          <a:endParaRPr lang="en-US" sz="16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65275</xdr:colOff>
      <xdr:row>13</xdr:row>
      <xdr:rowOff>124556</xdr:rowOff>
    </xdr:from>
    <xdr:to>
      <xdr:col>5</xdr:col>
      <xdr:colOff>178882</xdr:colOff>
      <xdr:row>16</xdr:row>
      <xdr:rowOff>77931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FE7874E-8148-40C7-B023-A15C14A7D73A}"/>
            </a:ext>
          </a:extLst>
        </xdr:cNvPr>
        <xdr:cNvSpPr/>
      </xdr:nvSpPr>
      <xdr:spPr>
        <a:xfrm>
          <a:off x="1883684" y="2601056"/>
          <a:ext cx="1325880" cy="524875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5</xdr:col>
      <xdr:colOff>191833</xdr:colOff>
      <xdr:row>13</xdr:row>
      <xdr:rowOff>117231</xdr:rowOff>
    </xdr:from>
    <xdr:to>
      <xdr:col>7</xdr:col>
      <xdr:colOff>305440</xdr:colOff>
      <xdr:row>16</xdr:row>
      <xdr:rowOff>69272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DC583AC-028B-4603-801F-FF19496C59A7}"/>
            </a:ext>
          </a:extLst>
        </xdr:cNvPr>
        <xdr:cNvSpPr/>
      </xdr:nvSpPr>
      <xdr:spPr>
        <a:xfrm>
          <a:off x="3222515" y="2593731"/>
          <a:ext cx="1325880" cy="523541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7</xdr:col>
      <xdr:colOff>311062</xdr:colOff>
      <xdr:row>13</xdr:row>
      <xdr:rowOff>117229</xdr:rowOff>
    </xdr:from>
    <xdr:to>
      <xdr:col>9</xdr:col>
      <xdr:colOff>424670</xdr:colOff>
      <xdr:row>16</xdr:row>
      <xdr:rowOff>69273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32DB7BB-D091-4D39-A5E3-80D98A2F01A4}"/>
            </a:ext>
          </a:extLst>
        </xdr:cNvPr>
        <xdr:cNvSpPr/>
      </xdr:nvSpPr>
      <xdr:spPr>
        <a:xfrm>
          <a:off x="4554017" y="2593729"/>
          <a:ext cx="1325880" cy="523544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9</xdr:col>
      <xdr:colOff>432289</xdr:colOff>
      <xdr:row>13</xdr:row>
      <xdr:rowOff>109902</xdr:rowOff>
    </xdr:from>
    <xdr:to>
      <xdr:col>11</xdr:col>
      <xdr:colOff>545896</xdr:colOff>
      <xdr:row>16</xdr:row>
      <xdr:rowOff>95249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CFA8ABE-6E88-4388-AC00-8077E0CEC8DC}"/>
            </a:ext>
          </a:extLst>
        </xdr:cNvPr>
        <xdr:cNvSpPr/>
      </xdr:nvSpPr>
      <xdr:spPr>
        <a:xfrm>
          <a:off x="5887516" y="2586402"/>
          <a:ext cx="1325880" cy="556847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11</xdr:col>
      <xdr:colOff>544189</xdr:colOff>
      <xdr:row>13</xdr:row>
      <xdr:rowOff>111236</xdr:rowOff>
    </xdr:from>
    <xdr:to>
      <xdr:col>14</xdr:col>
      <xdr:colOff>51660</xdr:colOff>
      <xdr:row>16</xdr:row>
      <xdr:rowOff>95250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F90C040-4F99-4B8F-9462-5BA56EDEB7D7}"/>
            </a:ext>
          </a:extLst>
        </xdr:cNvPr>
        <xdr:cNvSpPr/>
      </xdr:nvSpPr>
      <xdr:spPr>
        <a:xfrm>
          <a:off x="7211689" y="2587736"/>
          <a:ext cx="1325880" cy="555514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14</xdr:col>
      <xdr:colOff>43295</xdr:colOff>
      <xdr:row>13</xdr:row>
      <xdr:rowOff>103908</xdr:rowOff>
    </xdr:from>
    <xdr:to>
      <xdr:col>16</xdr:col>
      <xdr:colOff>156902</xdr:colOff>
      <xdr:row>16</xdr:row>
      <xdr:rowOff>95249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62B44CC-0FA9-48C9-8404-DF29C98A5800}"/>
            </a:ext>
          </a:extLst>
        </xdr:cNvPr>
        <xdr:cNvSpPr/>
      </xdr:nvSpPr>
      <xdr:spPr>
        <a:xfrm>
          <a:off x="8529204" y="2580408"/>
          <a:ext cx="1325880" cy="562841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oneCellAnchor>
    <xdr:from>
      <xdr:col>3</xdr:col>
      <xdr:colOff>60613</xdr:colOff>
      <xdr:row>13</xdr:row>
      <xdr:rowOff>121227</xdr:rowOff>
    </xdr:from>
    <xdr:ext cx="1316183" cy="25977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FC0244E-745A-420B-A1AC-A09A0E498566}"/>
            </a:ext>
          </a:extLst>
        </xdr:cNvPr>
        <xdr:cNvSpPr txBox="1"/>
      </xdr:nvSpPr>
      <xdr:spPr>
        <a:xfrm>
          <a:off x="1879022" y="2597727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twoCellAnchor>
    <xdr:from>
      <xdr:col>3</xdr:col>
      <xdr:colOff>329046</xdr:colOff>
      <xdr:row>15</xdr:row>
      <xdr:rowOff>17318</xdr:rowOff>
    </xdr:from>
    <xdr:to>
      <xdr:col>4</xdr:col>
      <xdr:colOff>446276</xdr:colOff>
      <xdr:row>16</xdr:row>
      <xdr:rowOff>63988</xdr:rowOff>
    </xdr:to>
    <xdr:sp macro="" textlink="$X$19">
      <xdr:nvSpPr>
        <xdr:cNvPr id="13" name="TextBox 12">
          <a:extLst>
            <a:ext uri="{FF2B5EF4-FFF2-40B4-BE49-F238E27FC236}">
              <a16:creationId xmlns:a16="http://schemas.microsoft.com/office/drawing/2014/main" id="{F6916CEF-6467-4D4E-AEE6-33A6828D9050}"/>
            </a:ext>
          </a:extLst>
        </xdr:cNvPr>
        <xdr:cNvSpPr txBox="1"/>
      </xdr:nvSpPr>
      <xdr:spPr>
        <a:xfrm>
          <a:off x="2147455" y="2874818"/>
          <a:ext cx="723366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686383F-9A82-4866-8E47-F0FD70BE7CFF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80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oneCellAnchor>
    <xdr:from>
      <xdr:col>5</xdr:col>
      <xdr:colOff>191833</xdr:colOff>
      <xdr:row>13</xdr:row>
      <xdr:rowOff>117231</xdr:rowOff>
    </xdr:from>
    <xdr:ext cx="1316183" cy="25977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42102AF-24C9-4DCE-9E3E-96AE7AB3AA30}"/>
            </a:ext>
          </a:extLst>
        </xdr:cNvPr>
        <xdr:cNvSpPr txBox="1"/>
      </xdr:nvSpPr>
      <xdr:spPr>
        <a:xfrm>
          <a:off x="3222515" y="2593731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Actions</a:t>
          </a:r>
        </a:p>
        <a:p>
          <a:pPr algn="ctr"/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7</xdr:col>
      <xdr:colOff>320386</xdr:colOff>
      <xdr:row>13</xdr:row>
      <xdr:rowOff>129886</xdr:rowOff>
    </xdr:from>
    <xdr:ext cx="1316183" cy="259773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BCF66A6-70C2-4D52-AB56-25D097F03812}"/>
            </a:ext>
          </a:extLst>
        </xdr:cNvPr>
        <xdr:cNvSpPr txBox="1"/>
      </xdr:nvSpPr>
      <xdr:spPr>
        <a:xfrm>
          <a:off x="4563341" y="2606386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Contract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Termination</a:t>
          </a:r>
        </a:p>
      </xdr:txBody>
    </xdr:sp>
    <xdr:clientData/>
  </xdr:oneCellAnchor>
  <xdr:oneCellAnchor>
    <xdr:from>
      <xdr:col>9</xdr:col>
      <xdr:colOff>441614</xdr:colOff>
      <xdr:row>13</xdr:row>
      <xdr:rowOff>121227</xdr:rowOff>
    </xdr:from>
    <xdr:ext cx="1316183" cy="259773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EC93EE3-3E3D-4EBD-B6E7-983711411A6D}"/>
            </a:ext>
          </a:extLst>
        </xdr:cNvPr>
        <xdr:cNvSpPr txBox="1"/>
      </xdr:nvSpPr>
      <xdr:spPr>
        <a:xfrm>
          <a:off x="5896841" y="2597727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Probation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Period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Ter</a:t>
          </a:r>
          <a:r>
            <a:rPr 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000">
            <a:effectLst/>
          </a:endParaRPr>
        </a:p>
      </xdr:txBody>
    </xdr:sp>
    <xdr:clientData/>
  </xdr:oneCellAnchor>
  <xdr:oneCellAnchor>
    <xdr:from>
      <xdr:col>11</xdr:col>
      <xdr:colOff>554181</xdr:colOff>
      <xdr:row>13</xdr:row>
      <xdr:rowOff>121227</xdr:rowOff>
    </xdr:from>
    <xdr:ext cx="1316183" cy="25977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F76AEF4-7C38-4BDA-9A35-98731A3A38B7}"/>
            </a:ext>
          </a:extLst>
        </xdr:cNvPr>
        <xdr:cNvSpPr txBox="1"/>
      </xdr:nvSpPr>
      <xdr:spPr>
        <a:xfrm>
          <a:off x="7221681" y="2597727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Hours</a:t>
          </a:r>
        </a:p>
      </xdr:txBody>
    </xdr:sp>
    <xdr:clientData/>
  </xdr:oneCellAnchor>
  <xdr:oneCellAnchor>
    <xdr:from>
      <xdr:col>14</xdr:col>
      <xdr:colOff>60614</xdr:colOff>
      <xdr:row>13</xdr:row>
      <xdr:rowOff>129886</xdr:rowOff>
    </xdr:from>
    <xdr:ext cx="1316183" cy="25977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C5380AC-6D6A-4713-A0BB-9AA0CD1AC69C}"/>
            </a:ext>
          </a:extLst>
        </xdr:cNvPr>
        <xdr:cNvSpPr txBox="1"/>
      </xdr:nvSpPr>
      <xdr:spPr>
        <a:xfrm>
          <a:off x="8546523" y="2606386"/>
          <a:ext cx="1316183" cy="25977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Trained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Employees</a:t>
          </a:r>
        </a:p>
      </xdr:txBody>
    </xdr:sp>
    <xdr:clientData/>
  </xdr:oneCellAnchor>
  <xdr:twoCellAnchor>
    <xdr:from>
      <xdr:col>6</xdr:col>
      <xdr:colOff>0</xdr:colOff>
      <xdr:row>15</xdr:row>
      <xdr:rowOff>0</xdr:rowOff>
    </xdr:from>
    <xdr:to>
      <xdr:col>7</xdr:col>
      <xdr:colOff>117229</xdr:colOff>
      <xdr:row>16</xdr:row>
      <xdr:rowOff>46670</xdr:rowOff>
    </xdr:to>
    <xdr:sp macro="" textlink="$X$23">
      <xdr:nvSpPr>
        <xdr:cNvPr id="33" name="TextBox 32">
          <a:extLst>
            <a:ext uri="{FF2B5EF4-FFF2-40B4-BE49-F238E27FC236}">
              <a16:creationId xmlns:a16="http://schemas.microsoft.com/office/drawing/2014/main" id="{C72A97A6-2A22-4D59-8940-295543C8E562}"/>
            </a:ext>
          </a:extLst>
        </xdr:cNvPr>
        <xdr:cNvSpPr txBox="1"/>
      </xdr:nvSpPr>
      <xdr:spPr>
        <a:xfrm>
          <a:off x="3636818" y="2857500"/>
          <a:ext cx="723366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B05BF31-86BF-44E1-A75F-819F140C2A60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288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329045</xdr:colOff>
      <xdr:row>15</xdr:row>
      <xdr:rowOff>0</xdr:rowOff>
    </xdr:from>
    <xdr:to>
      <xdr:col>9</xdr:col>
      <xdr:colOff>415636</xdr:colOff>
      <xdr:row>16</xdr:row>
      <xdr:rowOff>46670</xdr:rowOff>
    </xdr:to>
    <xdr:sp macro="" textlink="$X$27">
      <xdr:nvSpPr>
        <xdr:cNvPr id="35" name="TextBox 34">
          <a:extLst>
            <a:ext uri="{FF2B5EF4-FFF2-40B4-BE49-F238E27FC236}">
              <a16:creationId xmlns:a16="http://schemas.microsoft.com/office/drawing/2014/main" id="{B92EAE73-7D94-4D52-B9B6-B2D546620F44}"/>
            </a:ext>
          </a:extLst>
        </xdr:cNvPr>
        <xdr:cNvSpPr txBox="1"/>
      </xdr:nvSpPr>
      <xdr:spPr>
        <a:xfrm>
          <a:off x="4572000" y="2857500"/>
          <a:ext cx="1298863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9E8C5C3-3285-4BD1-9BC7-BF342A3F8995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153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424296</xdr:colOff>
      <xdr:row>15</xdr:row>
      <xdr:rowOff>25977</xdr:rowOff>
    </xdr:from>
    <xdr:to>
      <xdr:col>11</xdr:col>
      <xdr:colOff>545522</xdr:colOff>
      <xdr:row>16</xdr:row>
      <xdr:rowOff>72647</xdr:rowOff>
    </xdr:to>
    <xdr:sp macro="" textlink="$X$28">
      <xdr:nvSpPr>
        <xdr:cNvPr id="37" name="TextBox 36">
          <a:extLst>
            <a:ext uri="{FF2B5EF4-FFF2-40B4-BE49-F238E27FC236}">
              <a16:creationId xmlns:a16="http://schemas.microsoft.com/office/drawing/2014/main" id="{072E29D4-ED3D-4DB9-BFE8-A39C782B82FA}"/>
            </a:ext>
          </a:extLst>
        </xdr:cNvPr>
        <xdr:cNvSpPr txBox="1"/>
      </xdr:nvSpPr>
      <xdr:spPr>
        <a:xfrm>
          <a:off x="5879523" y="2883477"/>
          <a:ext cx="1333499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95F38A9-6B55-43E2-B2B3-609BA7B60FE8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186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528204</xdr:colOff>
      <xdr:row>15</xdr:row>
      <xdr:rowOff>25976</xdr:rowOff>
    </xdr:from>
    <xdr:to>
      <xdr:col>14</xdr:col>
      <xdr:colOff>43294</xdr:colOff>
      <xdr:row>16</xdr:row>
      <xdr:rowOff>72646</xdr:rowOff>
    </xdr:to>
    <xdr:sp macro="" textlink="$X$34">
      <xdr:nvSpPr>
        <xdr:cNvPr id="42" name="TextBox 41">
          <a:extLst>
            <a:ext uri="{FF2B5EF4-FFF2-40B4-BE49-F238E27FC236}">
              <a16:creationId xmlns:a16="http://schemas.microsoft.com/office/drawing/2014/main" id="{C70A51B2-333D-4AD8-828C-65628BD7A2EB}"/>
            </a:ext>
          </a:extLst>
        </xdr:cNvPr>
        <xdr:cNvSpPr txBox="1"/>
      </xdr:nvSpPr>
      <xdr:spPr>
        <a:xfrm>
          <a:off x="7195704" y="2883476"/>
          <a:ext cx="1333499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E4E21C0-6EC7-4116-AD8F-75283191AE57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85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60614</xdr:colOff>
      <xdr:row>15</xdr:row>
      <xdr:rowOff>25978</xdr:rowOff>
    </xdr:from>
    <xdr:to>
      <xdr:col>16</xdr:col>
      <xdr:colOff>181840</xdr:colOff>
      <xdr:row>16</xdr:row>
      <xdr:rowOff>72648</xdr:rowOff>
    </xdr:to>
    <xdr:sp macro="" textlink="$X$35">
      <xdr:nvSpPr>
        <xdr:cNvPr id="44" name="TextBox 43">
          <a:extLst>
            <a:ext uri="{FF2B5EF4-FFF2-40B4-BE49-F238E27FC236}">
              <a16:creationId xmlns:a16="http://schemas.microsoft.com/office/drawing/2014/main" id="{37F0BC1E-E516-48D8-8584-4114D9AD670A}"/>
            </a:ext>
          </a:extLst>
        </xdr:cNvPr>
        <xdr:cNvSpPr txBox="1"/>
      </xdr:nvSpPr>
      <xdr:spPr>
        <a:xfrm>
          <a:off x="8546523" y="2883478"/>
          <a:ext cx="1333499" cy="23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4A8F6867-1280-40B3-B738-A386CEC0DFFB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58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 editAs="oneCell">
    <xdr:from>
      <xdr:col>3</xdr:col>
      <xdr:colOff>25976</xdr:colOff>
      <xdr:row>16</xdr:row>
      <xdr:rowOff>69273</xdr:rowOff>
    </xdr:from>
    <xdr:to>
      <xdr:col>5</xdr:col>
      <xdr:colOff>103908</xdr:colOff>
      <xdr:row>22</xdr:row>
      <xdr:rowOff>164523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BC739E9-CF0A-4779-BD38-8BBD94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385" y="3117273"/>
          <a:ext cx="1290205" cy="1238250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 editAs="oneCell">
    <xdr:from>
      <xdr:col>5</xdr:col>
      <xdr:colOff>129887</xdr:colOff>
      <xdr:row>16</xdr:row>
      <xdr:rowOff>77932</xdr:rowOff>
    </xdr:from>
    <xdr:to>
      <xdr:col>7</xdr:col>
      <xdr:colOff>205394</xdr:colOff>
      <xdr:row>23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57581B35-045D-4C3C-82D3-28D8FD35D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0569" y="3125932"/>
          <a:ext cx="1287780" cy="1255568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oneCellAnchor>
    <xdr:from>
      <xdr:col>5</xdr:col>
      <xdr:colOff>129887</xdr:colOff>
      <xdr:row>16</xdr:row>
      <xdr:rowOff>77932</xdr:rowOff>
    </xdr:from>
    <xdr:ext cx="1281545" cy="277091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ED07C959-EBC4-4EF4-BD80-84EB4D2E5212}"/>
            </a:ext>
          </a:extLst>
        </xdr:cNvPr>
        <xdr:cNvSpPr txBox="1"/>
      </xdr:nvSpPr>
      <xdr:spPr>
        <a:xfrm>
          <a:off x="3160569" y="3125932"/>
          <a:ext cx="1281545" cy="2770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</a:p>
      </xdr:txBody>
    </xdr:sp>
    <xdr:clientData/>
  </xdr:oneCellAnchor>
  <xdr:oneCellAnchor>
    <xdr:from>
      <xdr:col>5</xdr:col>
      <xdr:colOff>458933</xdr:colOff>
      <xdr:row>18</xdr:row>
      <xdr:rowOff>0</xdr:rowOff>
    </xdr:from>
    <xdr:ext cx="662940" cy="640080"/>
    <xdr:sp macro="" textlink="$X$30">
      <xdr:nvSpPr>
        <xdr:cNvPr id="60" name="TextBox 59">
          <a:extLst>
            <a:ext uri="{FF2B5EF4-FFF2-40B4-BE49-F238E27FC236}">
              <a16:creationId xmlns:a16="http://schemas.microsoft.com/office/drawing/2014/main" id="{6E47C664-3CAA-466A-8895-650A34D7EC3B}"/>
            </a:ext>
          </a:extLst>
        </xdr:cNvPr>
        <xdr:cNvSpPr txBox="1"/>
      </xdr:nvSpPr>
      <xdr:spPr>
        <a:xfrm>
          <a:off x="3489615" y="3429000"/>
          <a:ext cx="662940" cy="64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0C73E08-2354-4A87-916C-6DD61987C0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13%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7</xdr:col>
      <xdr:colOff>233795</xdr:colOff>
      <xdr:row>16</xdr:row>
      <xdr:rowOff>77932</xdr:rowOff>
    </xdr:from>
    <xdr:to>
      <xdr:col>8</xdr:col>
      <xdr:colOff>285750</xdr:colOff>
      <xdr:row>21</xdr:row>
      <xdr:rowOff>95250</xdr:rowOff>
    </xdr:to>
    <xdr:sp macro="" textlink="">
      <xdr:nvSpPr>
        <xdr:cNvPr id="3072" name="Rectangle 3071">
          <a:extLst>
            <a:ext uri="{FF2B5EF4-FFF2-40B4-BE49-F238E27FC236}">
              <a16:creationId xmlns:a16="http://schemas.microsoft.com/office/drawing/2014/main" id="{1D447516-626A-444C-8C28-88CBC838D1D0}"/>
            </a:ext>
          </a:extLst>
        </xdr:cNvPr>
        <xdr:cNvSpPr/>
      </xdr:nvSpPr>
      <xdr:spPr>
        <a:xfrm>
          <a:off x="4476750" y="3125932"/>
          <a:ext cx="658091" cy="969818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242454</xdr:colOff>
      <xdr:row>16</xdr:row>
      <xdr:rowOff>112568</xdr:rowOff>
    </xdr:from>
    <xdr:ext cx="658091" cy="441614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6A2490BA-39F4-4005-83E8-045B37354B99}"/>
            </a:ext>
          </a:extLst>
        </xdr:cNvPr>
        <xdr:cNvSpPr txBox="1"/>
      </xdr:nvSpPr>
      <xdr:spPr>
        <a:xfrm>
          <a:off x="4485409" y="3160568"/>
          <a:ext cx="658091" cy="4416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twoCellAnchor>
    <xdr:from>
      <xdr:col>7</xdr:col>
      <xdr:colOff>251114</xdr:colOff>
      <xdr:row>19</xdr:row>
      <xdr:rowOff>25977</xdr:rowOff>
    </xdr:from>
    <xdr:to>
      <xdr:col>8</xdr:col>
      <xdr:colOff>294409</xdr:colOff>
      <xdr:row>21</xdr:row>
      <xdr:rowOff>8658</xdr:rowOff>
    </xdr:to>
    <xdr:sp macro="" textlink="$X$31">
      <xdr:nvSpPr>
        <xdr:cNvPr id="3077" name="TextBox 3076">
          <a:extLst>
            <a:ext uri="{FF2B5EF4-FFF2-40B4-BE49-F238E27FC236}">
              <a16:creationId xmlns:a16="http://schemas.microsoft.com/office/drawing/2014/main" id="{03617FB8-3DEF-4C04-AF70-3E00CAB077A3}"/>
            </a:ext>
          </a:extLst>
        </xdr:cNvPr>
        <xdr:cNvSpPr txBox="1"/>
      </xdr:nvSpPr>
      <xdr:spPr>
        <a:xfrm>
          <a:off x="4494069" y="3645477"/>
          <a:ext cx="649431" cy="363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F87656E-FAB7-4B42-BD75-CC3732AF9F9A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9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276426</xdr:colOff>
      <xdr:row>16</xdr:row>
      <xdr:rowOff>73934</xdr:rowOff>
    </xdr:from>
    <xdr:to>
      <xdr:col>9</xdr:col>
      <xdr:colOff>328381</xdr:colOff>
      <xdr:row>21</xdr:row>
      <xdr:rowOff>91252</xdr:rowOff>
    </xdr:to>
    <xdr:sp macro="" textlink="">
      <xdr:nvSpPr>
        <xdr:cNvPr id="3080" name="Rectangle 3079">
          <a:extLst>
            <a:ext uri="{FF2B5EF4-FFF2-40B4-BE49-F238E27FC236}">
              <a16:creationId xmlns:a16="http://schemas.microsoft.com/office/drawing/2014/main" id="{A70F3B02-002C-4EA8-A8F1-E93AAE692492}"/>
            </a:ext>
          </a:extLst>
        </xdr:cNvPr>
        <xdr:cNvSpPr/>
      </xdr:nvSpPr>
      <xdr:spPr>
        <a:xfrm>
          <a:off x="5125517" y="3121934"/>
          <a:ext cx="658091" cy="969818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285748</xdr:colOff>
      <xdr:row>16</xdr:row>
      <xdr:rowOff>121226</xdr:rowOff>
    </xdr:from>
    <xdr:ext cx="666751" cy="458931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39D73365-F614-4CB7-891A-606911350686}"/>
            </a:ext>
          </a:extLst>
        </xdr:cNvPr>
        <xdr:cNvSpPr txBox="1"/>
      </xdr:nvSpPr>
      <xdr:spPr>
        <a:xfrm>
          <a:off x="5134839" y="3169226"/>
          <a:ext cx="666751" cy="4589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1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twoCellAnchor>
    <xdr:from>
      <xdr:col>8</xdr:col>
      <xdr:colOff>277091</xdr:colOff>
      <xdr:row>19</xdr:row>
      <xdr:rowOff>0</xdr:rowOff>
    </xdr:from>
    <xdr:to>
      <xdr:col>9</xdr:col>
      <xdr:colOff>320386</xdr:colOff>
      <xdr:row>20</xdr:row>
      <xdr:rowOff>173181</xdr:rowOff>
    </xdr:to>
    <xdr:sp macro="" textlink="$X$29">
      <xdr:nvSpPr>
        <xdr:cNvPr id="3090" name="TextBox 3089">
          <a:extLst>
            <a:ext uri="{FF2B5EF4-FFF2-40B4-BE49-F238E27FC236}">
              <a16:creationId xmlns:a16="http://schemas.microsoft.com/office/drawing/2014/main" id="{1A0C0055-2BA1-4C7A-9462-24EBD692DB98}"/>
            </a:ext>
          </a:extLst>
        </xdr:cNvPr>
        <xdr:cNvSpPr txBox="1"/>
      </xdr:nvSpPr>
      <xdr:spPr>
        <a:xfrm>
          <a:off x="5126182" y="3619500"/>
          <a:ext cx="649431" cy="363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C70FBB0-5CB7-4A36-917E-B10D34659EEF}" type="TxLink">
            <a:rPr lang="en-US" sz="1400" b="0" i="0" u="none" strike="noStrike" kern="1200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163</a:t>
          </a:fld>
          <a:endParaRPr lang="en-US" sz="1400" b="0" i="0" u="none" strike="noStrike" kern="1200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112567</xdr:colOff>
      <xdr:row>21</xdr:row>
      <xdr:rowOff>138546</xdr:rowOff>
    </xdr:from>
    <xdr:to>
      <xdr:col>4</xdr:col>
      <xdr:colOff>113899</xdr:colOff>
      <xdr:row>22</xdr:row>
      <xdr:rowOff>154531</xdr:rowOff>
    </xdr:to>
    <xdr:sp macro="" textlink="$X$22">
      <xdr:nvSpPr>
        <xdr:cNvPr id="3097" name="TextBox 3096">
          <a:extLst>
            <a:ext uri="{FF2B5EF4-FFF2-40B4-BE49-F238E27FC236}">
              <a16:creationId xmlns:a16="http://schemas.microsoft.com/office/drawing/2014/main" id="{17693F60-9DDD-441D-B5CD-E71C6F819BA2}"/>
            </a:ext>
          </a:extLst>
        </xdr:cNvPr>
        <xdr:cNvSpPr txBox="1"/>
      </xdr:nvSpPr>
      <xdr:spPr>
        <a:xfrm>
          <a:off x="1930976" y="4139046"/>
          <a:ext cx="607468" cy="20648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FB4A6E16-49A1-47C3-AF00-BF4FCF06FC02}" type="TxLink">
            <a:rPr lang="en-US" sz="12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59</a:t>
          </a:fld>
          <a:endParaRPr lang="en-US" sz="12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17318</xdr:colOff>
      <xdr:row>21</xdr:row>
      <xdr:rowOff>138546</xdr:rowOff>
    </xdr:from>
    <xdr:to>
      <xdr:col>5</xdr:col>
      <xdr:colOff>105241</xdr:colOff>
      <xdr:row>22</xdr:row>
      <xdr:rowOff>145872</xdr:rowOff>
    </xdr:to>
    <xdr:sp macro="" textlink="$Z$22">
      <xdr:nvSpPr>
        <xdr:cNvPr id="3100" name="TextBox 3099">
          <a:extLst>
            <a:ext uri="{FF2B5EF4-FFF2-40B4-BE49-F238E27FC236}">
              <a16:creationId xmlns:a16="http://schemas.microsoft.com/office/drawing/2014/main" id="{5CF59A12-1EBD-4FE3-B6D1-A61CEF7DDD51}"/>
            </a:ext>
          </a:extLst>
        </xdr:cNvPr>
        <xdr:cNvSpPr txBox="1"/>
      </xdr:nvSpPr>
      <xdr:spPr>
        <a:xfrm>
          <a:off x="2441863" y="4139046"/>
          <a:ext cx="694060" cy="19782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0A5B3E2-A7F4-49F0-955B-C44A8D06E239}" type="TxLink">
            <a:rPr lang="en-US" sz="12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3544</a:t>
          </a:fld>
          <a:endParaRPr lang="en-US" sz="12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25978</xdr:colOff>
      <xdr:row>23</xdr:row>
      <xdr:rowOff>866</xdr:rowOff>
    </xdr:from>
    <xdr:to>
      <xdr:col>7</xdr:col>
      <xdr:colOff>199159</xdr:colOff>
      <xdr:row>25</xdr:row>
      <xdr:rowOff>173183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2105E6-77A2-64BA-99D2-E95A64D5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212146</xdr:colOff>
      <xdr:row>21</xdr:row>
      <xdr:rowOff>113434</xdr:rowOff>
    </xdr:from>
    <xdr:to>
      <xdr:col>9</xdr:col>
      <xdr:colOff>363682</xdr:colOff>
      <xdr:row>25</xdr:row>
      <xdr:rowOff>138545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66ADB34-3528-982A-6FAA-10B0C1ADC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7</xdr:col>
      <xdr:colOff>69271</xdr:colOff>
      <xdr:row>23</xdr:row>
      <xdr:rowOff>389659</xdr:rowOff>
    </xdr:from>
    <xdr:ext cx="1515342" cy="304955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1AA59DF9-BD56-4089-9390-D95150F6ED38}"/>
            </a:ext>
          </a:extLst>
        </xdr:cNvPr>
        <xdr:cNvSpPr txBox="1"/>
      </xdr:nvSpPr>
      <xdr:spPr>
        <a:xfrm>
          <a:off x="4312226" y="4771159"/>
          <a:ext cx="1515342" cy="30495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HR Count</a:t>
          </a:r>
        </a:p>
      </xdr:txBody>
    </xdr:sp>
    <xdr:clientData/>
  </xdr:oneCellAnchor>
  <xdr:twoCellAnchor>
    <xdr:from>
      <xdr:col>9</xdr:col>
      <xdr:colOff>406979</xdr:colOff>
      <xdr:row>16</xdr:row>
      <xdr:rowOff>130751</xdr:rowOff>
    </xdr:from>
    <xdr:to>
      <xdr:col>11</xdr:col>
      <xdr:colOff>381002</xdr:colOff>
      <xdr:row>25</xdr:row>
      <xdr:rowOff>129885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143FEF2-9178-9930-FDB1-551755F4E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445942</xdr:colOff>
      <xdr:row>16</xdr:row>
      <xdr:rowOff>122093</xdr:rowOff>
    </xdr:from>
    <xdr:to>
      <xdr:col>13</xdr:col>
      <xdr:colOff>596125</xdr:colOff>
      <xdr:row>22</xdr:row>
      <xdr:rowOff>76373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FFA0099-CAA0-CB03-CFF1-8BC72BC8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12</xdr:col>
      <xdr:colOff>147202</xdr:colOff>
      <xdr:row>19</xdr:row>
      <xdr:rowOff>112570</xdr:rowOff>
    </xdr:from>
    <xdr:ext cx="762002" cy="528204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58C16492-B1EF-4CB0-91ED-F2BD96DC04D9}"/>
            </a:ext>
          </a:extLst>
        </xdr:cNvPr>
        <xdr:cNvSpPr txBox="1"/>
      </xdr:nvSpPr>
      <xdr:spPr>
        <a:xfrm>
          <a:off x="7420838" y="3732070"/>
          <a:ext cx="762002" cy="5282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</a:t>
          </a:r>
        </a:p>
        <a:p>
          <a:pPr marL="0" indent="0" algn="ctr"/>
          <a:r>
            <a:rPr lang="en-US" sz="10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Processes</a:t>
          </a:r>
        </a:p>
      </xdr:txBody>
    </xdr:sp>
    <xdr:clientData/>
  </xdr:oneCellAnchor>
  <xdr:twoCellAnchor>
    <xdr:from>
      <xdr:col>14</xdr:col>
      <xdr:colOff>60615</xdr:colOff>
      <xdr:row>16</xdr:row>
      <xdr:rowOff>112568</xdr:rowOff>
    </xdr:from>
    <xdr:to>
      <xdr:col>17</xdr:col>
      <xdr:colOff>28957</xdr:colOff>
      <xdr:row>22</xdr:row>
      <xdr:rowOff>66848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2B087D-17EF-4524-8D20-2C86491D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450273</xdr:colOff>
      <xdr:row>22</xdr:row>
      <xdr:rowOff>103909</xdr:rowOff>
    </xdr:from>
    <xdr:to>
      <xdr:col>13</xdr:col>
      <xdr:colOff>600456</xdr:colOff>
      <xdr:row>26</xdr:row>
      <xdr:rowOff>66848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6CD0816-3993-419C-A62D-13CB470C0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60613</xdr:colOff>
      <xdr:row>22</xdr:row>
      <xdr:rowOff>95251</xdr:rowOff>
    </xdr:from>
    <xdr:to>
      <xdr:col>17</xdr:col>
      <xdr:colOff>28955</xdr:colOff>
      <xdr:row>26</xdr:row>
      <xdr:rowOff>58190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3B964DF-751A-4824-A0A8-301040206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oneCellAnchor>
    <xdr:from>
      <xdr:col>14</xdr:col>
      <xdr:colOff>207818</xdr:colOff>
      <xdr:row>19</xdr:row>
      <xdr:rowOff>103908</xdr:rowOff>
    </xdr:from>
    <xdr:ext cx="1028700" cy="437812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CF621B3-B524-4D7D-AA68-4BC26F5E36B9}"/>
            </a:ext>
          </a:extLst>
        </xdr:cNvPr>
        <xdr:cNvSpPr txBox="1"/>
      </xdr:nvSpPr>
      <xdr:spPr>
        <a:xfrm>
          <a:off x="8693727" y="3723408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 Effectiveness</a:t>
          </a:r>
        </a:p>
      </xdr:txBody>
    </xdr:sp>
    <xdr:clientData/>
  </xdr:oneCellAnchor>
  <xdr:oneCellAnchor>
    <xdr:from>
      <xdr:col>11</xdr:col>
      <xdr:colOff>588818</xdr:colOff>
      <xdr:row>23</xdr:row>
      <xdr:rowOff>484909</xdr:rowOff>
    </xdr:from>
    <xdr:ext cx="1028700" cy="437812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86F20ED-B53D-4EFC-B4A8-C17257E686AE}"/>
            </a:ext>
          </a:extLst>
        </xdr:cNvPr>
        <xdr:cNvSpPr txBox="1"/>
      </xdr:nvSpPr>
      <xdr:spPr>
        <a:xfrm>
          <a:off x="7256318" y="4866409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129886</xdr:colOff>
      <xdr:row>23</xdr:row>
      <xdr:rowOff>502227</xdr:rowOff>
    </xdr:from>
    <xdr:ext cx="1028700" cy="437812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CC17FD2-612F-4E13-9BF0-065476C29840}"/>
            </a:ext>
          </a:extLst>
        </xdr:cNvPr>
        <xdr:cNvSpPr txBox="1"/>
      </xdr:nvSpPr>
      <xdr:spPr>
        <a:xfrm>
          <a:off x="8615795" y="4883727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0.37037</cdr:x>
      <cdr:y>0.13638</cdr:y>
    </cdr:from>
    <cdr:to>
      <cdr:x>0.71111</cdr:x>
      <cdr:y>0.26037</cdr:y>
    </cdr:to>
    <cdr:sp macro="" textlink="dash!$X$3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8CFDFD-81AF-038F-957E-13398A8256DC}"/>
            </a:ext>
          </a:extLst>
        </cdr:cNvPr>
        <cdr:cNvSpPr txBox="1"/>
      </cdr:nvSpPr>
      <cdr:spPr>
        <a:xfrm xmlns:a="http://schemas.openxmlformats.org/drawingml/2006/main">
          <a:off x="432954" y="276226"/>
          <a:ext cx="398317" cy="2511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F3843DD-2457-41A5-AA92-6E57451AA6AB}" type="TxLink">
            <a:rPr lang="en-US" sz="1200" b="0" i="0" u="none" strike="noStrike" kern="1200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/>
            <a:t>39</a:t>
          </a:fld>
          <a:endParaRPr lang="en-US" sz="1200" kern="1200">
            <a:solidFill>
              <a:srgbClr val="006666"/>
            </a:solidFill>
            <a:latin typeface="Agency FB" panose="020B0503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y%20pc\work%20file\learn\data%20since\data%20analysis\playlist\visul\hr%20dashbord\Dashboard.xlsx" TargetMode="External"/><Relationship Id="rId1" Type="http://schemas.openxmlformats.org/officeDocument/2006/relationships/externalLinkPath" Target="/my%20pc/work%20file/learn/data%20since/data%20analysis/playlist/visul/hr%20dashbord/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Dashboard"/>
    </sheetNames>
    <sheetDataSet>
      <sheetData sheetId="0"/>
      <sheetData sheetId="1">
        <row r="2">
          <cell r="W2" t="str">
            <v>Saudis</v>
          </cell>
          <cell r="X2" t="str">
            <v>Non-Saudis</v>
          </cell>
        </row>
        <row r="3">
          <cell r="V3" t="str">
            <v>Jun</v>
          </cell>
          <cell r="W3">
            <v>1000</v>
          </cell>
          <cell r="X3">
            <v>2713</v>
          </cell>
        </row>
        <row r="25">
          <cell r="AE25">
            <v>21</v>
          </cell>
        </row>
        <row r="26">
          <cell r="AA26" t="str">
            <v># HR Headcount</v>
          </cell>
          <cell r="AE26">
            <v>5</v>
          </cell>
        </row>
        <row r="27">
          <cell r="Y27">
            <v>0.7</v>
          </cell>
          <cell r="Z27">
            <v>0.30000000000000004</v>
          </cell>
          <cell r="AA27">
            <v>337</v>
          </cell>
          <cell r="AB27">
            <v>3376</v>
          </cell>
          <cell r="AE27">
            <v>21</v>
          </cell>
        </row>
        <row r="34">
          <cell r="W34" t="str">
            <v># Leavers</v>
          </cell>
          <cell r="X34" t="str">
            <v># Joiners</v>
          </cell>
        </row>
        <row r="35">
          <cell r="W35">
            <v>164</v>
          </cell>
          <cell r="X35">
            <v>232</v>
          </cell>
        </row>
        <row r="37">
          <cell r="W37" t="str">
            <v>High Performers</v>
          </cell>
          <cell r="X37" t="str">
            <v>Low Performers</v>
          </cell>
        </row>
        <row r="38">
          <cell r="W38">
            <v>0.12</v>
          </cell>
          <cell r="X38">
            <v>0.7</v>
          </cell>
        </row>
        <row r="39">
          <cell r="AB39">
            <v>1</v>
          </cell>
        </row>
        <row r="40">
          <cell r="AB40">
            <v>1</v>
          </cell>
        </row>
        <row r="41">
          <cell r="AB41">
            <v>1</v>
          </cell>
        </row>
        <row r="42">
          <cell r="AB42">
            <v>1</v>
          </cell>
        </row>
        <row r="43">
          <cell r="AB43">
            <v>1</v>
          </cell>
        </row>
        <row r="44">
          <cell r="X44">
            <v>0.19</v>
          </cell>
          <cell r="Y44">
            <v>0.81</v>
          </cell>
          <cell r="AB44">
            <v>1</v>
          </cell>
        </row>
        <row r="45">
          <cell r="X45">
            <v>0.87</v>
          </cell>
          <cell r="Y45">
            <v>0.13</v>
          </cell>
          <cell r="AB45">
            <v>1</v>
          </cell>
        </row>
        <row r="46">
          <cell r="X46">
            <v>0.6</v>
          </cell>
          <cell r="Y46">
            <v>0.4</v>
          </cell>
          <cell r="AB46">
            <v>1</v>
          </cell>
        </row>
        <row r="47">
          <cell r="X47">
            <v>0.87</v>
          </cell>
          <cell r="Y47">
            <v>0.13</v>
          </cell>
          <cell r="AB47">
            <v>1</v>
          </cell>
        </row>
        <row r="48">
          <cell r="AB48">
            <v>1</v>
          </cell>
        </row>
        <row r="49">
          <cell r="AB49">
            <v>1</v>
          </cell>
        </row>
        <row r="50">
          <cell r="AB50">
            <v>1</v>
          </cell>
        </row>
        <row r="51">
          <cell r="AB51">
            <v>1</v>
          </cell>
        </row>
        <row r="52">
          <cell r="AB52">
            <v>1</v>
          </cell>
        </row>
        <row r="53">
          <cell r="AB53">
            <v>1</v>
          </cell>
        </row>
        <row r="54">
          <cell r="AB54">
            <v>1</v>
          </cell>
        </row>
        <row r="55">
          <cell r="AB55">
            <v>1</v>
          </cell>
        </row>
        <row r="56">
          <cell r="AB56">
            <v>1</v>
          </cell>
        </row>
        <row r="57">
          <cell r="AB57">
            <v>1</v>
          </cell>
        </row>
        <row r="58">
          <cell r="AB58">
            <v>1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1AB0BD-196A-4ED8-B44F-DAA64388DFBB}" name="data" displayName="data" ref="A2:AH15" totalsRowShown="0" headerRowDxfId="38" dataDxfId="37" dataCellStyle="Percent">
  <autoFilter ref="A2:AH15" xr:uid="{651AB0BD-196A-4ED8-B44F-DAA64388DFBB}"/>
  <tableColumns count="34">
    <tableColumn id="1" xr3:uid="{BD4FEF25-26AD-46C3-8AF8-F9BEA6EFD1F9}" name="Month" dataDxfId="36"/>
    <tableColumn id="2" xr3:uid="{1EF42DF5-00A6-4826-83B8-8B4F9056045F}" name="Saudis" dataDxfId="35"/>
    <tableColumn id="3" xr3:uid="{993DF18D-96CE-4F06-A462-0A8E090F8B9A}" name="Non-Sauids" dataDxfId="34"/>
    <tableColumn id="4" xr3:uid="{E001A0E3-DD0F-43C2-ACA8-D8A0B6227580}" name="# Headcount" dataDxfId="33"/>
    <tableColumn id="5" xr3:uid="{655C5E51-E436-4239-8149-90CD22EF54C0}" name="% Saudization" dataDxfId="32" dataCellStyle="Percent"/>
    <tableColumn id="6" xr3:uid="{4784F335-8080-4939-B543-0B5DDB764804}" name="# Sick Leave" dataDxfId="31"/>
    <tableColumn id="7" xr3:uid="{BB3E5147-6F12-41AC-959D-5BF751E0C3E2}" name="# Hours Late" dataDxfId="30"/>
    <tableColumn id="8" xr3:uid="{84D444B4-2FB4-47C9-AB87-1256642C597D}" name="# Unpaid Leaves" dataDxfId="29"/>
    <tableColumn id="9" xr3:uid="{D8D8F0C4-5A21-45E9-8D70-18008F8284CF}" name="$ Incentive" dataDxfId="28" dataCellStyle="Comma"/>
    <tableColumn id="10" xr3:uid="{42297BC4-0116-4E0D-8C01-D24E9CE2F4B4}" name="$ Overtime" dataDxfId="27" dataCellStyle="Comma"/>
    <tableColumn id="11" xr3:uid="{74543C20-F346-4376-B8A0-DC302C2DF1B7}" name="$ Payroll" dataDxfId="26" dataCellStyle="Comma"/>
    <tableColumn id="12" xr3:uid="{FEE75E7E-C5AA-4F39-B920-9BF1B4146866}" name="# Leavers" dataDxfId="25"/>
    <tableColumn id="13" xr3:uid="{3DBB2414-54B6-47FE-AF9F-FF078EDA9333}" name="# Joiners" dataDxfId="24"/>
    <tableColumn id="14" xr3:uid="{0BE49F5C-2E10-4D59-B79D-79D1063BC4BB}" name="% Outsource" dataDxfId="23"/>
    <tableColumn id="15" xr3:uid="{069A2E3C-F528-49E1-A401-A2B96860AB06}" name="# Part Timers" dataDxfId="22"/>
    <tableColumn id="16" xr3:uid="{DD7E66FA-77F6-48F1-BEF0-6ABA36BAA8E0}" name="# Employees Aged &gt;50" dataDxfId="21"/>
    <tableColumn id="17" xr3:uid="{FF2EAF93-FDDA-4776-AFE9-5BD74B7F807F}" name="% Of Females" dataDxfId="20"/>
    <tableColumn id="18" xr3:uid="{DB9FD1E5-B625-4D4B-9219-A5F441DE0676}" name="# Corrective Actions" dataDxfId="19"/>
    <tableColumn id="19" xr3:uid="{08DDB9B3-D4B8-4084-A8C3-212C84F612DA}" name="# Contract Termination" dataDxfId="18"/>
    <tableColumn id="20" xr3:uid="{E95B3040-ABB7-4FA6-89FB-B72C0DCCADBF}" name="# Probation Period Termination" dataDxfId="17"/>
    <tableColumn id="21" xr3:uid="{1807E204-1BFF-41D2-9B84-721E9FE3ED1E}" name="# Leavers With Service Less Than 3 Years" dataDxfId="16"/>
    <tableColumn id="22" xr3:uid="{E604A1C6-6EA5-4EDF-A985-AC4D12BE7A66}" name="% Turnover" dataDxfId="15" dataCellStyle="Percent"/>
    <tableColumn id="23" xr3:uid="{DEF12146-6739-4D65-AB1E-F35B543ADCF8}" name="# Retried Employees" dataDxfId="14"/>
    <tableColumn id="24" xr3:uid="{DF3E8ABB-BD6B-45D0-8462-70D613D637B6}" name="Avg Age" dataDxfId="13"/>
    <tableColumn id="25" xr3:uid="{F6D874BE-8070-4B72-B5F1-96D986DD90FF}" name="% Hr Expenses Vs Budget" dataDxfId="12" dataCellStyle="Percent"/>
    <tableColumn id="26" xr3:uid="{9D830D29-4B43-4230-96AF-FE2406F3A825}" name="# Training Hours" dataDxfId="11"/>
    <tableColumn id="27" xr3:uid="{F6501D69-B9D3-4F1D-B4DA-2B644D98A437}" name="# Trained Employees" dataDxfId="10"/>
    <tableColumn id="28" xr3:uid="{236D5DD9-BF16-4187-B1EA-2ACEFA8ABEE1}" name="# HR Headcount" dataDxfId="9"/>
    <tableColumn id="29" xr3:uid="{141AFCB2-C72B-481D-AA37-787C63F6908A}" name="% Automated Processes" dataDxfId="8" dataCellStyle="Percent"/>
    <tableColumn id="30" xr3:uid="{39FC18DF-CD23-4C32-8964-8C83025E4C60}" name="% High Performers" dataDxfId="7" dataCellStyle="Percent"/>
    <tableColumn id="31" xr3:uid="{771D9D62-622D-43BA-95DA-1896F5D99BFD}" name="% Low Performers" dataDxfId="6" dataCellStyle="Percent"/>
    <tableColumn id="32" xr3:uid="{E15A44AF-70FA-4DEA-A15A-B84867190054}" name="% Training Effectiveness Index" dataDxfId="5" dataCellStyle="Percent"/>
    <tableColumn id="33" xr3:uid="{5B7B28C5-5129-41A2-BB1A-CD5988060C85}" name="% Training Plan Achieved'" dataDxfId="4" dataCellStyle="Percent"/>
    <tableColumn id="34" xr3:uid="{46799B5F-DFDF-4108-B1B3-3547E33EE967}" name="% Manpower Plan Achieved" dataDxfId="3" dataCellStyle="Perc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24CF4-0957-4F68-853E-DD9910A73404}" name="Table1" displayName="Table1" ref="V7:X42" totalsRowShown="0">
  <autoFilter ref="V7:X42" xr:uid="{D6A24CF4-0957-4F68-853E-DD9910A73404}"/>
  <tableColumns count="3">
    <tableColumn id="1" xr3:uid="{6CFA6205-38D6-447A-B18B-761826186FDE}" name="4" dataDxfId="2"/>
    <tableColumn id="2" xr3:uid="{CF5AC8AD-3577-41EC-818A-DDA99C49C5D9}" name="# Headcount" dataDxfId="1"/>
    <tableColumn id="3" xr3:uid="{C71345B1-0FB5-42A4-9F26-91C2163EC9AA}" name="3603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"/>
  <sheetViews>
    <sheetView topLeftCell="H1" workbookViewId="0">
      <selection activeCell="I18" sqref="I18"/>
    </sheetView>
  </sheetViews>
  <sheetFormatPr defaultRowHeight="15" x14ac:dyDescent="0.25"/>
  <cols>
    <col min="3" max="3" width="13.28515625" customWidth="1"/>
    <col min="4" max="4" width="14.140625" customWidth="1"/>
    <col min="5" max="5" width="15.42578125" customWidth="1"/>
    <col min="6" max="6" width="13.5703125" customWidth="1"/>
    <col min="7" max="7" width="13.85546875" customWidth="1"/>
    <col min="8" max="8" width="17.28515625" customWidth="1"/>
    <col min="9" max="9" width="12.85546875" customWidth="1"/>
    <col min="10" max="10" width="13" customWidth="1"/>
    <col min="11" max="11" width="12.42578125" bestFit="1" customWidth="1"/>
    <col min="12" max="12" width="11.28515625" customWidth="1"/>
    <col min="13" max="13" width="10.85546875" customWidth="1"/>
    <col min="14" max="14" width="14.28515625" customWidth="1"/>
    <col min="15" max="15" width="14.5703125" customWidth="1"/>
    <col min="16" max="16" width="22.7109375" customWidth="1"/>
    <col min="17" max="17" width="15.140625" customWidth="1"/>
    <col min="18" max="18" width="20.7109375" customWidth="1"/>
    <col min="19" max="19" width="23.28515625" customWidth="1"/>
    <col min="20" max="20" width="30.85546875" customWidth="1"/>
    <col min="21" max="21" width="38.28515625" customWidth="1"/>
    <col min="22" max="22" width="13.140625" customWidth="1"/>
    <col min="23" max="23" width="21.28515625" customWidth="1"/>
    <col min="24" max="24" width="10.28515625" customWidth="1"/>
    <col min="25" max="25" width="25.140625" customWidth="1"/>
    <col min="26" max="26" width="17.28515625" customWidth="1"/>
    <col min="27" max="27" width="21.42578125" customWidth="1"/>
    <col min="28" max="28" width="17" customWidth="1"/>
    <col min="29" max="29" width="24.28515625" customWidth="1"/>
    <col min="30" max="30" width="19.5703125" customWidth="1"/>
    <col min="31" max="31" width="19.140625" customWidth="1"/>
    <col min="32" max="32" width="30" customWidth="1"/>
    <col min="33" max="33" width="25.7109375" customWidth="1"/>
    <col min="34" max="34" width="27.7109375" customWidth="1"/>
  </cols>
  <sheetData>
    <row r="1" spans="1:3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</row>
    <row r="2" spans="1:3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</row>
    <row r="3" spans="1:34" ht="15.75" x14ac:dyDescent="0.25">
      <c r="A3" s="2" t="s">
        <v>34</v>
      </c>
      <c r="B3" s="3">
        <v>1000</v>
      </c>
      <c r="C3" s="3">
        <v>2700</v>
      </c>
      <c r="D3" s="3">
        <v>3700</v>
      </c>
      <c r="E3" s="4">
        <v>0.27027027027027029</v>
      </c>
      <c r="F3" s="2">
        <v>33</v>
      </c>
      <c r="G3" s="2">
        <v>33</v>
      </c>
      <c r="H3" s="2">
        <v>120</v>
      </c>
      <c r="I3" s="5">
        <v>887209</v>
      </c>
      <c r="J3" s="5">
        <v>150000</v>
      </c>
      <c r="K3" s="5">
        <v>12009400</v>
      </c>
      <c r="L3" s="2">
        <v>22</v>
      </c>
      <c r="M3" s="2">
        <v>10</v>
      </c>
      <c r="N3" s="2">
        <v>40</v>
      </c>
      <c r="O3" s="2">
        <v>50</v>
      </c>
      <c r="P3" s="2">
        <v>50</v>
      </c>
      <c r="Q3" s="2">
        <v>300</v>
      </c>
      <c r="R3" s="2">
        <v>100</v>
      </c>
      <c r="S3" s="2">
        <v>10</v>
      </c>
      <c r="T3" s="2">
        <v>12</v>
      </c>
      <c r="U3" s="2">
        <v>3</v>
      </c>
      <c r="V3" s="6">
        <v>0.12</v>
      </c>
      <c r="W3" s="2">
        <v>1</v>
      </c>
      <c r="X3" s="2">
        <v>32</v>
      </c>
      <c r="Y3" s="4">
        <v>0.8</v>
      </c>
      <c r="Z3" s="2">
        <v>120</v>
      </c>
      <c r="AA3" s="2">
        <v>45</v>
      </c>
      <c r="AB3" s="2">
        <v>320</v>
      </c>
      <c r="AC3" s="4">
        <v>0.18</v>
      </c>
      <c r="AD3" s="4">
        <v>0.1</v>
      </c>
      <c r="AE3" s="4">
        <v>0.22</v>
      </c>
      <c r="AF3" s="4">
        <v>0.8</v>
      </c>
      <c r="AG3" s="4">
        <v>0.7</v>
      </c>
      <c r="AH3" s="4">
        <v>0.22</v>
      </c>
    </row>
    <row r="4" spans="1:34" ht="15.75" x14ac:dyDescent="0.25">
      <c r="A4" s="2" t="s">
        <v>35</v>
      </c>
      <c r="B4" s="3">
        <v>1100</v>
      </c>
      <c r="C4" s="3">
        <v>2800</v>
      </c>
      <c r="D4" s="3">
        <v>3900</v>
      </c>
      <c r="E4" s="4">
        <v>0.28205128205128205</v>
      </c>
      <c r="F4" s="2">
        <v>12</v>
      </c>
      <c r="G4" s="2">
        <v>50</v>
      </c>
      <c r="H4" s="2">
        <v>300</v>
      </c>
      <c r="I4" s="5">
        <v>665840</v>
      </c>
      <c r="J4" s="5">
        <v>550403</v>
      </c>
      <c r="K4" s="5">
        <v>13004030</v>
      </c>
      <c r="L4" s="2">
        <v>14</v>
      </c>
      <c r="M4" s="2">
        <v>30</v>
      </c>
      <c r="N4" s="2">
        <v>150</v>
      </c>
      <c r="O4" s="2">
        <v>55</v>
      </c>
      <c r="P4" s="2">
        <v>40</v>
      </c>
      <c r="Q4" s="2">
        <v>250</v>
      </c>
      <c r="R4" s="2">
        <v>90</v>
      </c>
      <c r="S4" s="2">
        <v>2</v>
      </c>
      <c r="T4" s="2">
        <v>5</v>
      </c>
      <c r="U4" s="2">
        <v>12</v>
      </c>
      <c r="V4" s="6">
        <v>0.123</v>
      </c>
      <c r="W4" s="2">
        <v>1</v>
      </c>
      <c r="X4" s="2">
        <v>33</v>
      </c>
      <c r="Y4" s="4">
        <v>0.7</v>
      </c>
      <c r="Z4" s="2">
        <v>100</v>
      </c>
      <c r="AA4" s="2">
        <v>40</v>
      </c>
      <c r="AB4" s="2">
        <v>320</v>
      </c>
      <c r="AC4" s="4">
        <v>0.33</v>
      </c>
      <c r="AD4" s="4">
        <v>0.1</v>
      </c>
      <c r="AE4" s="4">
        <v>0.19</v>
      </c>
      <c r="AF4" s="4">
        <v>0.85</v>
      </c>
      <c r="AG4" s="4">
        <v>0.55000000000000004</v>
      </c>
      <c r="AH4" s="4">
        <v>0.5</v>
      </c>
    </row>
    <row r="5" spans="1:34" ht="15.75" x14ac:dyDescent="0.25">
      <c r="A5" s="2" t="s">
        <v>36</v>
      </c>
      <c r="B5" s="3">
        <v>1101</v>
      </c>
      <c r="C5" s="3">
        <v>2900</v>
      </c>
      <c r="D5" s="3">
        <v>4001</v>
      </c>
      <c r="E5" s="4">
        <v>0.27518120469882529</v>
      </c>
      <c r="F5" s="2">
        <v>2</v>
      </c>
      <c r="G5" s="2">
        <v>120</v>
      </c>
      <c r="H5" s="2">
        <v>450</v>
      </c>
      <c r="I5" s="5">
        <v>398485</v>
      </c>
      <c r="J5" s="5">
        <v>1223002</v>
      </c>
      <c r="K5" s="5">
        <v>12902030</v>
      </c>
      <c r="L5" s="2">
        <v>29</v>
      </c>
      <c r="M5" s="2">
        <v>4</v>
      </c>
      <c r="N5" s="2">
        <v>160</v>
      </c>
      <c r="O5" s="2">
        <v>60</v>
      </c>
      <c r="P5" s="2">
        <v>30</v>
      </c>
      <c r="Q5" s="2">
        <v>100</v>
      </c>
      <c r="R5" s="2">
        <v>30</v>
      </c>
      <c r="S5" s="2">
        <v>1</v>
      </c>
      <c r="T5" s="2">
        <v>2</v>
      </c>
      <c r="U5" s="2">
        <v>33</v>
      </c>
      <c r="V5" s="6">
        <v>0.13</v>
      </c>
      <c r="W5" s="2">
        <v>22</v>
      </c>
      <c r="X5" s="2">
        <v>34</v>
      </c>
      <c r="Y5" s="4">
        <v>0.55000000000000004</v>
      </c>
      <c r="Z5" s="2">
        <v>92</v>
      </c>
      <c r="AA5" s="2">
        <v>19</v>
      </c>
      <c r="AB5" s="2">
        <v>290</v>
      </c>
      <c r="AC5" s="4">
        <v>0.45</v>
      </c>
      <c r="AD5" s="4">
        <v>0.12</v>
      </c>
      <c r="AE5" s="4">
        <v>0.15</v>
      </c>
      <c r="AF5" s="4">
        <v>0.7</v>
      </c>
      <c r="AG5" s="4">
        <v>0.4</v>
      </c>
      <c r="AH5" s="4">
        <v>0.6</v>
      </c>
    </row>
    <row r="6" spans="1:34" ht="15.75" x14ac:dyDescent="0.25">
      <c r="A6" s="2" t="s">
        <v>37</v>
      </c>
      <c r="B6" s="3">
        <v>900</v>
      </c>
      <c r="C6" s="3">
        <v>3000</v>
      </c>
      <c r="D6" s="3">
        <v>3900</v>
      </c>
      <c r="E6" s="4">
        <v>0.23076923076923078</v>
      </c>
      <c r="F6" s="2">
        <v>11</v>
      </c>
      <c r="G6" s="2">
        <v>70</v>
      </c>
      <c r="H6" s="2">
        <v>100</v>
      </c>
      <c r="I6" s="5">
        <v>150003</v>
      </c>
      <c r="J6" s="5">
        <v>900540</v>
      </c>
      <c r="K6" s="5">
        <v>12915020</v>
      </c>
      <c r="L6" s="2">
        <v>30</v>
      </c>
      <c r="M6" s="2">
        <v>50</v>
      </c>
      <c r="N6" s="2">
        <v>30</v>
      </c>
      <c r="O6" s="2">
        <v>40</v>
      </c>
      <c r="P6" s="2">
        <v>10</v>
      </c>
      <c r="Q6" s="2">
        <v>150</v>
      </c>
      <c r="R6" s="2">
        <v>11</v>
      </c>
      <c r="S6" s="2">
        <v>0</v>
      </c>
      <c r="T6" s="2">
        <v>2</v>
      </c>
      <c r="U6" s="2">
        <v>2</v>
      </c>
      <c r="V6" s="6">
        <v>0.14000000000000001</v>
      </c>
      <c r="W6" s="2">
        <v>12</v>
      </c>
      <c r="X6" s="2">
        <v>40</v>
      </c>
      <c r="Y6" s="4">
        <v>0.9</v>
      </c>
      <c r="Z6" s="2">
        <v>76</v>
      </c>
      <c r="AA6" s="2">
        <v>5</v>
      </c>
      <c r="AB6" s="2">
        <v>290</v>
      </c>
      <c r="AC6" s="4">
        <v>0.6</v>
      </c>
      <c r="AD6" s="4">
        <v>0.11</v>
      </c>
      <c r="AE6" s="4">
        <v>0.12</v>
      </c>
      <c r="AF6" s="4">
        <v>0.74</v>
      </c>
      <c r="AG6" s="4">
        <v>0.8</v>
      </c>
      <c r="AH6" s="4">
        <v>0.9</v>
      </c>
    </row>
    <row r="7" spans="1:34" ht="15.75" x14ac:dyDescent="0.25">
      <c r="A7" s="2" t="s">
        <v>38</v>
      </c>
      <c r="B7" s="3">
        <v>1110</v>
      </c>
      <c r="C7" s="3">
        <v>2700</v>
      </c>
      <c r="D7" s="3">
        <v>3810</v>
      </c>
      <c r="E7" s="4">
        <v>0.29133858267716534</v>
      </c>
      <c r="F7" s="2">
        <v>14</v>
      </c>
      <c r="G7" s="2">
        <v>26</v>
      </c>
      <c r="H7" s="2">
        <v>11</v>
      </c>
      <c r="I7" s="5">
        <v>433779</v>
      </c>
      <c r="J7" s="5">
        <v>248723</v>
      </c>
      <c r="K7" s="5">
        <v>13669607</v>
      </c>
      <c r="L7" s="2">
        <v>233</v>
      </c>
      <c r="M7" s="2">
        <v>107</v>
      </c>
      <c r="N7" s="2">
        <v>158</v>
      </c>
      <c r="O7" s="2">
        <v>197</v>
      </c>
      <c r="P7" s="2">
        <v>80</v>
      </c>
      <c r="Q7" s="2">
        <v>167</v>
      </c>
      <c r="R7" s="2">
        <v>76</v>
      </c>
      <c r="S7" s="2">
        <v>61</v>
      </c>
      <c r="T7" s="2">
        <v>58</v>
      </c>
      <c r="U7" s="2">
        <v>166</v>
      </c>
      <c r="V7" s="6">
        <v>0.12</v>
      </c>
      <c r="W7" s="2">
        <v>16</v>
      </c>
      <c r="X7" s="2">
        <v>41</v>
      </c>
      <c r="Y7" s="4">
        <v>0.6</v>
      </c>
      <c r="Z7" s="2">
        <v>84</v>
      </c>
      <c r="AA7" s="2">
        <v>75</v>
      </c>
      <c r="AB7" s="2">
        <v>281</v>
      </c>
      <c r="AC7" s="4">
        <v>0.6</v>
      </c>
      <c r="AD7" s="4">
        <v>0.12</v>
      </c>
      <c r="AE7" s="4">
        <v>0.12</v>
      </c>
      <c r="AF7" s="4">
        <v>0.7</v>
      </c>
      <c r="AG7" s="4">
        <v>0.89</v>
      </c>
      <c r="AH7" s="4">
        <v>0.9</v>
      </c>
    </row>
    <row r="8" spans="1:34" ht="15.75" x14ac:dyDescent="0.25">
      <c r="A8" s="2" t="s">
        <v>39</v>
      </c>
      <c r="B8" s="3">
        <v>1000</v>
      </c>
      <c r="C8" s="3">
        <v>2713</v>
      </c>
      <c r="D8" s="3">
        <v>3713</v>
      </c>
      <c r="E8" s="4">
        <v>0.26932399676811203</v>
      </c>
      <c r="F8" s="2">
        <v>33</v>
      </c>
      <c r="G8" s="2">
        <v>94</v>
      </c>
      <c r="H8" s="2">
        <v>75</v>
      </c>
      <c r="I8" s="5">
        <v>516453</v>
      </c>
      <c r="J8" s="5">
        <v>207989</v>
      </c>
      <c r="K8" s="5">
        <v>14397345</v>
      </c>
      <c r="L8" s="2">
        <v>164</v>
      </c>
      <c r="M8" s="2">
        <v>232</v>
      </c>
      <c r="N8" s="2">
        <v>235</v>
      </c>
      <c r="O8" s="2">
        <v>59</v>
      </c>
      <c r="P8" s="2">
        <v>80</v>
      </c>
      <c r="Q8" s="2">
        <v>59</v>
      </c>
      <c r="R8" s="2">
        <v>288</v>
      </c>
      <c r="S8" s="2">
        <v>153</v>
      </c>
      <c r="T8" s="2">
        <v>186</v>
      </c>
      <c r="U8" s="2">
        <v>163</v>
      </c>
      <c r="V8" s="6">
        <v>0.13</v>
      </c>
      <c r="W8" s="2">
        <v>9</v>
      </c>
      <c r="X8" s="2">
        <v>39</v>
      </c>
      <c r="Y8" s="4">
        <v>0.7</v>
      </c>
      <c r="Z8" s="2">
        <v>85</v>
      </c>
      <c r="AA8" s="2">
        <v>58</v>
      </c>
      <c r="AB8" s="2">
        <v>337</v>
      </c>
      <c r="AC8" s="4">
        <v>0.66</v>
      </c>
      <c r="AD8" s="4">
        <v>0.19</v>
      </c>
      <c r="AE8" s="4">
        <v>0.12</v>
      </c>
      <c r="AF8" s="4">
        <v>0.7</v>
      </c>
      <c r="AG8" s="4">
        <v>0.6</v>
      </c>
      <c r="AH8" s="4">
        <v>0.87</v>
      </c>
    </row>
    <row r="9" spans="1:34" ht="15.75" x14ac:dyDescent="0.25">
      <c r="A9" s="2" t="s">
        <v>40</v>
      </c>
      <c r="B9" s="3">
        <v>1009</v>
      </c>
      <c r="C9" s="3">
        <v>2710</v>
      </c>
      <c r="D9" s="3">
        <v>3719</v>
      </c>
      <c r="E9" s="4">
        <v>0.27130949179887065</v>
      </c>
      <c r="F9" s="2">
        <v>98</v>
      </c>
      <c r="G9" s="2">
        <v>66</v>
      </c>
      <c r="H9" s="2">
        <v>35</v>
      </c>
      <c r="I9" s="5">
        <v>789394</v>
      </c>
      <c r="J9" s="5">
        <v>245972</v>
      </c>
      <c r="K9" s="5">
        <v>10881281</v>
      </c>
      <c r="L9" s="2">
        <v>278</v>
      </c>
      <c r="M9" s="2">
        <v>99</v>
      </c>
      <c r="N9" s="2">
        <v>168</v>
      </c>
      <c r="O9" s="2">
        <v>30</v>
      </c>
      <c r="P9" s="2">
        <v>67</v>
      </c>
      <c r="Q9" s="2">
        <v>201</v>
      </c>
      <c r="R9" s="2">
        <v>180</v>
      </c>
      <c r="S9" s="2">
        <v>30</v>
      </c>
      <c r="T9" s="2">
        <v>54</v>
      </c>
      <c r="U9" s="2">
        <v>154</v>
      </c>
      <c r="V9" s="6">
        <v>0.19</v>
      </c>
      <c r="W9" s="2">
        <v>6</v>
      </c>
      <c r="X9" s="2">
        <v>35</v>
      </c>
      <c r="Y9" s="4">
        <v>0.7</v>
      </c>
      <c r="Z9" s="2">
        <v>114</v>
      </c>
      <c r="AA9" s="2">
        <v>73</v>
      </c>
      <c r="AB9" s="2">
        <v>345</v>
      </c>
      <c r="AC9" s="4">
        <v>0.7</v>
      </c>
      <c r="AD9" s="4">
        <v>0.1</v>
      </c>
      <c r="AE9" s="4">
        <v>0.12</v>
      </c>
      <c r="AF9" s="4">
        <v>0.8</v>
      </c>
      <c r="AG9" s="4">
        <v>0.5</v>
      </c>
      <c r="AH9" s="4">
        <v>0.87</v>
      </c>
    </row>
    <row r="10" spans="1:34" ht="15.75" x14ac:dyDescent="0.25">
      <c r="A10" s="2" t="s">
        <v>41</v>
      </c>
      <c r="B10" s="3">
        <v>1003</v>
      </c>
      <c r="C10" s="3">
        <v>2600</v>
      </c>
      <c r="D10" s="3">
        <v>3603</v>
      </c>
      <c r="E10" s="4">
        <v>0.27837912850402441</v>
      </c>
      <c r="F10" s="2">
        <v>80</v>
      </c>
      <c r="G10" s="2">
        <v>46</v>
      </c>
      <c r="H10" s="2">
        <v>71</v>
      </c>
      <c r="I10" s="5">
        <v>407225</v>
      </c>
      <c r="J10" s="5">
        <v>798950</v>
      </c>
      <c r="K10" s="5">
        <v>12046951</v>
      </c>
      <c r="L10" s="2">
        <v>101</v>
      </c>
      <c r="M10" s="2">
        <v>70</v>
      </c>
      <c r="N10" s="2">
        <v>165</v>
      </c>
      <c r="O10" s="2">
        <v>166</v>
      </c>
      <c r="P10" s="2">
        <v>56</v>
      </c>
      <c r="Q10" s="2">
        <v>213</v>
      </c>
      <c r="R10" s="2">
        <v>260</v>
      </c>
      <c r="S10" s="2">
        <v>32</v>
      </c>
      <c r="T10" s="2">
        <v>278</v>
      </c>
      <c r="U10" s="2">
        <v>214</v>
      </c>
      <c r="V10" s="6">
        <v>0.18</v>
      </c>
      <c r="W10" s="2">
        <v>10</v>
      </c>
      <c r="X10" s="2">
        <v>32</v>
      </c>
      <c r="Y10" s="4">
        <v>0.4</v>
      </c>
      <c r="Z10" s="2">
        <v>51</v>
      </c>
      <c r="AA10" s="2">
        <v>158</v>
      </c>
      <c r="AB10" s="2">
        <v>308</v>
      </c>
      <c r="AC10" s="4">
        <v>0.71</v>
      </c>
      <c r="AD10" s="4">
        <v>0.04</v>
      </c>
      <c r="AE10" s="4">
        <v>0.19</v>
      </c>
      <c r="AF10" s="4">
        <v>0.76</v>
      </c>
      <c r="AG10" s="4">
        <v>0.97</v>
      </c>
      <c r="AH10" s="4">
        <v>0.89</v>
      </c>
    </row>
    <row r="11" spans="1:34" ht="15.75" x14ac:dyDescent="0.25">
      <c r="A11" s="2" t="s">
        <v>42</v>
      </c>
      <c r="B11" s="3">
        <v>980</v>
      </c>
      <c r="C11" s="3">
        <v>2500</v>
      </c>
      <c r="D11" s="3">
        <v>3480</v>
      </c>
      <c r="E11" s="4">
        <v>0.28160919540229884</v>
      </c>
      <c r="F11" s="2">
        <v>60</v>
      </c>
      <c r="G11" s="2">
        <v>67</v>
      </c>
      <c r="H11" s="2">
        <v>55</v>
      </c>
      <c r="I11" s="5">
        <v>281429</v>
      </c>
      <c r="J11" s="5">
        <v>450543</v>
      </c>
      <c r="K11" s="5">
        <v>13066105</v>
      </c>
      <c r="L11" s="2">
        <v>183</v>
      </c>
      <c r="M11" s="2">
        <v>174</v>
      </c>
      <c r="N11" s="2">
        <v>83</v>
      </c>
      <c r="O11" s="2">
        <v>152</v>
      </c>
      <c r="P11" s="2">
        <v>243</v>
      </c>
      <c r="Q11" s="2">
        <v>95</v>
      </c>
      <c r="R11" s="2">
        <v>125</v>
      </c>
      <c r="S11" s="2">
        <v>236</v>
      </c>
      <c r="T11" s="2">
        <v>235</v>
      </c>
      <c r="U11" s="2">
        <v>145</v>
      </c>
      <c r="V11" s="6">
        <v>0.16</v>
      </c>
      <c r="W11" s="2">
        <v>9</v>
      </c>
      <c r="X11" s="2">
        <v>30</v>
      </c>
      <c r="Y11" s="4">
        <v>0.2</v>
      </c>
      <c r="Z11" s="2">
        <v>160</v>
      </c>
      <c r="AA11" s="2">
        <v>127</v>
      </c>
      <c r="AB11" s="2">
        <v>307</v>
      </c>
      <c r="AC11" s="4">
        <v>0.71</v>
      </c>
      <c r="AD11" s="4">
        <v>0.08</v>
      </c>
      <c r="AE11" s="4">
        <v>0.2</v>
      </c>
      <c r="AF11" s="4">
        <v>0.54</v>
      </c>
      <c r="AG11" s="4">
        <v>0.76</v>
      </c>
      <c r="AH11" s="4">
        <v>0.87</v>
      </c>
    </row>
    <row r="12" spans="1:34" ht="15.75" x14ac:dyDescent="0.25">
      <c r="A12" s="2" t="s">
        <v>43</v>
      </c>
      <c r="B12" s="3">
        <v>930</v>
      </c>
      <c r="C12" s="3">
        <v>2400</v>
      </c>
      <c r="D12" s="3">
        <v>3330</v>
      </c>
      <c r="E12" s="4">
        <v>0.27927927927927926</v>
      </c>
      <c r="F12" s="2">
        <v>33</v>
      </c>
      <c r="G12" s="2">
        <v>27</v>
      </c>
      <c r="H12" s="2">
        <v>99</v>
      </c>
      <c r="I12" s="5">
        <v>730379</v>
      </c>
      <c r="J12" s="5">
        <v>330499</v>
      </c>
      <c r="K12" s="5">
        <v>14575876</v>
      </c>
      <c r="L12" s="2">
        <v>151</v>
      </c>
      <c r="M12" s="2">
        <v>62</v>
      </c>
      <c r="N12" s="2">
        <v>40</v>
      </c>
      <c r="O12" s="2">
        <v>274</v>
      </c>
      <c r="P12" s="2">
        <v>230</v>
      </c>
      <c r="Q12" s="2">
        <v>216</v>
      </c>
      <c r="R12" s="2">
        <v>237</v>
      </c>
      <c r="S12" s="2">
        <v>46</v>
      </c>
      <c r="T12" s="2">
        <v>283</v>
      </c>
      <c r="U12" s="2">
        <v>159</v>
      </c>
      <c r="V12" s="6">
        <v>0.15</v>
      </c>
      <c r="W12" s="2">
        <v>15</v>
      </c>
      <c r="X12" s="2">
        <v>30</v>
      </c>
      <c r="Y12" s="4">
        <v>0.9</v>
      </c>
      <c r="Z12" s="2">
        <v>106</v>
      </c>
      <c r="AA12" s="2">
        <v>53</v>
      </c>
      <c r="AB12" s="2">
        <v>309</v>
      </c>
      <c r="AC12" s="4">
        <v>0.72</v>
      </c>
      <c r="AD12" s="4">
        <v>0.19</v>
      </c>
      <c r="AE12" s="4">
        <v>0.04</v>
      </c>
      <c r="AF12" s="4">
        <v>0.77</v>
      </c>
      <c r="AG12" s="4">
        <v>0.54</v>
      </c>
      <c r="AH12" s="4">
        <v>0.54</v>
      </c>
    </row>
    <row r="13" spans="1:34" ht="15.75" x14ac:dyDescent="0.25">
      <c r="A13" s="2" t="s">
        <v>44</v>
      </c>
      <c r="B13" s="3">
        <v>870</v>
      </c>
      <c r="C13" s="3">
        <v>2300</v>
      </c>
      <c r="D13" s="3">
        <v>3170</v>
      </c>
      <c r="E13" s="4">
        <v>0.27444794952681389</v>
      </c>
      <c r="F13" s="2">
        <v>28</v>
      </c>
      <c r="G13" s="2">
        <v>26</v>
      </c>
      <c r="H13" s="2">
        <v>77</v>
      </c>
      <c r="I13" s="5">
        <v>117709</v>
      </c>
      <c r="J13" s="5">
        <v>541242</v>
      </c>
      <c r="K13" s="5">
        <v>10588823</v>
      </c>
      <c r="L13" s="2">
        <v>300</v>
      </c>
      <c r="M13" s="2">
        <v>198</v>
      </c>
      <c r="N13" s="2">
        <v>287</v>
      </c>
      <c r="O13" s="2">
        <v>130</v>
      </c>
      <c r="P13" s="2">
        <v>146</v>
      </c>
      <c r="Q13" s="2">
        <v>269</v>
      </c>
      <c r="R13" s="2">
        <v>137</v>
      </c>
      <c r="S13" s="2">
        <v>53</v>
      </c>
      <c r="T13" s="2">
        <v>269</v>
      </c>
      <c r="U13" s="2">
        <v>61</v>
      </c>
      <c r="V13" s="6">
        <v>0.12</v>
      </c>
      <c r="W13" s="2">
        <v>15</v>
      </c>
      <c r="X13" s="2">
        <v>30</v>
      </c>
      <c r="Y13" s="4">
        <v>1</v>
      </c>
      <c r="Z13" s="2">
        <v>151</v>
      </c>
      <c r="AA13" s="2">
        <v>101</v>
      </c>
      <c r="AB13" s="2">
        <v>311</v>
      </c>
      <c r="AC13" s="4">
        <v>0.8</v>
      </c>
      <c r="AD13" s="4">
        <v>0.2</v>
      </c>
      <c r="AE13" s="4">
        <v>0.05</v>
      </c>
      <c r="AF13" s="4">
        <v>0.76</v>
      </c>
      <c r="AG13" s="4">
        <v>0.67</v>
      </c>
      <c r="AH13" s="4">
        <v>0.78</v>
      </c>
    </row>
    <row r="14" spans="1:34" ht="15.75" x14ac:dyDescent="0.25">
      <c r="A14" s="2" t="s">
        <v>45</v>
      </c>
      <c r="B14" s="3">
        <v>990</v>
      </c>
      <c r="C14" s="3">
        <v>2210</v>
      </c>
      <c r="D14" s="3">
        <v>3200</v>
      </c>
      <c r="E14" s="4">
        <v>0.30937500000000001</v>
      </c>
      <c r="F14" s="2">
        <v>14</v>
      </c>
      <c r="G14" s="2">
        <v>87</v>
      </c>
      <c r="H14" s="2">
        <v>79</v>
      </c>
      <c r="I14" s="5">
        <v>888950</v>
      </c>
      <c r="J14" s="5">
        <v>253079</v>
      </c>
      <c r="K14" s="5">
        <v>14824780</v>
      </c>
      <c r="L14" s="2">
        <v>230</v>
      </c>
      <c r="M14" s="2">
        <v>266</v>
      </c>
      <c r="N14" s="2">
        <v>260</v>
      </c>
      <c r="O14" s="2">
        <v>72</v>
      </c>
      <c r="P14" s="2">
        <v>73</v>
      </c>
      <c r="Q14" s="2">
        <v>283</v>
      </c>
      <c r="R14" s="2">
        <v>217</v>
      </c>
      <c r="S14" s="2">
        <v>15</v>
      </c>
      <c r="T14" s="2">
        <v>102</v>
      </c>
      <c r="U14" s="2">
        <v>100</v>
      </c>
      <c r="V14" s="6">
        <v>0.16</v>
      </c>
      <c r="W14" s="2">
        <v>13</v>
      </c>
      <c r="X14" s="2">
        <v>30</v>
      </c>
      <c r="Y14" s="4">
        <v>1</v>
      </c>
      <c r="Z14" s="2">
        <v>156</v>
      </c>
      <c r="AA14" s="2">
        <v>191</v>
      </c>
      <c r="AB14" s="2">
        <v>291</v>
      </c>
      <c r="AC14" s="4">
        <v>0.8</v>
      </c>
      <c r="AD14" s="4">
        <v>0.33</v>
      </c>
      <c r="AE14" s="4">
        <v>0.05</v>
      </c>
      <c r="AF14" s="4">
        <v>0.9</v>
      </c>
      <c r="AG14" s="4">
        <v>0.87</v>
      </c>
      <c r="AH14" s="4">
        <v>0.86</v>
      </c>
    </row>
    <row r="15" spans="1:34" ht="15.75" x14ac:dyDescent="0.25">
      <c r="A15" s="2"/>
      <c r="B15" s="3">
        <v>999.41666666666663</v>
      </c>
      <c r="C15" s="3">
        <v>2627.75</v>
      </c>
      <c r="D15" s="3">
        <v>3627.1666666666665</v>
      </c>
      <c r="E15" s="7">
        <v>0.27611121764551444</v>
      </c>
      <c r="F15" s="2">
        <v>418</v>
      </c>
      <c r="G15" s="2">
        <v>712</v>
      </c>
      <c r="H15" s="2">
        <v>1472</v>
      </c>
      <c r="I15" s="2">
        <v>6266855</v>
      </c>
      <c r="J15" s="2">
        <v>5900942</v>
      </c>
      <c r="K15" s="2">
        <v>154881248</v>
      </c>
      <c r="L15" s="2">
        <v>1735</v>
      </c>
      <c r="M15" s="2">
        <v>1302</v>
      </c>
      <c r="N15" s="2">
        <v>1776</v>
      </c>
      <c r="O15" s="2">
        <v>1285</v>
      </c>
      <c r="P15" s="2">
        <v>1105</v>
      </c>
      <c r="Q15" s="2">
        <v>2303</v>
      </c>
      <c r="R15" s="2">
        <v>1751</v>
      </c>
      <c r="S15" s="2">
        <v>639</v>
      </c>
      <c r="T15" s="2">
        <v>1486</v>
      </c>
      <c r="U15" s="2">
        <v>1212</v>
      </c>
      <c r="V15" s="2">
        <v>1.7229999999999996</v>
      </c>
      <c r="W15" s="2">
        <v>129</v>
      </c>
      <c r="X15" s="2">
        <v>406</v>
      </c>
      <c r="Y15" s="2">
        <v>8.4500000000000011</v>
      </c>
      <c r="Z15" s="2">
        <v>1295</v>
      </c>
      <c r="AA15" s="2">
        <v>945</v>
      </c>
      <c r="AB15" s="2">
        <v>3709</v>
      </c>
      <c r="AC15" s="7">
        <v>0.60499999999999998</v>
      </c>
      <c r="AD15" s="7">
        <v>0.13999999999999999</v>
      </c>
      <c r="AE15" s="7">
        <v>0.13083333333333333</v>
      </c>
      <c r="AF15" s="7">
        <v>0.75166666666666659</v>
      </c>
      <c r="AG15" s="2">
        <v>8.25</v>
      </c>
      <c r="AH15" s="2">
        <v>8.7999999999999989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9397-8E0D-4C05-AFB4-32E64BC56D39}">
  <dimension ref="A2:AD45"/>
  <sheetViews>
    <sheetView tabSelected="1" topLeftCell="A11" zoomScale="110" zoomScaleNormal="110" workbookViewId="0">
      <selection activeCell="T18" sqref="T18"/>
    </sheetView>
  </sheetViews>
  <sheetFormatPr defaultRowHeight="15" x14ac:dyDescent="0.25"/>
  <cols>
    <col min="1" max="16" width="9.140625" style="9"/>
    <col min="17" max="17" width="2.7109375" style="9" customWidth="1"/>
    <col min="18" max="21" width="4.42578125" style="9" customWidth="1"/>
    <col min="22" max="22" width="4.42578125" style="9" bestFit="1" customWidth="1"/>
    <col min="23" max="23" width="26.42578125" style="9" customWidth="1"/>
    <col min="24" max="24" width="15.28515625" style="9" bestFit="1" customWidth="1"/>
    <col min="25" max="16384" width="9.140625" style="9"/>
  </cols>
  <sheetData>
    <row r="2" spans="1:24" x14ac:dyDescent="0.25">
      <c r="A2" s="10" t="s">
        <v>0</v>
      </c>
      <c r="B2" s="10" t="s">
        <v>39</v>
      </c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4" x14ac:dyDescent="0.25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W3" s="9" t="s">
        <v>1</v>
      </c>
      <c r="X3" s="9" t="s">
        <v>2</v>
      </c>
    </row>
    <row r="4" spans="1:24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V4" s="9" t="str">
        <f>B2</f>
        <v>Jun</v>
      </c>
      <c r="W4" s="9">
        <f>VLOOKUP(V4,data[],2,0)</f>
        <v>1000</v>
      </c>
      <c r="X4" s="9">
        <f>VLOOKUP(V4,data[],3,)</f>
        <v>2713</v>
      </c>
    </row>
    <row r="5" spans="1:24" x14ac:dyDescent="0.25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24" x14ac:dyDescent="0.25">
      <c r="D6" s="8"/>
      <c r="E6" s="8"/>
      <c r="F6" s="8"/>
      <c r="G6" s="8"/>
      <c r="H6" s="8"/>
      <c r="I6" s="8"/>
      <c r="J6" s="8"/>
      <c r="K6" s="8"/>
      <c r="L6" s="8"/>
      <c r="M6" s="13"/>
      <c r="N6" s="8"/>
      <c r="O6" s="8"/>
      <c r="P6" s="8"/>
      <c r="Q6" s="8"/>
    </row>
    <row r="7" spans="1:24" x14ac:dyDescent="0.25">
      <c r="D7" s="8"/>
      <c r="E7" s="8"/>
      <c r="F7" s="8"/>
      <c r="G7" s="8"/>
      <c r="H7" s="8"/>
      <c r="I7" s="8"/>
      <c r="J7" s="8"/>
      <c r="K7" s="8" t="s">
        <v>46</v>
      </c>
      <c r="L7" s="8"/>
      <c r="M7" s="8"/>
      <c r="N7" s="8"/>
      <c r="O7" s="8"/>
      <c r="P7" s="8"/>
      <c r="Q7" s="8"/>
      <c r="R7" s="14"/>
      <c r="S7" s="14"/>
      <c r="T7" s="14"/>
      <c r="U7" s="14"/>
      <c r="V7" s="14" t="s">
        <v>47</v>
      </c>
      <c r="W7" s="15" t="s">
        <v>3</v>
      </c>
      <c r="X7" s="9" t="s">
        <v>48</v>
      </c>
    </row>
    <row r="8" spans="1:24" x14ac:dyDescent="0.25"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V8" s="14">
        <v>5</v>
      </c>
      <c r="W8" s="11" t="s">
        <v>4</v>
      </c>
      <c r="X8" s="16">
        <f>VLOOKUP(V4,data[],5,0)</f>
        <v>0.26932399676811203</v>
      </c>
    </row>
    <row r="9" spans="1:24" x14ac:dyDescent="0.2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V9" s="14">
        <v>6</v>
      </c>
      <c r="W9" s="11" t="s">
        <v>5</v>
      </c>
      <c r="X9" s="9">
        <f>VLOOKUP(V4,data[],6,0)</f>
        <v>33</v>
      </c>
    </row>
    <row r="10" spans="1:24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V10" s="14">
        <v>7</v>
      </c>
      <c r="W10" s="11" t="s">
        <v>6</v>
      </c>
      <c r="X10" s="9">
        <f>VLOOKUP(V4,data[],7,0)</f>
        <v>94</v>
      </c>
    </row>
    <row r="11" spans="1:24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V11" s="14">
        <v>8</v>
      </c>
      <c r="W11" s="11" t="s">
        <v>7</v>
      </c>
      <c r="X11" s="9">
        <f>VLOOKUP(V4,data[],8,0)</f>
        <v>75</v>
      </c>
    </row>
    <row r="12" spans="1:24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V12" s="14">
        <v>9</v>
      </c>
      <c r="W12" s="11" t="s">
        <v>8</v>
      </c>
      <c r="X12" s="17">
        <f>VLOOKUP(V4,data[],V12,0)</f>
        <v>516453</v>
      </c>
    </row>
    <row r="13" spans="1:24" x14ac:dyDescent="0.2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V13" s="14">
        <v>10</v>
      </c>
      <c r="W13" s="11" t="s">
        <v>9</v>
      </c>
      <c r="X13" s="17">
        <f>VLOOKUP(V4,data[],V13,0)</f>
        <v>207989</v>
      </c>
    </row>
    <row r="14" spans="1:24" x14ac:dyDescent="0.25"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V14" s="14">
        <v>11</v>
      </c>
      <c r="W14" s="11" t="s">
        <v>10</v>
      </c>
      <c r="X14" s="17">
        <f>VLOOKUP(V4,data[],11,0)</f>
        <v>14397345</v>
      </c>
    </row>
    <row r="15" spans="1:24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V15" s="14">
        <v>12</v>
      </c>
      <c r="W15" s="11" t="s">
        <v>11</v>
      </c>
      <c r="X15" s="9">
        <f>VLOOKUP(V4,data[],Table1[[#This Row],[4]],0)</f>
        <v>164</v>
      </c>
    </row>
    <row r="16" spans="1:24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V16" s="14">
        <v>13</v>
      </c>
      <c r="W16" s="11" t="s">
        <v>12</v>
      </c>
      <c r="X16" s="9">
        <f>VLOOKUP(V4,data[],Table1[[#This Row],[4]],0)</f>
        <v>232</v>
      </c>
    </row>
    <row r="17" spans="4:30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V17" s="14">
        <v>14</v>
      </c>
      <c r="W17" s="11" t="s">
        <v>13</v>
      </c>
      <c r="X17" s="9">
        <f>VLOOKUP(V4,data[],Table1[[#This Row],[4]],0)</f>
        <v>235</v>
      </c>
    </row>
    <row r="18" spans="4:30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V18" s="14">
        <v>15</v>
      </c>
      <c r="W18" s="11" t="s">
        <v>14</v>
      </c>
      <c r="X18" s="18">
        <f>VLOOKUP(V4,data[],15,0)</f>
        <v>59</v>
      </c>
    </row>
    <row r="19" spans="4:30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V19" s="14">
        <v>16</v>
      </c>
      <c r="W19" s="11" t="s">
        <v>15</v>
      </c>
      <c r="X19" s="9">
        <f>VLOOKUP(V4,data[],Table1[[#This Row],[4]],0)</f>
        <v>80</v>
      </c>
    </row>
    <row r="20" spans="4:30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V20" s="14"/>
      <c r="W20" s="11"/>
    </row>
    <row r="21" spans="4:30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V21" s="14"/>
      <c r="W21" s="11"/>
    </row>
    <row r="22" spans="4:30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V22" s="14">
        <v>17</v>
      </c>
      <c r="W22" s="11" t="s">
        <v>16</v>
      </c>
      <c r="X22" s="9">
        <f>VLOOKUP(V4,data[],17,0)</f>
        <v>59</v>
      </c>
      <c r="Z22" s="9">
        <f>Table1[[#Headers],[3603]]-Table1[[#This Row],[3603]]</f>
        <v>3544</v>
      </c>
    </row>
    <row r="23" spans="4:30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V23" s="14">
        <v>18</v>
      </c>
      <c r="W23" s="11" t="s">
        <v>17</v>
      </c>
      <c r="X23" s="9">
        <f>VLOOKUP(V4,data[],Table1[[#This Row],[4]],0)</f>
        <v>288</v>
      </c>
    </row>
    <row r="24" spans="4:30" ht="44.25" customHeight="1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V24" s="14"/>
      <c r="W24" s="11"/>
    </row>
    <row r="25" spans="4:30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V25" s="14"/>
      <c r="W25" s="11"/>
    </row>
    <row r="26" spans="4:30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V26" s="14"/>
      <c r="W26" s="11"/>
    </row>
    <row r="27" spans="4:30" x14ac:dyDescent="0.25">
      <c r="V27" s="14">
        <v>19</v>
      </c>
      <c r="W27" s="11" t="s">
        <v>18</v>
      </c>
      <c r="X27" s="9">
        <f>VLOOKUP(V4,data[],Table1[[#This Row],[4]],0)</f>
        <v>153</v>
      </c>
    </row>
    <row r="28" spans="4:30" ht="30" x14ac:dyDescent="0.25">
      <c r="V28" s="14">
        <v>20</v>
      </c>
      <c r="W28" s="11" t="s">
        <v>19</v>
      </c>
      <c r="X28" s="23">
        <f>VLOOKUP(V4,data[],Table1[[#This Row],[4]],0)</f>
        <v>186</v>
      </c>
      <c r="AD28" s="9">
        <v>1</v>
      </c>
    </row>
    <row r="29" spans="4:30" ht="30" x14ac:dyDescent="0.25">
      <c r="V29" s="14">
        <v>21</v>
      </c>
      <c r="W29" s="11" t="s">
        <v>20</v>
      </c>
      <c r="X29" s="9">
        <f>VLOOKUP(V4,data[],Table1[[#This Row],[4]],0)</f>
        <v>163</v>
      </c>
      <c r="AD29" s="9">
        <v>1</v>
      </c>
    </row>
    <row r="30" spans="4:30" x14ac:dyDescent="0.25">
      <c r="V30" s="14">
        <v>22</v>
      </c>
      <c r="W30" s="11" t="s">
        <v>21</v>
      </c>
      <c r="X30" s="16">
        <f>VLOOKUP(V4,data[],Table1[[#This Row],[4]],0)</f>
        <v>0.13</v>
      </c>
      <c r="AD30" s="9">
        <v>1</v>
      </c>
    </row>
    <row r="31" spans="4:30" x14ac:dyDescent="0.25">
      <c r="V31" s="14">
        <v>23</v>
      </c>
      <c r="W31" s="11" t="s">
        <v>22</v>
      </c>
      <c r="X31" s="9">
        <f>VLOOKUP(V4,data[],Table1[[#This Row],[4]],0)</f>
        <v>9</v>
      </c>
      <c r="AD31" s="9">
        <v>1</v>
      </c>
    </row>
    <row r="32" spans="4:30" x14ac:dyDescent="0.25">
      <c r="V32" s="14">
        <v>24</v>
      </c>
      <c r="W32" s="11" t="s">
        <v>23</v>
      </c>
      <c r="X32" s="9">
        <f>VLOOKUP(V4,data[],Table1[[#This Row],[4]],0)</f>
        <v>39</v>
      </c>
      <c r="AB32" s="9">
        <v>18</v>
      </c>
      <c r="AD32" s="9">
        <v>1</v>
      </c>
    </row>
    <row r="33" spans="22:30" x14ac:dyDescent="0.25">
      <c r="V33" s="14">
        <v>25</v>
      </c>
      <c r="W33" s="11" t="s">
        <v>24</v>
      </c>
      <c r="X33" s="16">
        <f>VLOOKUP(V4,data[],Table1[[#This Row],[4]],0)</f>
        <v>0.7</v>
      </c>
      <c r="Y33" s="24"/>
      <c r="Z33" s="16">
        <f>1-Table1[[#This Row],[3603]]</f>
        <v>0.30000000000000004</v>
      </c>
      <c r="AB33" s="9">
        <f>AC33-AB32</f>
        <v>21</v>
      </c>
      <c r="AC33" s="9">
        <f>X32</f>
        <v>39</v>
      </c>
      <c r="AD33" s="9">
        <v>1</v>
      </c>
    </row>
    <row r="34" spans="22:30" x14ac:dyDescent="0.25">
      <c r="V34" s="14">
        <v>26</v>
      </c>
      <c r="W34" s="11" t="s">
        <v>25</v>
      </c>
      <c r="X34" s="9">
        <f>VLOOKUP(V4,data[],Table1[[#This Row],[4]],0)</f>
        <v>85</v>
      </c>
      <c r="AB34" s="9">
        <v>5</v>
      </c>
      <c r="AD34" s="9">
        <v>1</v>
      </c>
    </row>
    <row r="35" spans="22:30" x14ac:dyDescent="0.25">
      <c r="V35" s="14">
        <v>27</v>
      </c>
      <c r="W35" s="11" t="s">
        <v>26</v>
      </c>
      <c r="X35" s="9">
        <f>VLOOKUP(V4,data[],Table1[[#This Row],[4]],0)</f>
        <v>58</v>
      </c>
      <c r="AB35" s="9">
        <f>AB36-AC33</f>
        <v>21</v>
      </c>
      <c r="AD35" s="9">
        <v>1</v>
      </c>
    </row>
    <row r="36" spans="22:30" x14ac:dyDescent="0.25">
      <c r="V36" s="14">
        <v>28</v>
      </c>
      <c r="W36" s="11" t="s">
        <v>27</v>
      </c>
      <c r="X36" s="9">
        <f>VLOOKUP(V4,data[],Table1[[#This Row],[4]],0)</f>
        <v>337</v>
      </c>
      <c r="Z36" s="16">
        <f>Table1[[#This Row],[3603]]/Table1[[#Headers],[3603]]</f>
        <v>9.353316680543991E-2</v>
      </c>
      <c r="AA36" s="25">
        <f>1-Z36</f>
        <v>0.90646683319456012</v>
      </c>
      <c r="AB36" s="9">
        <v>60</v>
      </c>
      <c r="AD36" s="9">
        <v>1</v>
      </c>
    </row>
    <row r="37" spans="22:30" x14ac:dyDescent="0.25">
      <c r="V37" s="14">
        <v>29</v>
      </c>
      <c r="W37" s="11" t="s">
        <v>28</v>
      </c>
      <c r="X37" s="16">
        <f>VLOOKUP(V4,data[],Table1[[#This Row],[4]],0)</f>
        <v>0.66</v>
      </c>
      <c r="Z37" s="25">
        <f>1-Table1[[#This Row],[3603]]</f>
        <v>0.33999999999999997</v>
      </c>
      <c r="AD37" s="9">
        <v>1</v>
      </c>
    </row>
    <row r="38" spans="22:30" x14ac:dyDescent="0.25">
      <c r="V38" s="14">
        <v>30</v>
      </c>
      <c r="W38" s="11" t="s">
        <v>29</v>
      </c>
      <c r="X38" s="16">
        <f>VLOOKUP(V4,data[],30)</f>
        <v>0.04</v>
      </c>
      <c r="AD38" s="9">
        <v>1</v>
      </c>
    </row>
    <row r="39" spans="22:30" x14ac:dyDescent="0.25">
      <c r="V39" s="14">
        <v>31</v>
      </c>
      <c r="W39" s="11" t="s">
        <v>30</v>
      </c>
      <c r="X39" s="16">
        <f>VLOOKUP(V4,data[],31,0)</f>
        <v>0.12</v>
      </c>
      <c r="AD39" s="9">
        <v>1</v>
      </c>
    </row>
    <row r="40" spans="22:30" ht="30" x14ac:dyDescent="0.25">
      <c r="V40" s="14">
        <v>32</v>
      </c>
      <c r="W40" s="11" t="s">
        <v>31</v>
      </c>
      <c r="X40" s="16">
        <f>VLOOKUP(V4,data[],Table1[[#This Row],[4]],0)</f>
        <v>0.7</v>
      </c>
      <c r="Z40" s="25">
        <f>1-Table1[[#This Row],[3603]]</f>
        <v>0.30000000000000004</v>
      </c>
      <c r="AD40" s="9">
        <v>1</v>
      </c>
    </row>
    <row r="41" spans="22:30" x14ac:dyDescent="0.25">
      <c r="V41" s="14">
        <v>33</v>
      </c>
      <c r="W41" s="11" t="s">
        <v>32</v>
      </c>
      <c r="X41" s="16">
        <f>VLOOKUP(V4,data[],Table1[[#This Row],[4]],0)</f>
        <v>0.6</v>
      </c>
      <c r="Z41" s="25">
        <f>1-Table1[[#This Row],[3603]]</f>
        <v>0.4</v>
      </c>
      <c r="AD41" s="9">
        <v>1</v>
      </c>
    </row>
    <row r="42" spans="22:30" x14ac:dyDescent="0.25">
      <c r="V42" s="14">
        <v>34</v>
      </c>
      <c r="W42" s="12" t="s">
        <v>33</v>
      </c>
      <c r="X42" s="16">
        <f>VLOOKUP(V4,data[],Table1[[#This Row],[4]],0)</f>
        <v>0.87</v>
      </c>
      <c r="Z42" s="16">
        <f>1-Table1[[#This Row],[3603]]</f>
        <v>0.13</v>
      </c>
      <c r="AD42" s="9">
        <v>1</v>
      </c>
    </row>
    <row r="43" spans="22:30" x14ac:dyDescent="0.25">
      <c r="AD43" s="9">
        <v>1</v>
      </c>
    </row>
    <row r="44" spans="22:30" x14ac:dyDescent="0.25">
      <c r="AD44" s="9">
        <v>1</v>
      </c>
    </row>
    <row r="45" spans="22:30" x14ac:dyDescent="0.25">
      <c r="AD45" s="9">
        <v>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3889092-9E78-46DD-B1FD-69A3C7827BB1}">
          <x14:formula1>
            <xm:f>'all data'!$A$3:$A$15</xm:f>
          </x14:formula1>
          <xm:sqref>B2:C2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5447-5786-4C75-A3B8-836EE4A99652}">
  <dimension ref="A1:C12"/>
  <sheetViews>
    <sheetView topLeftCell="A11" workbookViewId="0">
      <selection activeCell="E2" sqref="E2"/>
    </sheetView>
  </sheetViews>
  <sheetFormatPr defaultRowHeight="15" x14ac:dyDescent="0.25"/>
  <cols>
    <col min="1" max="1" width="9" bestFit="1" customWidth="1"/>
    <col min="2" max="2" width="8.140625" bestFit="1" customWidth="1"/>
  </cols>
  <sheetData>
    <row r="1" spans="1:3" ht="48" thickBot="1" x14ac:dyDescent="0.3">
      <c r="A1" s="19" t="s">
        <v>49</v>
      </c>
      <c r="B1" s="20" t="s">
        <v>50</v>
      </c>
      <c r="C1" s="20" t="s">
        <v>51</v>
      </c>
    </row>
    <row r="2" spans="1:3" ht="79.5" thickBot="1" x14ac:dyDescent="0.3">
      <c r="A2" s="21" t="s">
        <v>3</v>
      </c>
      <c r="B2" s="22" t="s">
        <v>52</v>
      </c>
      <c r="C2" s="22" t="s">
        <v>53</v>
      </c>
    </row>
    <row r="3" spans="1:3" ht="111" thickBot="1" x14ac:dyDescent="0.3">
      <c r="A3" s="21" t="s">
        <v>4</v>
      </c>
      <c r="B3" s="22" t="s">
        <v>54</v>
      </c>
      <c r="C3" s="22" t="s">
        <v>55</v>
      </c>
    </row>
    <row r="4" spans="1:3" ht="126.75" thickBot="1" x14ac:dyDescent="0.3">
      <c r="A4" s="21" t="s">
        <v>5</v>
      </c>
      <c r="B4" s="22" t="s">
        <v>56</v>
      </c>
      <c r="C4" s="22" t="s">
        <v>57</v>
      </c>
    </row>
    <row r="5" spans="1:3" ht="111" thickBot="1" x14ac:dyDescent="0.3">
      <c r="A5" s="21" t="s">
        <v>6</v>
      </c>
      <c r="B5" s="22" t="s">
        <v>58</v>
      </c>
      <c r="C5" s="22" t="s">
        <v>59</v>
      </c>
    </row>
    <row r="6" spans="1:3" ht="79.5" thickBot="1" x14ac:dyDescent="0.3">
      <c r="A6" s="21" t="s">
        <v>7</v>
      </c>
      <c r="B6" s="22" t="s">
        <v>60</v>
      </c>
      <c r="C6" s="22" t="s">
        <v>61</v>
      </c>
    </row>
    <row r="7" spans="1:3" ht="79.5" thickBot="1" x14ac:dyDescent="0.3">
      <c r="A7" s="21" t="s">
        <v>8</v>
      </c>
      <c r="B7" s="22" t="s">
        <v>62</v>
      </c>
      <c r="C7" s="22" t="s">
        <v>63</v>
      </c>
    </row>
    <row r="8" spans="1:3" ht="111" thickBot="1" x14ac:dyDescent="0.3">
      <c r="A8" s="21" t="s">
        <v>9</v>
      </c>
      <c r="B8" s="22" t="s">
        <v>64</v>
      </c>
      <c r="C8" s="22" t="s">
        <v>65</v>
      </c>
    </row>
    <row r="9" spans="1:3" ht="79.5" thickBot="1" x14ac:dyDescent="0.3">
      <c r="A9" s="21" t="s">
        <v>10</v>
      </c>
      <c r="B9" s="22" t="s">
        <v>66</v>
      </c>
      <c r="C9" s="22" t="s">
        <v>67</v>
      </c>
    </row>
    <row r="10" spans="1:3" ht="111" thickBot="1" x14ac:dyDescent="0.3">
      <c r="A10" s="21" t="s">
        <v>11</v>
      </c>
      <c r="B10" s="22" t="s">
        <v>68</v>
      </c>
      <c r="C10" s="22" t="s">
        <v>69</v>
      </c>
    </row>
    <row r="11" spans="1:3" ht="126.75" thickBot="1" x14ac:dyDescent="0.3">
      <c r="A11" s="21" t="s">
        <v>12</v>
      </c>
      <c r="B11" s="22" t="s">
        <v>70</v>
      </c>
      <c r="C11" s="22" t="s">
        <v>71</v>
      </c>
    </row>
    <row r="12" spans="1:3" ht="158.25" thickBot="1" x14ac:dyDescent="0.3">
      <c r="A12" s="21" t="s">
        <v>13</v>
      </c>
      <c r="B12" s="22" t="s">
        <v>72</v>
      </c>
      <c r="C12" s="2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dash</vt:lpstr>
      <vt:lpstr>وصف كل عمود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</dc:creator>
  <cp:lastModifiedBy>mahmoud shasm</cp:lastModifiedBy>
  <dcterms:created xsi:type="dcterms:W3CDTF">2015-06-05T18:17:20Z</dcterms:created>
  <dcterms:modified xsi:type="dcterms:W3CDTF">2024-12-29T10:30:07Z</dcterms:modified>
</cp:coreProperties>
</file>