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 data\LUMS 3rd\MS Thesis\PythonCodeMetricsCalculator\Data\"/>
    </mc:Choice>
  </mc:AlternateContent>
  <bookViews>
    <workbookView xWindow="0" yWindow="0" windowWidth="17256" windowHeight="577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2" i="1"/>
  <c r="Q33" i="1"/>
  <c r="Q34" i="1"/>
  <c r="Q35" i="1"/>
  <c r="Q36" i="1"/>
  <c r="Q37" i="1"/>
  <c r="P32" i="1"/>
  <c r="P33" i="1"/>
  <c r="P34" i="1"/>
  <c r="P35" i="1"/>
  <c r="P36" i="1"/>
  <c r="P37" i="1"/>
  <c r="P31" i="1"/>
  <c r="O32" i="1"/>
  <c r="O33" i="1"/>
  <c r="O34" i="1"/>
  <c r="O35" i="1"/>
  <c r="O36" i="1"/>
  <c r="O37" i="1"/>
  <c r="O31" i="1"/>
  <c r="N32" i="1"/>
  <c r="N33" i="1"/>
  <c r="N34" i="1"/>
  <c r="N35" i="1"/>
  <c r="N36" i="1"/>
  <c r="N37" i="1"/>
  <c r="N31" i="1"/>
  <c r="M32" i="1"/>
  <c r="M33" i="1"/>
  <c r="M34" i="1"/>
  <c r="M35" i="1"/>
  <c r="M36" i="1"/>
  <c r="M37" i="1"/>
  <c r="M31" i="1"/>
  <c r="L32" i="1"/>
  <c r="L33" i="1"/>
  <c r="L34" i="1"/>
  <c r="L35" i="1"/>
  <c r="L36" i="1"/>
  <c r="L37" i="1"/>
  <c r="L31" i="1"/>
  <c r="K32" i="1"/>
  <c r="K33" i="1"/>
  <c r="K34" i="1"/>
  <c r="K35" i="1"/>
  <c r="K36" i="1"/>
  <c r="K37" i="1"/>
  <c r="K31" i="1"/>
  <c r="J32" i="1"/>
  <c r="J33" i="1"/>
  <c r="J34" i="1"/>
  <c r="J35" i="1"/>
  <c r="J36" i="1"/>
  <c r="J37" i="1"/>
  <c r="J31" i="1"/>
  <c r="I24" i="1"/>
  <c r="I37" i="1" s="1"/>
  <c r="I32" i="1"/>
  <c r="I33" i="1"/>
  <c r="I34" i="1"/>
  <c r="I35" i="1"/>
  <c r="I36" i="1"/>
  <c r="I31" i="1"/>
  <c r="H32" i="1"/>
  <c r="H33" i="1"/>
  <c r="H34" i="1"/>
  <c r="H35" i="1"/>
  <c r="H36" i="1"/>
  <c r="H37" i="1"/>
  <c r="H31" i="1"/>
  <c r="G32" i="1"/>
  <c r="G33" i="1"/>
  <c r="G34" i="1"/>
  <c r="G35" i="1"/>
  <c r="G36" i="1"/>
  <c r="G37" i="1"/>
  <c r="G31" i="1"/>
  <c r="F32" i="1"/>
  <c r="F33" i="1"/>
  <c r="F34" i="1"/>
  <c r="F35" i="1"/>
  <c r="F36" i="1"/>
  <c r="F37" i="1"/>
  <c r="F31" i="1"/>
  <c r="E32" i="1"/>
  <c r="E33" i="1"/>
  <c r="E34" i="1"/>
  <c r="E35" i="1"/>
  <c r="E36" i="1"/>
  <c r="E37" i="1"/>
  <c r="E31" i="1"/>
  <c r="D32" i="1"/>
  <c r="D33" i="1"/>
  <c r="D34" i="1"/>
  <c r="D35" i="1"/>
  <c r="D36" i="1"/>
  <c r="D37" i="1"/>
  <c r="D31" i="1"/>
  <c r="C32" i="1"/>
  <c r="C33" i="1"/>
  <c r="C34" i="1"/>
  <c r="C35" i="1"/>
  <c r="C36" i="1"/>
  <c r="C37" i="1"/>
  <c r="C31" i="1"/>
  <c r="B32" i="1"/>
  <c r="B33" i="1"/>
  <c r="B34" i="1"/>
  <c r="B35" i="1"/>
  <c r="B36" i="1"/>
  <c r="B37" i="1"/>
  <c r="B31" i="1"/>
  <c r="R25" i="1"/>
  <c r="P22" i="1"/>
  <c r="P23" i="1"/>
  <c r="N24" i="1"/>
  <c r="K19" i="1"/>
  <c r="J20" i="1"/>
  <c r="J21" i="1"/>
  <c r="I20" i="1"/>
  <c r="I21" i="1"/>
  <c r="I22" i="1"/>
  <c r="H21" i="1"/>
  <c r="H22" i="1"/>
  <c r="H23" i="1"/>
  <c r="G22" i="1"/>
  <c r="G23" i="1"/>
  <c r="G24" i="1"/>
  <c r="G18" i="1"/>
  <c r="F19" i="1"/>
  <c r="F18" i="1"/>
  <c r="C20" i="1"/>
  <c r="B23" i="1"/>
  <c r="B22" i="1"/>
  <c r="B11" i="1"/>
  <c r="B20" i="1" s="1"/>
  <c r="B12" i="1"/>
  <c r="B21" i="1" s="1"/>
  <c r="C11" i="1"/>
  <c r="C18" i="1" s="1"/>
  <c r="D11" i="1"/>
  <c r="D24" i="1" s="1"/>
  <c r="E11" i="1"/>
  <c r="E23" i="1" s="1"/>
  <c r="F11" i="1"/>
  <c r="F21" i="1" s="1"/>
  <c r="G11" i="1"/>
  <c r="G21" i="1" s="1"/>
  <c r="H11" i="1"/>
  <c r="H20" i="1" s="1"/>
  <c r="I11" i="1"/>
  <c r="I19" i="1" s="1"/>
  <c r="J11" i="1"/>
  <c r="J19" i="1" s="1"/>
  <c r="K11" i="1"/>
  <c r="K24" i="1" s="1"/>
  <c r="L11" i="1"/>
  <c r="L20" i="1" s="1"/>
  <c r="M11" i="1"/>
  <c r="M23" i="1" s="1"/>
  <c r="N11" i="1"/>
  <c r="N21" i="1" s="1"/>
  <c r="P11" i="1"/>
  <c r="P20" i="1" s="1"/>
  <c r="Q11" i="1"/>
  <c r="Q19" i="1" s="1"/>
  <c r="C12" i="1"/>
  <c r="D12" i="1"/>
  <c r="E12" i="1"/>
  <c r="E18" i="1" s="1"/>
  <c r="F12" i="1"/>
  <c r="F23" i="1" s="1"/>
  <c r="G12" i="1"/>
  <c r="H12" i="1"/>
  <c r="H24" i="1" s="1"/>
  <c r="I12" i="1"/>
  <c r="I23" i="1" s="1"/>
  <c r="J12" i="1"/>
  <c r="K12" i="1"/>
  <c r="L12" i="1"/>
  <c r="M12" i="1"/>
  <c r="M18" i="1" s="1"/>
  <c r="N12" i="1"/>
  <c r="N23" i="1" s="1"/>
  <c r="P12" i="1"/>
  <c r="Q12" i="1"/>
  <c r="Q23" i="1" s="1"/>
  <c r="O4" i="1"/>
  <c r="C19" i="1" l="1"/>
  <c r="K18" i="1"/>
  <c r="B18" i="1"/>
  <c r="C24" i="1"/>
  <c r="D23" i="1"/>
  <c r="E22" i="1"/>
  <c r="F22" i="1"/>
  <c r="G20" i="1"/>
  <c r="H19" i="1"/>
  <c r="J18" i="1"/>
  <c r="K23" i="1"/>
  <c r="L19" i="1"/>
  <c r="M22" i="1"/>
  <c r="N20" i="1"/>
  <c r="P19" i="1"/>
  <c r="B24" i="1"/>
  <c r="F20" i="1"/>
  <c r="O11" i="1"/>
  <c r="B19" i="1"/>
  <c r="C23" i="1"/>
  <c r="D22" i="1"/>
  <c r="E21" i="1"/>
  <c r="G19" i="1"/>
  <c r="I18" i="1"/>
  <c r="J24" i="1"/>
  <c r="K22" i="1"/>
  <c r="L24" i="1"/>
  <c r="M21" i="1"/>
  <c r="N19" i="1"/>
  <c r="Q18" i="1"/>
  <c r="L21" i="1"/>
  <c r="D18" i="1"/>
  <c r="E24" i="1"/>
  <c r="O12" i="1"/>
  <c r="C22" i="1"/>
  <c r="D21" i="1"/>
  <c r="E20" i="1"/>
  <c r="F24" i="1"/>
  <c r="H18" i="1"/>
  <c r="J23" i="1"/>
  <c r="K21" i="1"/>
  <c r="L23" i="1"/>
  <c r="M20" i="1"/>
  <c r="N18" i="1"/>
  <c r="P18" i="1"/>
  <c r="Q24" i="1"/>
  <c r="D19" i="1"/>
  <c r="C21" i="1"/>
  <c r="D20" i="1"/>
  <c r="E19" i="1"/>
  <c r="J22" i="1"/>
  <c r="K20" i="1"/>
  <c r="L22" i="1"/>
  <c r="M19" i="1"/>
  <c r="P24" i="1"/>
  <c r="Q22" i="1"/>
  <c r="Q21" i="1"/>
  <c r="L18" i="1"/>
  <c r="M24" i="1"/>
  <c r="N22" i="1"/>
  <c r="P21" i="1"/>
  <c r="Q20" i="1"/>
  <c r="O21" i="1" l="1"/>
  <c r="O22" i="1"/>
  <c r="O23" i="1"/>
  <c r="O19" i="1"/>
  <c r="O20" i="1"/>
  <c r="O24" i="1"/>
  <c r="O18" i="1"/>
</calcChain>
</file>

<file path=xl/sharedStrings.xml><?xml version="1.0" encoding="utf-8"?>
<sst xmlns="http://schemas.openxmlformats.org/spreadsheetml/2006/main" count="79" uniqueCount="31">
  <si>
    <t>Dataset</t>
  </si>
  <si>
    <t>HumanEval</t>
  </si>
  <si>
    <t>GPT 3.5 Turbo Simple Prompt</t>
  </si>
  <si>
    <t>GPT 3.5 Turbo Instruction Tone Prompt</t>
  </si>
  <si>
    <t>GPT 3.5 Turbo Improved Prompt</t>
  </si>
  <si>
    <t>GPT 4 Simple Prompt</t>
  </si>
  <si>
    <t>GPT 4 Instruction Tone Prompt</t>
  </si>
  <si>
    <t>GPT 4 Improved Prompt</t>
  </si>
  <si>
    <t>LOC</t>
  </si>
  <si>
    <t>LLOC</t>
  </si>
  <si>
    <t>SLOC</t>
  </si>
  <si>
    <t>Cyclomatic Complexity</t>
  </si>
  <si>
    <t>Maintainability Index</t>
  </si>
  <si>
    <t>h</t>
  </si>
  <si>
    <t>N</t>
  </si>
  <si>
    <t>Vocabulary</t>
  </si>
  <si>
    <t>Volume</t>
  </si>
  <si>
    <t>Difficulty</t>
  </si>
  <si>
    <t>Effort</t>
  </si>
  <si>
    <t>Bugs</t>
  </si>
  <si>
    <t>Time</t>
  </si>
  <si>
    <t>Average Results</t>
  </si>
  <si>
    <t>Test Cases Passed</t>
  </si>
  <si>
    <t>Security Issues</t>
  </si>
  <si>
    <t>Cognitive Complexity</t>
  </si>
  <si>
    <t>Data Before Normalization</t>
  </si>
  <si>
    <t>Data After Z-score Normalization</t>
  </si>
  <si>
    <t>Average</t>
  </si>
  <si>
    <t>Standard Deviation</t>
  </si>
  <si>
    <t>Weights</t>
  </si>
  <si>
    <t>Weight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</si>
</sst>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_Eval_Dataset/CSV_Reports/human_eval_complexip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man_eval_complexipy"/>
    </sheetNames>
    <sheetDataSet>
      <sheetData sheetId="0" refreshError="1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2</v>
          </cell>
        </row>
        <row r="80">
          <cell r="D80">
            <v>2</v>
          </cell>
        </row>
        <row r="81">
          <cell r="D81">
            <v>2</v>
          </cell>
        </row>
        <row r="82">
          <cell r="D82">
            <v>2</v>
          </cell>
        </row>
        <row r="83">
          <cell r="D83">
            <v>2</v>
          </cell>
        </row>
        <row r="84">
          <cell r="D84">
            <v>2</v>
          </cell>
        </row>
        <row r="85">
          <cell r="D85">
            <v>2</v>
          </cell>
        </row>
        <row r="86">
          <cell r="D86">
            <v>2</v>
          </cell>
        </row>
        <row r="87">
          <cell r="D87">
            <v>2</v>
          </cell>
        </row>
        <row r="88">
          <cell r="D88">
            <v>2</v>
          </cell>
        </row>
        <row r="89">
          <cell r="D89">
            <v>2</v>
          </cell>
        </row>
        <row r="90">
          <cell r="D90">
            <v>2</v>
          </cell>
        </row>
        <row r="91">
          <cell r="D91">
            <v>2</v>
          </cell>
        </row>
        <row r="92">
          <cell r="D92">
            <v>3</v>
          </cell>
        </row>
        <row r="93">
          <cell r="D93">
            <v>3</v>
          </cell>
        </row>
        <row r="94">
          <cell r="D94">
            <v>3</v>
          </cell>
        </row>
        <row r="95">
          <cell r="D95">
            <v>3</v>
          </cell>
        </row>
        <row r="96">
          <cell r="D96">
            <v>3</v>
          </cell>
        </row>
        <row r="97">
          <cell r="D97">
            <v>3</v>
          </cell>
        </row>
        <row r="98">
          <cell r="D98">
            <v>3</v>
          </cell>
        </row>
        <row r="99">
          <cell r="D99">
            <v>3</v>
          </cell>
        </row>
        <row r="100">
          <cell r="D100">
            <v>3</v>
          </cell>
        </row>
        <row r="101">
          <cell r="D101">
            <v>3</v>
          </cell>
        </row>
        <row r="102">
          <cell r="D102">
            <v>3</v>
          </cell>
        </row>
        <row r="103">
          <cell r="D103">
            <v>3</v>
          </cell>
        </row>
        <row r="104">
          <cell r="D104">
            <v>3</v>
          </cell>
        </row>
        <row r="105">
          <cell r="D105">
            <v>3</v>
          </cell>
        </row>
        <row r="106">
          <cell r="D106">
            <v>3</v>
          </cell>
        </row>
        <row r="107">
          <cell r="D107">
            <v>3</v>
          </cell>
        </row>
        <row r="108">
          <cell r="D108">
            <v>3</v>
          </cell>
        </row>
        <row r="109">
          <cell r="D109">
            <v>3</v>
          </cell>
        </row>
        <row r="110">
          <cell r="D110">
            <v>3</v>
          </cell>
        </row>
        <row r="111">
          <cell r="D111">
            <v>3</v>
          </cell>
        </row>
        <row r="112">
          <cell r="D112">
            <v>3</v>
          </cell>
        </row>
        <row r="113">
          <cell r="D113">
            <v>3</v>
          </cell>
        </row>
        <row r="114">
          <cell r="D114">
            <v>3</v>
          </cell>
        </row>
        <row r="115">
          <cell r="D115">
            <v>3</v>
          </cell>
        </row>
        <row r="116">
          <cell r="D116">
            <v>3</v>
          </cell>
        </row>
        <row r="117">
          <cell r="D117">
            <v>3</v>
          </cell>
        </row>
        <row r="118">
          <cell r="D118">
            <v>4</v>
          </cell>
        </row>
        <row r="119">
          <cell r="D119">
            <v>4</v>
          </cell>
        </row>
        <row r="120">
          <cell r="D120">
            <v>4</v>
          </cell>
        </row>
        <row r="121">
          <cell r="D121">
            <v>4</v>
          </cell>
        </row>
        <row r="122">
          <cell r="D122">
            <v>4</v>
          </cell>
        </row>
        <row r="123">
          <cell r="D123">
            <v>4</v>
          </cell>
        </row>
        <row r="124">
          <cell r="D124">
            <v>4</v>
          </cell>
        </row>
        <row r="125">
          <cell r="D125">
            <v>4</v>
          </cell>
        </row>
        <row r="126">
          <cell r="D126">
            <v>4</v>
          </cell>
        </row>
        <row r="127">
          <cell r="D127">
            <v>4</v>
          </cell>
        </row>
        <row r="128">
          <cell r="D128">
            <v>4</v>
          </cell>
        </row>
        <row r="129">
          <cell r="D129">
            <v>4</v>
          </cell>
        </row>
        <row r="130">
          <cell r="D130">
            <v>5</v>
          </cell>
        </row>
        <row r="131">
          <cell r="D131">
            <v>5</v>
          </cell>
        </row>
        <row r="132">
          <cell r="D132">
            <v>5</v>
          </cell>
        </row>
        <row r="133">
          <cell r="D133">
            <v>5</v>
          </cell>
        </row>
        <row r="134">
          <cell r="D134">
            <v>5</v>
          </cell>
        </row>
        <row r="135">
          <cell r="D135">
            <v>5</v>
          </cell>
        </row>
        <row r="136">
          <cell r="D136">
            <v>5</v>
          </cell>
        </row>
        <row r="137">
          <cell r="D137">
            <v>5</v>
          </cell>
        </row>
        <row r="138">
          <cell r="D138">
            <v>5</v>
          </cell>
        </row>
        <row r="139">
          <cell r="D139">
            <v>6</v>
          </cell>
        </row>
        <row r="140">
          <cell r="D140">
            <v>6</v>
          </cell>
        </row>
        <row r="141">
          <cell r="D141">
            <v>6</v>
          </cell>
        </row>
        <row r="142">
          <cell r="D142">
            <v>6</v>
          </cell>
        </row>
        <row r="143">
          <cell r="D143">
            <v>6</v>
          </cell>
        </row>
        <row r="144">
          <cell r="D144">
            <v>7</v>
          </cell>
        </row>
        <row r="145">
          <cell r="D145">
            <v>7</v>
          </cell>
        </row>
        <row r="146">
          <cell r="D146">
            <v>7</v>
          </cell>
        </row>
        <row r="147">
          <cell r="D147">
            <v>7</v>
          </cell>
        </row>
        <row r="148">
          <cell r="D148">
            <v>7</v>
          </cell>
        </row>
        <row r="149">
          <cell r="D149">
            <v>7</v>
          </cell>
        </row>
        <row r="150">
          <cell r="D150">
            <v>7</v>
          </cell>
        </row>
        <row r="151">
          <cell r="D151">
            <v>8</v>
          </cell>
        </row>
        <row r="152">
          <cell r="D152">
            <v>8</v>
          </cell>
        </row>
        <row r="153">
          <cell r="D153">
            <v>8</v>
          </cell>
        </row>
        <row r="154">
          <cell r="D154">
            <v>8</v>
          </cell>
        </row>
        <row r="155">
          <cell r="D155">
            <v>9</v>
          </cell>
        </row>
        <row r="156">
          <cell r="D156">
            <v>10</v>
          </cell>
        </row>
        <row r="157">
          <cell r="D157">
            <v>10</v>
          </cell>
        </row>
        <row r="158">
          <cell r="D158">
            <v>10</v>
          </cell>
        </row>
        <row r="159">
          <cell r="D159">
            <v>10</v>
          </cell>
        </row>
        <row r="160">
          <cell r="D160">
            <v>11</v>
          </cell>
        </row>
        <row r="161">
          <cell r="D161">
            <v>11</v>
          </cell>
        </row>
        <row r="162">
          <cell r="D162">
            <v>11</v>
          </cell>
        </row>
        <row r="163">
          <cell r="D163">
            <v>12</v>
          </cell>
        </row>
        <row r="164">
          <cell r="D164">
            <v>12</v>
          </cell>
        </row>
        <row r="165">
          <cell r="D165">
            <v>14</v>
          </cell>
        </row>
        <row r="166">
          <cell r="D166">
            <v>14</v>
          </cell>
        </row>
        <row r="167">
          <cell r="D167">
            <v>16</v>
          </cell>
        </row>
        <row r="168">
          <cell r="D168">
            <v>24</v>
          </cell>
        </row>
        <row r="169">
          <cell r="D169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E11" workbookViewId="0">
      <selection activeCell="N38" sqref="N38"/>
    </sheetView>
  </sheetViews>
  <sheetFormatPr defaultRowHeight="14.4" x14ac:dyDescent="0.3"/>
  <cols>
    <col min="1" max="1" width="33.77734375" customWidth="1"/>
    <col min="2" max="4" width="9.5546875" bestFit="1" customWidth="1"/>
    <col min="5" max="5" width="19.33203125" customWidth="1"/>
    <col min="6" max="6" width="23" customWidth="1"/>
    <col min="7" max="7" width="9.5546875" bestFit="1" customWidth="1"/>
    <col min="8" max="8" width="10.5546875" bestFit="1" customWidth="1"/>
    <col min="9" max="9" width="15.5546875" customWidth="1"/>
    <col min="10" max="10" width="11.88671875" customWidth="1"/>
    <col min="11" max="11" width="9.5546875" bestFit="1" customWidth="1"/>
    <col min="12" max="12" width="11.5546875" bestFit="1" customWidth="1"/>
    <col min="13" max="14" width="9.5546875" bestFit="1" customWidth="1"/>
    <col min="15" max="15" width="23" customWidth="1"/>
    <col min="16" max="16" width="16.44140625" customWidth="1"/>
    <col min="17" max="17" width="19.44140625" customWidth="1"/>
  </cols>
  <sheetData>
    <row r="1" spans="1:18" ht="15" thickBot="1" x14ac:dyDescent="0.3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3">
      <c r="A2" s="6"/>
      <c r="B2" s="9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6"/>
      <c r="O2" s="11"/>
      <c r="P2" s="3"/>
      <c r="Q2" s="3"/>
    </row>
    <row r="3" spans="1:18" x14ac:dyDescent="0.3">
      <c r="A3" s="7" t="s">
        <v>0</v>
      </c>
      <c r="B3" s="12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14" t="s">
        <v>20</v>
      </c>
      <c r="O3" s="13" t="s">
        <v>24</v>
      </c>
      <c r="P3" s="15" t="s">
        <v>22</v>
      </c>
      <c r="Q3" s="5" t="s">
        <v>23</v>
      </c>
      <c r="R3" s="1"/>
    </row>
    <row r="4" spans="1:18" x14ac:dyDescent="0.3">
      <c r="A4" s="8" t="s">
        <v>1</v>
      </c>
      <c r="B4" s="17">
        <v>8.4085365853658534</v>
      </c>
      <c r="C4" s="18">
        <v>7.6646341463414638</v>
      </c>
      <c r="D4" s="18">
        <v>7.6341463414634143</v>
      </c>
      <c r="E4" s="18">
        <v>3.6707317073170733</v>
      </c>
      <c r="F4" s="18">
        <v>73.900012109767886</v>
      </c>
      <c r="G4" s="18">
        <v>9.1463414634146343</v>
      </c>
      <c r="H4" s="18">
        <v>13.085365853658537</v>
      </c>
      <c r="I4" s="18">
        <v>9.1463414634146343</v>
      </c>
      <c r="J4" s="18">
        <v>48.369927100810465</v>
      </c>
      <c r="K4" s="18">
        <v>1.9440338846252572</v>
      </c>
      <c r="L4" s="18">
        <v>161.76440557421964</v>
      </c>
      <c r="M4" s="18">
        <v>1.612330903360347E-2</v>
      </c>
      <c r="N4" s="18">
        <v>8.9869114207899887</v>
      </c>
      <c r="O4" s="22">
        <f>AVERAGE([1]human_eval_complexipy!D2:D169)</f>
        <v>3.1369047619047619</v>
      </c>
      <c r="P4" s="15">
        <v>164</v>
      </c>
      <c r="Q4" s="24">
        <v>3</v>
      </c>
    </row>
    <row r="5" spans="1:18" x14ac:dyDescent="0.3">
      <c r="A5" s="8" t="s">
        <v>2</v>
      </c>
      <c r="B5" s="17">
        <v>15.585365853658537</v>
      </c>
      <c r="C5" s="18">
        <v>10.701219512195122</v>
      </c>
      <c r="D5" s="18">
        <v>10.426829268292684</v>
      </c>
      <c r="E5" s="18">
        <v>3.8170731707317072</v>
      </c>
      <c r="F5" s="18">
        <v>88.482227197136424</v>
      </c>
      <c r="G5" s="18">
        <v>9.8353658536585371</v>
      </c>
      <c r="H5" s="18">
        <v>14.103658536585366</v>
      </c>
      <c r="I5" s="18">
        <v>9.8353658536585371</v>
      </c>
      <c r="J5" s="18">
        <v>54.143572502807409</v>
      </c>
      <c r="K5" s="18">
        <v>2.148341317844991</v>
      </c>
      <c r="L5" s="18">
        <v>202.06267739826083</v>
      </c>
      <c r="M5" s="18">
        <v>1.8047857500935804E-2</v>
      </c>
      <c r="N5" s="19">
        <v>11.2257042999034</v>
      </c>
      <c r="O5" s="23">
        <v>3.1206896551724137</v>
      </c>
      <c r="P5" s="15">
        <v>117</v>
      </c>
      <c r="Q5" s="24">
        <v>1</v>
      </c>
    </row>
    <row r="6" spans="1:18" x14ac:dyDescent="0.3">
      <c r="A6" s="8" t="s">
        <v>3</v>
      </c>
      <c r="B6" s="17">
        <v>8.9512195121951219</v>
      </c>
      <c r="C6" s="18">
        <v>7.5731707317073171</v>
      </c>
      <c r="D6" s="18">
        <v>7.5731707317073171</v>
      </c>
      <c r="E6" s="18">
        <v>3.5731707317073171</v>
      </c>
      <c r="F6" s="18">
        <v>75.245245362904797</v>
      </c>
      <c r="G6" s="18">
        <v>9</v>
      </c>
      <c r="H6" s="18">
        <v>12.615853658536585</v>
      </c>
      <c r="I6" s="18">
        <v>9</v>
      </c>
      <c r="J6" s="18">
        <v>46.334432054632579</v>
      </c>
      <c r="K6" s="18">
        <v>2.039304103441006</v>
      </c>
      <c r="L6" s="18">
        <v>162.84478618428625</v>
      </c>
      <c r="M6" s="18">
        <v>1.5444810684877517E-2</v>
      </c>
      <c r="N6" s="19">
        <v>9.0469325657936928</v>
      </c>
      <c r="O6" s="23">
        <v>2.9700598802395208</v>
      </c>
      <c r="P6" s="15">
        <v>107</v>
      </c>
      <c r="Q6" s="24">
        <v>1</v>
      </c>
    </row>
    <row r="7" spans="1:18" x14ac:dyDescent="0.3">
      <c r="A7" s="8" t="s">
        <v>4</v>
      </c>
      <c r="B7" s="17">
        <v>8.1768292682926838</v>
      </c>
      <c r="C7" s="18">
        <v>6.5060975609756095</v>
      </c>
      <c r="D7" s="18">
        <v>6.5731707317073171</v>
      </c>
      <c r="E7" s="18">
        <v>3.3353658536585367</v>
      </c>
      <c r="F7" s="18">
        <v>77.698018655188392</v>
      </c>
      <c r="G7" s="18">
        <v>7.9939024390243905</v>
      </c>
      <c r="H7" s="18">
        <v>10.634146341463415</v>
      </c>
      <c r="I7" s="18">
        <v>7.9939024390243905</v>
      </c>
      <c r="J7" s="18">
        <v>37.779025395233226</v>
      </c>
      <c r="K7" s="18">
        <v>1.7679532286640756</v>
      </c>
      <c r="L7" s="18">
        <v>127.97978122347476</v>
      </c>
      <c r="M7" s="18">
        <v>1.2593008465077729E-2</v>
      </c>
      <c r="N7" s="19">
        <v>7.1099878457486039</v>
      </c>
      <c r="O7" s="23">
        <v>1.9064327485380117</v>
      </c>
      <c r="P7" s="15">
        <v>124</v>
      </c>
      <c r="Q7" s="24">
        <v>2</v>
      </c>
    </row>
    <row r="8" spans="1:18" x14ac:dyDescent="0.3">
      <c r="A8" s="8" t="s">
        <v>5</v>
      </c>
      <c r="B8" s="17">
        <v>10.615853658536585</v>
      </c>
      <c r="C8" s="18">
        <v>7.4329268292682924</v>
      </c>
      <c r="D8" s="18">
        <v>6.9817073170731705</v>
      </c>
      <c r="E8" s="18">
        <v>3.4146341463414633</v>
      </c>
      <c r="F8" s="18">
        <v>81.061010544380736</v>
      </c>
      <c r="G8" s="18">
        <v>8.3231707317073162</v>
      </c>
      <c r="H8" s="18">
        <v>11.475609756097562</v>
      </c>
      <c r="I8" s="18">
        <v>8.3231707317073162</v>
      </c>
      <c r="J8" s="18">
        <v>42.162583172753898</v>
      </c>
      <c r="K8" s="18">
        <v>1.8519166864312278</v>
      </c>
      <c r="L8" s="18">
        <v>149.57107560232586</v>
      </c>
      <c r="M8" s="18">
        <v>1.4054194390917958E-2</v>
      </c>
      <c r="N8" s="19">
        <v>8.3095042001292221</v>
      </c>
      <c r="O8" s="23">
        <v>2.5029940119760479</v>
      </c>
      <c r="P8" s="15">
        <v>114</v>
      </c>
      <c r="Q8" s="24">
        <v>1</v>
      </c>
    </row>
    <row r="9" spans="1:18" x14ac:dyDescent="0.3">
      <c r="A9" s="8" t="s">
        <v>6</v>
      </c>
      <c r="B9" s="17">
        <v>7.2987804878048781</v>
      </c>
      <c r="C9" s="18">
        <v>6.7317073170731705</v>
      </c>
      <c r="D9" s="18">
        <v>6.5731707317073171</v>
      </c>
      <c r="E9" s="18">
        <v>3.2926829268292681</v>
      </c>
      <c r="F9" s="18">
        <v>78.460344341375219</v>
      </c>
      <c r="G9" s="18">
        <v>8.0670731707317067</v>
      </c>
      <c r="H9" s="18">
        <v>11.134146341463415</v>
      </c>
      <c r="I9" s="18">
        <v>8.0670731707317067</v>
      </c>
      <c r="J9" s="18">
        <v>39.895913853172729</v>
      </c>
      <c r="K9" s="18">
        <v>1.7950297057676903</v>
      </c>
      <c r="L9" s="18">
        <v>133.50063781928372</v>
      </c>
      <c r="M9" s="18">
        <v>1.3298637951057558E-2</v>
      </c>
      <c r="N9" s="19">
        <v>7.4167021010713192</v>
      </c>
      <c r="O9" s="23">
        <v>2.1736526946107784</v>
      </c>
      <c r="P9" s="15">
        <v>118</v>
      </c>
      <c r="Q9" s="24">
        <v>2</v>
      </c>
    </row>
    <row r="10" spans="1:18" ht="15" thickBot="1" x14ac:dyDescent="0.35">
      <c r="A10" s="28" t="s">
        <v>7</v>
      </c>
      <c r="B10" s="29">
        <v>6.4146341463414638</v>
      </c>
      <c r="C10" s="30">
        <v>5.5914634146341466</v>
      </c>
      <c r="D10" s="30">
        <v>5.4695121951219514</v>
      </c>
      <c r="E10" s="30">
        <v>3.2012195121951219</v>
      </c>
      <c r="F10" s="30">
        <v>79.500993258964215</v>
      </c>
      <c r="G10" s="30">
        <v>7.8719512195121952</v>
      </c>
      <c r="H10" s="30">
        <v>11.146341463414634</v>
      </c>
      <c r="I10" s="30">
        <v>7.8719512195121952</v>
      </c>
      <c r="J10" s="30">
        <v>40.456486414878476</v>
      </c>
      <c r="K10" s="30">
        <v>1.8599291619826044</v>
      </c>
      <c r="L10" s="30">
        <v>164.96360989144463</v>
      </c>
      <c r="M10" s="30">
        <v>1.3485495471626131E-2</v>
      </c>
      <c r="N10" s="31">
        <v>9.1646449939691479</v>
      </c>
      <c r="O10" s="32">
        <v>1.5</v>
      </c>
      <c r="P10" s="33">
        <v>143</v>
      </c>
      <c r="Q10" s="34">
        <v>1</v>
      </c>
    </row>
    <row r="11" spans="1:18" x14ac:dyDescent="0.3">
      <c r="A11" s="35" t="s">
        <v>27</v>
      </c>
      <c r="B11" s="36">
        <f>AVERAGE(B4:B10)</f>
        <v>9.3501742160278756</v>
      </c>
      <c r="C11" s="36">
        <f t="shared" ref="C11:Q11" si="0">AVERAGE(C4:C10)</f>
        <v>7.4573170731707323</v>
      </c>
      <c r="D11" s="36">
        <f t="shared" si="0"/>
        <v>7.3188153310104536</v>
      </c>
      <c r="E11" s="36">
        <f t="shared" si="0"/>
        <v>3.4721254355400695</v>
      </c>
      <c r="F11" s="36">
        <f t="shared" si="0"/>
        <v>79.192550209959663</v>
      </c>
      <c r="G11" s="36">
        <f t="shared" si="0"/>
        <v>8.6054006968641108</v>
      </c>
      <c r="H11" s="36">
        <f t="shared" si="0"/>
        <v>12.02787456445993</v>
      </c>
      <c r="I11" s="36">
        <f t="shared" si="0"/>
        <v>8.6054006968641108</v>
      </c>
      <c r="J11" s="36">
        <f t="shared" si="0"/>
        <v>44.163134356326971</v>
      </c>
      <c r="K11" s="36">
        <f t="shared" si="0"/>
        <v>1.915215441250979</v>
      </c>
      <c r="L11" s="36">
        <f t="shared" si="0"/>
        <v>157.52671052761366</v>
      </c>
      <c r="M11" s="36">
        <f t="shared" si="0"/>
        <v>1.4721044785442309E-2</v>
      </c>
      <c r="N11" s="36">
        <f t="shared" si="0"/>
        <v>8.7514839182007673</v>
      </c>
      <c r="O11" s="36">
        <f t="shared" si="0"/>
        <v>2.4729619646345049</v>
      </c>
      <c r="P11" s="36">
        <f t="shared" si="0"/>
        <v>126.71428571428571</v>
      </c>
      <c r="Q11" s="37">
        <f t="shared" si="0"/>
        <v>1.5714285714285714</v>
      </c>
    </row>
    <row r="12" spans="1:18" ht="15" thickBot="1" x14ac:dyDescent="0.35">
      <c r="A12" s="38" t="s">
        <v>28</v>
      </c>
      <c r="B12" s="39">
        <f>_xlfn.STDEV.P(B4:B10)</f>
        <v>2.8215435387557575</v>
      </c>
      <c r="C12" s="39">
        <f t="shared" ref="C12:Q12" si="1">_xlfn.STDEV.P(C4:C10)</f>
        <v>1.4876942039146832</v>
      </c>
      <c r="D12" s="39">
        <f t="shared" si="1"/>
        <v>1.4377272038466626</v>
      </c>
      <c r="E12" s="39">
        <f t="shared" si="1"/>
        <v>0.20571881221236435</v>
      </c>
      <c r="F12" s="39">
        <f t="shared" si="1"/>
        <v>4.4117749062128633</v>
      </c>
      <c r="G12" s="39">
        <f t="shared" si="1"/>
        <v>0.68059515380426794</v>
      </c>
      <c r="H12" s="39">
        <f t="shared" si="1"/>
        <v>1.1708490120840016</v>
      </c>
      <c r="I12" s="39">
        <f t="shared" si="1"/>
        <v>0.68059515380426794</v>
      </c>
      <c r="J12" s="39">
        <f t="shared" si="1"/>
        <v>5.3282032154379451</v>
      </c>
      <c r="K12" s="39">
        <f t="shared" si="1"/>
        <v>0.12748683316163323</v>
      </c>
      <c r="L12" s="39">
        <f t="shared" si="1"/>
        <v>22.673348525159671</v>
      </c>
      <c r="M12" s="39">
        <f t="shared" si="1"/>
        <v>1.7760677384793318E-3</v>
      </c>
      <c r="N12" s="39">
        <f t="shared" si="1"/>
        <v>1.2596304736199726</v>
      </c>
      <c r="O12" s="39">
        <f t="shared" si="1"/>
        <v>0.59348556814099485</v>
      </c>
      <c r="P12" s="39">
        <f t="shared" si="1"/>
        <v>18.452365591391455</v>
      </c>
      <c r="Q12" s="40">
        <f t="shared" si="1"/>
        <v>0.72843135908468359</v>
      </c>
    </row>
    <row r="15" spans="1:18" ht="15" thickBot="1" x14ac:dyDescent="0.35"/>
    <row r="16" spans="1:18" ht="15" thickBot="1" x14ac:dyDescent="0.35">
      <c r="A16" s="25" t="s">
        <v>26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7"/>
    </row>
    <row r="17" spans="1:18" x14ac:dyDescent="0.3">
      <c r="A17" s="7" t="s">
        <v>0</v>
      </c>
      <c r="B17" s="12" t="s">
        <v>8</v>
      </c>
      <c r="C17" s="5" t="s">
        <v>9</v>
      </c>
      <c r="D17" s="5" t="s">
        <v>10</v>
      </c>
      <c r="E17" s="5" t="s">
        <v>11</v>
      </c>
      <c r="F17" s="5" t="s">
        <v>12</v>
      </c>
      <c r="G17" s="5" t="s">
        <v>13</v>
      </c>
      <c r="H17" s="5" t="s">
        <v>14</v>
      </c>
      <c r="I17" s="5" t="s">
        <v>15</v>
      </c>
      <c r="J17" s="5" t="s">
        <v>16</v>
      </c>
      <c r="K17" s="5" t="s">
        <v>17</v>
      </c>
      <c r="L17" s="5" t="s">
        <v>18</v>
      </c>
      <c r="M17" s="5" t="s">
        <v>19</v>
      </c>
      <c r="N17" s="14" t="s">
        <v>20</v>
      </c>
      <c r="O17" s="5" t="s">
        <v>24</v>
      </c>
      <c r="P17" s="15" t="s">
        <v>22</v>
      </c>
      <c r="Q17" s="5" t="s">
        <v>23</v>
      </c>
    </row>
    <row r="18" spans="1:18" x14ac:dyDescent="0.3">
      <c r="A18" s="8" t="s">
        <v>1</v>
      </c>
      <c r="B18" s="17">
        <f>(B4 - $B$11) / $B$12</f>
        <v>-0.33373138416189918</v>
      </c>
      <c r="C18" s="18">
        <f>(C4 - $C$11) / $C$12</f>
        <v>0.13935462854207686</v>
      </c>
      <c r="D18" s="18">
        <f>(D4 - $D$11) / $D$12</f>
        <v>0.21932603737989201</v>
      </c>
      <c r="E18" s="18">
        <f>(E4 - $E$11) / $E$12</f>
        <v>0.96542591142312162</v>
      </c>
      <c r="F18" s="18">
        <f>(F4 - $F$11) / $F$12</f>
        <v>-1.1996391957211106</v>
      </c>
      <c r="G18" s="18">
        <f>(G4 - $G$11) / $G$12</f>
        <v>0.79480549270277701</v>
      </c>
      <c r="H18" s="18">
        <f>(H4 - $H$11) / $H$12</f>
        <v>0.90318331252325312</v>
      </c>
      <c r="I18" s="18">
        <f>(I4 - $I$11) / $I$12</f>
        <v>0.79480549270277701</v>
      </c>
      <c r="J18" s="18">
        <f>(J4 - $J$11) / $J$12</f>
        <v>0.78953308918374676</v>
      </c>
      <c r="K18" s="18">
        <f>(K4 - $K$11) / $K$12</f>
        <v>0.22605035092322784</v>
      </c>
      <c r="L18" s="18">
        <f>(L4 - $L$11) / $L$12</f>
        <v>0.18690203795454316</v>
      </c>
      <c r="M18" s="41">
        <f>(M4 - $M$11) / $M$12</f>
        <v>0.78953308918373699</v>
      </c>
      <c r="N18" s="18">
        <f>(N4 - $N$11) / $N$12</f>
        <v>0.18690203795454483</v>
      </c>
      <c r="O18" s="18">
        <f>(O4- $O$11) /$O$12</f>
        <v>1.1187176789318718</v>
      </c>
      <c r="P18" s="41">
        <f xml:space="preserve"> (P4-$P$11)/$P$12</f>
        <v>2.0206468434111842</v>
      </c>
      <c r="Q18" s="44">
        <f>(Q4-$Q$11)/$Q$12</f>
        <v>1.9611613513818402</v>
      </c>
    </row>
    <row r="19" spans="1:18" x14ac:dyDescent="0.3">
      <c r="A19" s="8" t="s">
        <v>2</v>
      </c>
      <c r="B19" s="17">
        <f t="shared" ref="B19:B24" si="2">(B5 - $B$11) / $B$12</f>
        <v>2.2098512930905376</v>
      </c>
      <c r="C19" s="18">
        <f t="shared" ref="C19:C24" si="3">(C5 - $C$11) / $C$12</f>
        <v>2.18049007012897</v>
      </c>
      <c r="D19" s="18">
        <f t="shared" ref="D19:D24" si="4">(D5 - $D$11) / $D$12</f>
        <v>2.1617549761642461</v>
      </c>
      <c r="E19" s="18">
        <f t="shared" ref="E19:E24" si="5">(E5 - $E$11) / $E$12</f>
        <v>1.6767923724717346</v>
      </c>
      <c r="F19" s="18">
        <f t="shared" ref="F19:F24" si="6">(F5 - $F$11) / $F$12</f>
        <v>2.1056552486607178</v>
      </c>
      <c r="G19" s="18">
        <f t="shared" ref="G19:G24" si="7">(G5 - $G$11) / $G$12</f>
        <v>1.8071905888829638</v>
      </c>
      <c r="H19" s="18">
        <f t="shared" ref="H19:H24" si="8">(H5 - $H$11) / $H$12</f>
        <v>1.7728878366910303</v>
      </c>
      <c r="I19" s="18">
        <f t="shared" ref="I19:I24" si="9">(I5 - $I$11) / $I$12</f>
        <v>1.8071905888829638</v>
      </c>
      <c r="J19" s="18">
        <f t="shared" ref="J19:J24" si="10">(J5 - $J$11) / $J$12</f>
        <v>1.8731339145554922</v>
      </c>
      <c r="K19" s="18">
        <f t="shared" ref="K19:K24" si="11">(K5 - $K$11) / $K$12</f>
        <v>1.8286270888731322</v>
      </c>
      <c r="L19" s="18">
        <f t="shared" ref="L19:L24" si="12">(L5 - $L$11) / $L$12</f>
        <v>1.9642430327936549</v>
      </c>
      <c r="M19" s="41">
        <f t="shared" ref="M19:M24" si="13">(M5 - $M$11) / $M$12</f>
        <v>1.8731339145554828</v>
      </c>
      <c r="N19" s="18">
        <f t="shared" ref="N19:N24" si="14">(N5 - $N$11) / $N$12</f>
        <v>1.9642430327936788</v>
      </c>
      <c r="O19" s="18">
        <f t="shared" ref="O19:O24" si="15">(O5- $O$11) /$O$12</f>
        <v>1.091395857471007</v>
      </c>
      <c r="P19" s="41">
        <f t="shared" ref="P19:P24" si="16" xml:space="preserve"> (P5-$P$11)/$P$12</f>
        <v>-0.5264520511569365</v>
      </c>
      <c r="Q19" s="44">
        <f t="shared" ref="Q19:Q24" si="17">(Q5-$Q$11)/$Q$12</f>
        <v>-0.78446454055273607</v>
      </c>
    </row>
    <row r="20" spans="1:18" x14ac:dyDescent="0.3">
      <c r="A20" s="8" t="s">
        <v>3</v>
      </c>
      <c r="B20" s="17">
        <f t="shared" si="2"/>
        <v>-0.14139590559310825</v>
      </c>
      <c r="C20" s="18">
        <f t="shared" si="3"/>
        <v>7.7874645361748554E-2</v>
      </c>
      <c r="D20" s="18">
        <f t="shared" si="4"/>
        <v>0.17691492517936055</v>
      </c>
      <c r="E20" s="18">
        <f t="shared" si="5"/>
        <v>0.4911816040573781</v>
      </c>
      <c r="F20" s="18">
        <f t="shared" si="6"/>
        <v>-0.89472036333859439</v>
      </c>
      <c r="G20" s="18">
        <f t="shared" si="7"/>
        <v>0.57978564926627707</v>
      </c>
      <c r="H20" s="18">
        <f t="shared" si="8"/>
        <v>0.50218182533212119</v>
      </c>
      <c r="I20" s="18">
        <f t="shared" si="9"/>
        <v>0.57978564926627707</v>
      </c>
      <c r="J20" s="18">
        <f t="shared" si="10"/>
        <v>0.40751030141164407</v>
      </c>
      <c r="K20" s="18">
        <f t="shared" si="11"/>
        <v>0.97334492600268863</v>
      </c>
      <c r="L20" s="18">
        <f t="shared" si="12"/>
        <v>0.23455184181424915</v>
      </c>
      <c r="M20" s="41">
        <f t="shared" si="13"/>
        <v>0.40751030141164324</v>
      </c>
      <c r="N20" s="18">
        <f t="shared" si="14"/>
        <v>0.23455184181425381</v>
      </c>
      <c r="O20" s="18">
        <f t="shared" si="15"/>
        <v>0.83759057050384744</v>
      </c>
      <c r="P20" s="41">
        <f t="shared" si="16"/>
        <v>-1.0683879861714303</v>
      </c>
      <c r="Q20" s="44">
        <f t="shared" si="17"/>
        <v>-0.78446454055273607</v>
      </c>
    </row>
    <row r="21" spans="1:18" x14ac:dyDescent="0.3">
      <c r="A21" s="8" t="s">
        <v>4</v>
      </c>
      <c r="B21" s="17">
        <f t="shared" si="2"/>
        <v>-0.41585215029239375</v>
      </c>
      <c r="C21" s="18">
        <f t="shared" si="3"/>
        <v>-0.63939182507541292</v>
      </c>
      <c r="D21" s="18">
        <f t="shared" si="4"/>
        <v>-0.51862731490935976</v>
      </c>
      <c r="E21" s="18">
        <f t="shared" si="5"/>
        <v>-0.66478889514662054</v>
      </c>
      <c r="F21" s="18">
        <f t="shared" si="6"/>
        <v>-0.33875970251034415</v>
      </c>
      <c r="G21" s="18">
        <f t="shared" si="7"/>
        <v>-0.8984757743596582</v>
      </c>
      <c r="H21" s="18">
        <f t="shared" si="8"/>
        <v>-1.1903569193057686</v>
      </c>
      <c r="I21" s="18">
        <f t="shared" si="9"/>
        <v>-0.8984757743596582</v>
      </c>
      <c r="J21" s="18">
        <f t="shared" si="10"/>
        <v>-1.1981729492967566</v>
      </c>
      <c r="K21" s="18">
        <f t="shared" si="11"/>
        <v>-1.1551170339308541</v>
      </c>
      <c r="L21" s="18">
        <f t="shared" si="12"/>
        <v>-1.3031568438756147</v>
      </c>
      <c r="M21" s="41">
        <f t="shared" si="13"/>
        <v>-1.1981729492967446</v>
      </c>
      <c r="N21" s="18">
        <f t="shared" si="14"/>
        <v>-1.303156843875626</v>
      </c>
      <c r="O21" s="18">
        <f t="shared" si="15"/>
        <v>-0.9545795997551576</v>
      </c>
      <c r="P21" s="41">
        <f t="shared" si="16"/>
        <v>-0.14709689664679082</v>
      </c>
      <c r="Q21" s="44">
        <f t="shared" si="17"/>
        <v>0.58834840541455213</v>
      </c>
    </row>
    <row r="22" spans="1:18" x14ac:dyDescent="0.3">
      <c r="A22" s="8" t="s">
        <v>5</v>
      </c>
      <c r="B22" s="17">
        <f t="shared" si="2"/>
        <v>0.44857696687071069</v>
      </c>
      <c r="C22" s="18">
        <f t="shared" si="3"/>
        <v>-1.6394662181421441E-2</v>
      </c>
      <c r="D22" s="18">
        <f t="shared" si="4"/>
        <v>-0.23447286316579743</v>
      </c>
      <c r="E22" s="18">
        <f t="shared" si="5"/>
        <v>-0.27946539541195509</v>
      </c>
      <c r="F22" s="18">
        <f t="shared" si="6"/>
        <v>0.42351669659977925</v>
      </c>
      <c r="G22" s="18">
        <f t="shared" si="7"/>
        <v>-0.41468112662753537</v>
      </c>
      <c r="H22" s="18">
        <f t="shared" si="8"/>
        <v>-0.47167892927491017</v>
      </c>
      <c r="I22" s="18">
        <f t="shared" si="9"/>
        <v>-0.41468112662753537</v>
      </c>
      <c r="J22" s="18">
        <f t="shared" si="10"/>
        <v>-0.37546450514062085</v>
      </c>
      <c r="K22" s="18">
        <f t="shared" si="11"/>
        <v>-0.49651209658254175</v>
      </c>
      <c r="L22" s="18">
        <f t="shared" si="12"/>
        <v>-0.3508804584580773</v>
      </c>
      <c r="M22" s="41">
        <f t="shared" si="13"/>
        <v>-0.37546450514061341</v>
      </c>
      <c r="N22" s="18">
        <f t="shared" si="14"/>
        <v>-0.35088045845808064</v>
      </c>
      <c r="O22" s="18">
        <f t="shared" si="15"/>
        <v>5.0602826679701549E-2</v>
      </c>
      <c r="P22" s="41">
        <f t="shared" si="16"/>
        <v>-0.68903283166128459</v>
      </c>
      <c r="Q22" s="44">
        <f t="shared" si="17"/>
        <v>-0.78446454055273607</v>
      </c>
    </row>
    <row r="23" spans="1:18" x14ac:dyDescent="0.3">
      <c r="A23" s="8" t="s">
        <v>6</v>
      </c>
      <c r="B23" s="17">
        <f t="shared" si="2"/>
        <v>-0.72704663247111179</v>
      </c>
      <c r="C23" s="18">
        <f t="shared" si="3"/>
        <v>-0.48774119989727027</v>
      </c>
      <c r="D23" s="18">
        <f t="shared" si="4"/>
        <v>-0.51862731490935976</v>
      </c>
      <c r="E23" s="18">
        <f t="shared" si="5"/>
        <v>-0.87227077961913446</v>
      </c>
      <c r="F23" s="18">
        <f t="shared" si="6"/>
        <v>-0.16596627981933487</v>
      </c>
      <c r="G23" s="18">
        <f t="shared" si="7"/>
        <v>-0.79096585264140962</v>
      </c>
      <c r="H23" s="18">
        <f t="shared" si="8"/>
        <v>-0.76331637450482392</v>
      </c>
      <c r="I23" s="18">
        <f t="shared" si="9"/>
        <v>-0.79096585264140962</v>
      </c>
      <c r="J23" s="18">
        <f t="shared" si="10"/>
        <v>-0.80087420291898592</v>
      </c>
      <c r="K23" s="18">
        <f t="shared" si="11"/>
        <v>-0.94273057462265231</v>
      </c>
      <c r="L23" s="18">
        <f t="shared" si="12"/>
        <v>-1.059661420617656</v>
      </c>
      <c r="M23" s="41">
        <f t="shared" si="13"/>
        <v>-0.8008742029189807</v>
      </c>
      <c r="N23" s="18">
        <f t="shared" si="14"/>
        <v>-1.0596614206176695</v>
      </c>
      <c r="O23" s="18">
        <f t="shared" si="15"/>
        <v>-0.50432442858091431</v>
      </c>
      <c r="P23" s="41">
        <f t="shared" si="16"/>
        <v>-0.47225845765548707</v>
      </c>
      <c r="Q23" s="44">
        <f t="shared" si="17"/>
        <v>0.58834840541455213</v>
      </c>
    </row>
    <row r="24" spans="1:18" ht="15" thickBot="1" x14ac:dyDescent="0.35">
      <c r="A24" s="28" t="s">
        <v>7</v>
      </c>
      <c r="B24" s="29">
        <f t="shared" si="2"/>
        <v>-1.0404021874427372</v>
      </c>
      <c r="C24" s="30">
        <f t="shared" si="3"/>
        <v>-1.2541916568786937</v>
      </c>
      <c r="D24" s="30">
        <f t="shared" si="4"/>
        <v>-1.2862684457389839</v>
      </c>
      <c r="E24" s="30">
        <f t="shared" si="5"/>
        <v>-1.3168748177745178</v>
      </c>
      <c r="F24" s="30">
        <f t="shared" si="6"/>
        <v>6.9913596128893238E-2</v>
      </c>
      <c r="G24" s="30">
        <f t="shared" si="7"/>
        <v>-1.0776589772234082</v>
      </c>
      <c r="H24" s="30">
        <f t="shared" si="8"/>
        <v>-0.75290075146089885</v>
      </c>
      <c r="I24" s="30">
        <f>(I10 - $I$11) / $I$12</f>
        <v>-1.0776589772234082</v>
      </c>
      <c r="J24" s="30">
        <f t="shared" si="10"/>
        <v>-0.69566564779452222</v>
      </c>
      <c r="K24" s="30">
        <f t="shared" si="11"/>
        <v>-0.43366266066300585</v>
      </c>
      <c r="L24" s="30">
        <f t="shared" si="12"/>
        <v>0.32800181038890469</v>
      </c>
      <c r="M24" s="45">
        <f t="shared" si="13"/>
        <v>-0.69566564779452345</v>
      </c>
      <c r="N24" s="30">
        <f t="shared" si="14"/>
        <v>0.32800181038890158</v>
      </c>
      <c r="O24" s="30">
        <f t="shared" si="15"/>
        <v>-1.6394029052503558</v>
      </c>
      <c r="P24" s="45">
        <f t="shared" si="16"/>
        <v>0.88258137988074725</v>
      </c>
      <c r="Q24" s="46">
        <f t="shared" si="17"/>
        <v>-0.78446454055273607</v>
      </c>
    </row>
    <row r="25" spans="1:18" ht="15" thickBot="1" x14ac:dyDescent="0.35">
      <c r="A25" s="47" t="s">
        <v>29</v>
      </c>
      <c r="B25" s="48">
        <v>2.5000000000000001E-2</v>
      </c>
      <c r="C25" s="48">
        <v>2.5000000000000001E-2</v>
      </c>
      <c r="D25" s="48">
        <v>2.5000000000000001E-2</v>
      </c>
      <c r="E25" s="48">
        <v>0.1</v>
      </c>
      <c r="F25" s="48">
        <v>0.1</v>
      </c>
      <c r="G25" s="48">
        <v>2.5000000000000001E-2</v>
      </c>
      <c r="H25" s="48">
        <v>2.5000000000000001E-2</v>
      </c>
      <c r="I25" s="48">
        <v>2.5000000000000001E-2</v>
      </c>
      <c r="J25" s="48">
        <v>0.05</v>
      </c>
      <c r="K25" s="48">
        <v>0.05</v>
      </c>
      <c r="L25" s="48">
        <v>0.05</v>
      </c>
      <c r="M25" s="48">
        <v>0.05</v>
      </c>
      <c r="N25" s="48">
        <v>0.05</v>
      </c>
      <c r="O25" s="48">
        <v>0.1</v>
      </c>
      <c r="P25" s="48">
        <v>0.25</v>
      </c>
      <c r="Q25" s="48">
        <v>0.05</v>
      </c>
      <c r="R25" s="49">
        <f>SUM(B25:Q25)</f>
        <v>1.0000000000000002</v>
      </c>
    </row>
    <row r="28" spans="1:18" ht="15" thickBot="1" x14ac:dyDescent="0.35"/>
    <row r="29" spans="1:18" ht="15" thickBot="1" x14ac:dyDescent="0.35">
      <c r="A29" s="25" t="s">
        <v>30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</row>
    <row r="30" spans="1:18" x14ac:dyDescent="0.3">
      <c r="A30" s="7" t="s">
        <v>0</v>
      </c>
      <c r="B30" s="12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  <c r="L30" s="5" t="s">
        <v>18</v>
      </c>
      <c r="M30" s="5" t="s">
        <v>19</v>
      </c>
      <c r="N30" s="14" t="s">
        <v>20</v>
      </c>
      <c r="O30" s="5" t="s">
        <v>24</v>
      </c>
      <c r="P30" s="15" t="s">
        <v>22</v>
      </c>
      <c r="Q30" s="5" t="s">
        <v>23</v>
      </c>
    </row>
    <row r="31" spans="1:18" x14ac:dyDescent="0.3">
      <c r="A31" s="8" t="s">
        <v>1</v>
      </c>
      <c r="B31" s="20">
        <f>B18 * $B$25</f>
        <v>-8.3432846040474799E-3</v>
      </c>
      <c r="C31" s="21">
        <f>C18*$C$25</f>
        <v>3.4838657135519216E-3</v>
      </c>
      <c r="D31" s="21">
        <f>D18 * $D$25</f>
        <v>5.4831509344973007E-3</v>
      </c>
      <c r="E31" s="21">
        <f>E18*$E$25</f>
        <v>9.6542591142312173E-2</v>
      </c>
      <c r="F31" s="21">
        <f>F18*$F$25</f>
        <v>-0.11996391957211106</v>
      </c>
      <c r="G31" s="21">
        <f>G18*$G$25</f>
        <v>1.9870137317569425E-2</v>
      </c>
      <c r="H31" s="21">
        <f>H18*$H$25</f>
        <v>2.2579582813081329E-2</v>
      </c>
      <c r="I31" s="21">
        <f>I18*$I$25</f>
        <v>1.9870137317569425E-2</v>
      </c>
      <c r="J31" s="21">
        <f>J18*$J$25</f>
        <v>3.9476654459187341E-2</v>
      </c>
      <c r="K31" s="21">
        <f>K18*$K$25</f>
        <v>1.1302517546161392E-2</v>
      </c>
      <c r="L31" s="21">
        <f>L18*$L$25</f>
        <v>9.345101897727158E-3</v>
      </c>
      <c r="M31" s="42">
        <f>M18*$M$25</f>
        <v>3.9476654459186855E-2</v>
      </c>
      <c r="N31" s="21">
        <f>N18*$N$25</f>
        <v>9.3451018977272413E-3</v>
      </c>
      <c r="O31" s="21">
        <f>O18*$O$25</f>
        <v>0.11187176789318719</v>
      </c>
      <c r="P31" s="42">
        <f>P18*$P$25</f>
        <v>0.50516171085279604</v>
      </c>
      <c r="Q31" s="43">
        <f>Q18*$Q$25</f>
        <v>9.8058067569092022E-2</v>
      </c>
    </row>
    <row r="32" spans="1:18" x14ac:dyDescent="0.3">
      <c r="A32" s="8" t="s">
        <v>2</v>
      </c>
      <c r="B32" s="20">
        <f t="shared" ref="B32:B37" si="18">B19 * $B$25</f>
        <v>5.5246282327263446E-2</v>
      </c>
      <c r="C32" s="21">
        <f t="shared" ref="C32:C37" si="19">C19*$C$25</f>
        <v>5.4512251753224251E-2</v>
      </c>
      <c r="D32" s="21">
        <f t="shared" ref="D32:D37" si="20">D19 * $D$25</f>
        <v>5.4043874404106157E-2</v>
      </c>
      <c r="E32" s="21">
        <f t="shared" ref="E32:E37" si="21">E19*$E$25</f>
        <v>0.16767923724717348</v>
      </c>
      <c r="F32" s="21">
        <f t="shared" ref="F32:F37" si="22">F19*$F$25</f>
        <v>0.2105655248660718</v>
      </c>
      <c r="G32" s="21">
        <f t="shared" ref="G32:G37" si="23">G19*$G$25</f>
        <v>4.5179764722074099E-2</v>
      </c>
      <c r="H32" s="21">
        <f t="shared" ref="H32:H37" si="24">H19*$H$25</f>
        <v>4.4322195917275764E-2</v>
      </c>
      <c r="I32" s="21">
        <f t="shared" ref="I32:I37" si="25">I19*$I$25</f>
        <v>4.5179764722074099E-2</v>
      </c>
      <c r="J32" s="21">
        <f t="shared" ref="J32:J37" si="26">J19*$J$25</f>
        <v>9.3656695727774616E-2</v>
      </c>
      <c r="K32" s="21">
        <f t="shared" ref="K32:K37" si="27">K19*$K$25</f>
        <v>9.1431354443656618E-2</v>
      </c>
      <c r="L32" s="21">
        <f t="shared" ref="L32:L37" si="28">L19*$L$25</f>
        <v>9.8212151639682749E-2</v>
      </c>
      <c r="M32" s="42">
        <f t="shared" ref="M32:M37" si="29">M19*$M$25</f>
        <v>9.3656695727774145E-2</v>
      </c>
      <c r="N32" s="21">
        <f t="shared" ref="N32:N37" si="30">N19*$N$25</f>
        <v>9.8212151639683942E-2</v>
      </c>
      <c r="O32" s="21">
        <f t="shared" ref="O32:O37" si="31">O19*$O$25</f>
        <v>0.1091395857471007</v>
      </c>
      <c r="P32" s="42">
        <f t="shared" ref="P32:P37" si="32">P19*$P$25</f>
        <v>-0.13161301278923412</v>
      </c>
      <c r="Q32" s="43">
        <f t="shared" ref="Q32:Q37" si="33">Q19*$Q$25</f>
        <v>-3.9223227027636809E-2</v>
      </c>
    </row>
    <row r="33" spans="1:17" x14ac:dyDescent="0.3">
      <c r="A33" s="8" t="s">
        <v>3</v>
      </c>
      <c r="B33" s="20">
        <f t="shared" si="18"/>
        <v>-3.5348976398277064E-3</v>
      </c>
      <c r="C33" s="21">
        <f t="shared" si="19"/>
        <v>1.9468661340437139E-3</v>
      </c>
      <c r="D33" s="21">
        <f t="shared" si="20"/>
        <v>4.4228731294840137E-3</v>
      </c>
      <c r="E33" s="21">
        <f t="shared" si="21"/>
        <v>4.9118160405737812E-2</v>
      </c>
      <c r="F33" s="21">
        <f t="shared" si="22"/>
        <v>-8.9472036333859445E-2</v>
      </c>
      <c r="G33" s="21">
        <f t="shared" si="23"/>
        <v>1.4494641231656927E-2</v>
      </c>
      <c r="H33" s="21">
        <f t="shared" si="24"/>
        <v>1.255454563330303E-2</v>
      </c>
      <c r="I33" s="21">
        <f t="shared" si="25"/>
        <v>1.4494641231656927E-2</v>
      </c>
      <c r="J33" s="21">
        <f t="shared" si="26"/>
        <v>2.0375515070582204E-2</v>
      </c>
      <c r="K33" s="21">
        <f t="shared" si="27"/>
        <v>4.8667246300134435E-2</v>
      </c>
      <c r="L33" s="21">
        <f t="shared" si="28"/>
        <v>1.1727592090712459E-2</v>
      </c>
      <c r="M33" s="42">
        <f t="shared" si="29"/>
        <v>2.0375515070582162E-2</v>
      </c>
      <c r="N33" s="21">
        <f t="shared" si="30"/>
        <v>1.1727592090712691E-2</v>
      </c>
      <c r="O33" s="21">
        <f t="shared" si="31"/>
        <v>8.375905705038475E-2</v>
      </c>
      <c r="P33" s="42">
        <f t="shared" si="32"/>
        <v>-0.26709699654285757</v>
      </c>
      <c r="Q33" s="43">
        <f t="shared" si="33"/>
        <v>-3.9223227027636809E-2</v>
      </c>
    </row>
    <row r="34" spans="1:17" x14ac:dyDescent="0.3">
      <c r="A34" s="8" t="s">
        <v>4</v>
      </c>
      <c r="B34" s="20">
        <f t="shared" si="18"/>
        <v>-1.0396303757309844E-2</v>
      </c>
      <c r="C34" s="21">
        <f t="shared" si="19"/>
        <v>-1.5984795626885324E-2</v>
      </c>
      <c r="D34" s="21">
        <f t="shared" si="20"/>
        <v>-1.2965682872733995E-2</v>
      </c>
      <c r="E34" s="21">
        <f t="shared" si="21"/>
        <v>-6.6478889514662062E-2</v>
      </c>
      <c r="F34" s="21">
        <f t="shared" si="22"/>
        <v>-3.3875970251034414E-2</v>
      </c>
      <c r="G34" s="21">
        <f t="shared" si="23"/>
        <v>-2.2461894358991458E-2</v>
      </c>
      <c r="H34" s="21">
        <f t="shared" si="24"/>
        <v>-2.9758922982644216E-2</v>
      </c>
      <c r="I34" s="21">
        <f t="shared" si="25"/>
        <v>-2.2461894358991458E-2</v>
      </c>
      <c r="J34" s="21">
        <f t="shared" si="26"/>
        <v>-5.990864746483783E-2</v>
      </c>
      <c r="K34" s="21">
        <f t="shared" si="27"/>
        <v>-5.7755851696542709E-2</v>
      </c>
      <c r="L34" s="21">
        <f t="shared" si="28"/>
        <v>-6.5157842193780735E-2</v>
      </c>
      <c r="M34" s="42">
        <f t="shared" si="29"/>
        <v>-5.9908647464837234E-2</v>
      </c>
      <c r="N34" s="21">
        <f t="shared" si="30"/>
        <v>-6.5157842193781304E-2</v>
      </c>
      <c r="O34" s="21">
        <f t="shared" si="31"/>
        <v>-9.545795997551576E-2</v>
      </c>
      <c r="P34" s="42">
        <f t="shared" si="32"/>
        <v>-3.6774224161697705E-2</v>
      </c>
      <c r="Q34" s="43">
        <f t="shared" si="33"/>
        <v>2.9417420270727607E-2</v>
      </c>
    </row>
    <row r="35" spans="1:17" x14ac:dyDescent="0.3">
      <c r="A35" s="8" t="s">
        <v>5</v>
      </c>
      <c r="B35" s="20">
        <f t="shared" si="18"/>
        <v>1.1214424171767767E-2</v>
      </c>
      <c r="C35" s="21">
        <f t="shared" si="19"/>
        <v>-4.0986655453553603E-4</v>
      </c>
      <c r="D35" s="21">
        <f t="shared" si="20"/>
        <v>-5.8618215791449366E-3</v>
      </c>
      <c r="E35" s="21">
        <f t="shared" si="21"/>
        <v>-2.7946539541195511E-2</v>
      </c>
      <c r="F35" s="21">
        <f t="shared" si="22"/>
        <v>4.2351669659977928E-2</v>
      </c>
      <c r="G35" s="21">
        <f t="shared" si="23"/>
        <v>-1.0367028165688385E-2</v>
      </c>
      <c r="H35" s="21">
        <f t="shared" si="24"/>
        <v>-1.1791973231872754E-2</v>
      </c>
      <c r="I35" s="21">
        <f t="shared" si="25"/>
        <v>-1.0367028165688385E-2</v>
      </c>
      <c r="J35" s="21">
        <f t="shared" si="26"/>
        <v>-1.8773225257031043E-2</v>
      </c>
      <c r="K35" s="21">
        <f t="shared" si="27"/>
        <v>-2.4825604829127088E-2</v>
      </c>
      <c r="L35" s="21">
        <f t="shared" si="28"/>
        <v>-1.7544022922903867E-2</v>
      </c>
      <c r="M35" s="42">
        <f t="shared" si="29"/>
        <v>-1.8773225257030672E-2</v>
      </c>
      <c r="N35" s="21">
        <f t="shared" si="30"/>
        <v>-1.7544022922904034E-2</v>
      </c>
      <c r="O35" s="21">
        <f t="shared" si="31"/>
        <v>5.060282667970155E-3</v>
      </c>
      <c r="P35" s="42">
        <f t="shared" si="32"/>
        <v>-0.17225820791532115</v>
      </c>
      <c r="Q35" s="43">
        <f t="shared" si="33"/>
        <v>-3.9223227027636809E-2</v>
      </c>
    </row>
    <row r="36" spans="1:17" x14ac:dyDescent="0.3">
      <c r="A36" s="8" t="s">
        <v>6</v>
      </c>
      <c r="B36" s="20">
        <f t="shared" si="18"/>
        <v>-1.8176165811777795E-2</v>
      </c>
      <c r="C36" s="21">
        <f t="shared" si="19"/>
        <v>-1.2193529997431757E-2</v>
      </c>
      <c r="D36" s="21">
        <f t="shared" si="20"/>
        <v>-1.2965682872733995E-2</v>
      </c>
      <c r="E36" s="21">
        <f t="shared" si="21"/>
        <v>-8.7227077961913452E-2</v>
      </c>
      <c r="F36" s="21">
        <f t="shared" si="22"/>
        <v>-1.6596627981933489E-2</v>
      </c>
      <c r="G36" s="21">
        <f t="shared" si="23"/>
        <v>-1.9774146316035243E-2</v>
      </c>
      <c r="H36" s="21">
        <f t="shared" si="24"/>
        <v>-1.9082909362620599E-2</v>
      </c>
      <c r="I36" s="21">
        <f t="shared" si="25"/>
        <v>-1.9774146316035243E-2</v>
      </c>
      <c r="J36" s="21">
        <f t="shared" si="26"/>
        <v>-4.0043710145949298E-2</v>
      </c>
      <c r="K36" s="21">
        <f t="shared" si="27"/>
        <v>-4.7136528731132617E-2</v>
      </c>
      <c r="L36" s="21">
        <f t="shared" si="28"/>
        <v>-5.2983071030882803E-2</v>
      </c>
      <c r="M36" s="42">
        <f t="shared" si="29"/>
        <v>-4.0043710145949041E-2</v>
      </c>
      <c r="N36" s="21">
        <f t="shared" si="30"/>
        <v>-5.2983071030883483E-2</v>
      </c>
      <c r="O36" s="21">
        <f t="shared" si="31"/>
        <v>-5.0432442858091432E-2</v>
      </c>
      <c r="P36" s="42">
        <f t="shared" si="32"/>
        <v>-0.11806461441387177</v>
      </c>
      <c r="Q36" s="43">
        <f t="shared" si="33"/>
        <v>2.9417420270727607E-2</v>
      </c>
    </row>
    <row r="37" spans="1:17" x14ac:dyDescent="0.3">
      <c r="A37" s="4" t="s">
        <v>7</v>
      </c>
      <c r="B37" s="21">
        <f t="shared" si="18"/>
        <v>-2.6010054686068429E-2</v>
      </c>
      <c r="C37" s="21">
        <f t="shared" si="19"/>
        <v>-3.1354791421967343E-2</v>
      </c>
      <c r="D37" s="21">
        <f t="shared" si="20"/>
        <v>-3.2156711143474598E-2</v>
      </c>
      <c r="E37" s="21">
        <f t="shared" si="21"/>
        <v>-0.13168748177745179</v>
      </c>
      <c r="F37" s="21">
        <f t="shared" si="22"/>
        <v>6.9913596128893243E-3</v>
      </c>
      <c r="G37" s="21">
        <f t="shared" si="23"/>
        <v>-2.6941474430585206E-2</v>
      </c>
      <c r="H37" s="21">
        <f t="shared" si="24"/>
        <v>-1.8822518786522472E-2</v>
      </c>
      <c r="I37" s="21">
        <f t="shared" si="25"/>
        <v>-2.6941474430585206E-2</v>
      </c>
      <c r="J37" s="21">
        <f t="shared" si="26"/>
        <v>-3.4783282389726111E-2</v>
      </c>
      <c r="K37" s="21">
        <f t="shared" si="27"/>
        <v>-2.1683133033150295E-2</v>
      </c>
      <c r="L37" s="21">
        <f t="shared" si="28"/>
        <v>1.6400090519445236E-2</v>
      </c>
      <c r="M37" s="42">
        <f t="shared" si="29"/>
        <v>-3.4783282389726174E-2</v>
      </c>
      <c r="N37" s="21">
        <f t="shared" si="30"/>
        <v>1.640009051944508E-2</v>
      </c>
      <c r="O37" s="21">
        <f t="shared" si="31"/>
        <v>-0.16394029052503559</v>
      </c>
      <c r="P37" s="42">
        <f t="shared" si="32"/>
        <v>0.22064534497018681</v>
      </c>
      <c r="Q37" s="43">
        <f t="shared" si="33"/>
        <v>-3.9223227027636809E-2</v>
      </c>
    </row>
  </sheetData>
  <mergeCells count="4">
    <mergeCell ref="B2:O2"/>
    <mergeCell ref="A1:Q1"/>
    <mergeCell ref="A16:Q16"/>
    <mergeCell ref="A29:Q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2024-10-23T18:36:11Z</dcterms:created>
  <dcterms:modified xsi:type="dcterms:W3CDTF">2024-10-24T03:58:42Z</dcterms:modified>
</cp:coreProperties>
</file>