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AK\Downloads\"/>
    </mc:Choice>
  </mc:AlternateContent>
  <bookViews>
    <workbookView xWindow="0" yWindow="0" windowWidth="20490" windowHeight="7620"/>
  </bookViews>
  <sheets>
    <sheet name="Bio" sheetId="18" r:id="rId1"/>
    <sheet name="employee_experience_survey_data" sheetId="1" r:id="rId2"/>
    <sheet name="Descriptive Statistics" sheetId="2" r:id="rId3"/>
    <sheet name="Key Trends 1" sheetId="9" r:id="rId4"/>
    <sheet name="Key Trends 2" sheetId="10" r:id="rId5"/>
    <sheet name="Key Trends 3" sheetId="11" r:id="rId6"/>
    <sheet name="Key Trends 4" sheetId="12" r:id="rId7"/>
    <sheet name="Hypothesis Testing" sheetId="14" r:id="rId8"/>
    <sheet name="Correlation Analysis" sheetId="15" r:id="rId9"/>
    <sheet name="Summary" sheetId="17" r:id="rId10"/>
  </sheets>
  <definedNames>
    <definedName name="_xlnm._FilterDatabase" localSheetId="1" hidden="1">employee_experience_survey_data!$A$1:$R$16</definedName>
  </definedNames>
  <calcPr calcId="162913"/>
  <pivotCaches>
    <pivotCache cacheId="0" r:id="rId11"/>
    <pivotCache cacheId="1" r:id="rId12"/>
    <pivotCache cacheId="2" r:id="rId13"/>
    <pivotCache cacheId="3" r:id="rId14"/>
  </pivotCaches>
</workbook>
</file>

<file path=xl/calcChain.xml><?xml version="1.0" encoding="utf-8"?>
<calcChain xmlns="http://schemas.openxmlformats.org/spreadsheetml/2006/main">
  <c r="E21" i="17" l="1"/>
  <c r="B21" i="17"/>
  <c r="C20" i="17"/>
  <c r="D20" i="17"/>
  <c r="E20" i="17"/>
  <c r="F20" i="17"/>
  <c r="B20" i="17"/>
  <c r="D8" i="15" l="1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7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J20" i="14" l="1"/>
  <c r="K20" i="14" s="1"/>
  <c r="L20" i="14" s="1"/>
  <c r="J19" i="14"/>
  <c r="K19" i="14" s="1"/>
  <c r="L19" i="14" s="1"/>
  <c r="J18" i="14"/>
  <c r="K18" i="14" s="1"/>
  <c r="L18" i="14" s="1"/>
  <c r="J17" i="14"/>
  <c r="K17" i="14" s="1"/>
  <c r="L17" i="14" s="1"/>
  <c r="J16" i="14"/>
  <c r="K16" i="14" s="1"/>
  <c r="L16" i="14" s="1"/>
  <c r="J15" i="14"/>
  <c r="K15" i="14" s="1"/>
  <c r="L15" i="14" s="1"/>
  <c r="L21" i="14" l="1"/>
  <c r="N5" i="10"/>
  <c r="N6" i="10"/>
  <c r="N7" i="10"/>
  <c r="N8" i="10"/>
  <c r="N9" i="10"/>
  <c r="N10" i="10"/>
  <c r="N11" i="10"/>
  <c r="N12" i="10"/>
  <c r="N8" i="9"/>
  <c r="N7" i="9"/>
  <c r="N6" i="9"/>
  <c r="N5" i="9"/>
</calcChain>
</file>

<file path=xl/sharedStrings.xml><?xml version="1.0" encoding="utf-8"?>
<sst xmlns="http://schemas.openxmlformats.org/spreadsheetml/2006/main" count="782" uniqueCount="127">
  <si>
    <t>Name</t>
  </si>
  <si>
    <t>Age Bracket</t>
  </si>
  <si>
    <t>Gender</t>
  </si>
  <si>
    <t>Ethnicity</t>
  </si>
  <si>
    <t>Job Title</t>
  </si>
  <si>
    <t>Department</t>
  </si>
  <si>
    <t>Date Survey Completed</t>
  </si>
  <si>
    <t>Job Satisfaction</t>
  </si>
  <si>
    <t>Work-Life Balance</t>
  </si>
  <si>
    <t>Management Support</t>
  </si>
  <si>
    <t>Team Collaboration</t>
  </si>
  <si>
    <t>Workload Fairness</t>
  </si>
  <si>
    <t>Career Development Opportunities</t>
  </si>
  <si>
    <t>Workplace Inclusivity</t>
  </si>
  <si>
    <t>Company Communication</t>
  </si>
  <si>
    <t>Compensation Satisfaction</t>
  </si>
  <si>
    <t>Job Security</t>
  </si>
  <si>
    <t>Overall Engagement</t>
  </si>
  <si>
    <t>John Doe</t>
  </si>
  <si>
    <t>25-34</t>
  </si>
  <si>
    <t>Female</t>
  </si>
  <si>
    <t>Asian</t>
  </si>
  <si>
    <t>Product Manager</t>
  </si>
  <si>
    <t>Product Development</t>
  </si>
  <si>
    <t>Disagree</t>
  </si>
  <si>
    <t>Strongly Agree</t>
  </si>
  <si>
    <t>Neutral</t>
  </si>
  <si>
    <t>Agree</t>
  </si>
  <si>
    <t>Jane Smith</t>
  </si>
  <si>
    <t>18-24</t>
  </si>
  <si>
    <t>Middle Eastern</t>
  </si>
  <si>
    <t>Operations Manager</t>
  </si>
  <si>
    <t>Sales</t>
  </si>
  <si>
    <t>Strongly Disagree</t>
  </si>
  <si>
    <t>Carlos Reyes</t>
  </si>
  <si>
    <t>45-54</t>
  </si>
  <si>
    <t>Indian</t>
  </si>
  <si>
    <t>UX Designer</t>
  </si>
  <si>
    <t>Consulting</t>
  </si>
  <si>
    <t>Emily Zhang</t>
  </si>
  <si>
    <t>35-44</t>
  </si>
  <si>
    <t>Male</t>
  </si>
  <si>
    <t>Caucasian</t>
  </si>
  <si>
    <t>HR</t>
  </si>
  <si>
    <t>Michael Johnson</t>
  </si>
  <si>
    <t>Sara Ahmed</t>
  </si>
  <si>
    <t>Business Consultant</t>
  </si>
  <si>
    <t>Operations</t>
  </si>
  <si>
    <t>Tom Davis</t>
  </si>
  <si>
    <t>Linda Lopez</t>
  </si>
  <si>
    <t>African American</t>
  </si>
  <si>
    <t>Customer Support</t>
  </si>
  <si>
    <t>Raj Patel</t>
  </si>
  <si>
    <t>IT</t>
  </si>
  <si>
    <t>Amara Njeri</t>
  </si>
  <si>
    <t>HR Specialist</t>
  </si>
  <si>
    <t>Design</t>
  </si>
  <si>
    <t>Helen Martin</t>
  </si>
  <si>
    <t>Peter Brown</t>
  </si>
  <si>
    <t>Nina Roberts</t>
  </si>
  <si>
    <t>Sales Executive</t>
  </si>
  <si>
    <t>Jake Williams</t>
  </si>
  <si>
    <t>Hispanic</t>
  </si>
  <si>
    <t>Aisha Thompson</t>
  </si>
  <si>
    <t>Data Analyst</t>
  </si>
  <si>
    <t>Finance</t>
  </si>
  <si>
    <t>Descriptive Statistics: Provide a summary of the dataset using descriptive statistics (e.g., mean, median, mode, standard deviation) for Overall Engagement and Job Satisfaction.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</si>
  <si>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</si>
  <si>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</si>
  <si>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</si>
  <si>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</si>
  <si>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</si>
  <si>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</si>
  <si>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</si>
  <si>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</si>
  <si>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</si>
  <si>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</si>
  <si>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</si>
  <si>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</si>
  <si>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</si>
  <si>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Identify any key trends in the survey results. For example: Are employees in a certain age bracket more satisfied than others?</t>
  </si>
  <si>
    <t>Identify any key trends in the survey results. For example: Are employees in a certain department more satisfied than others?</t>
  </si>
  <si>
    <t>Grand Total</t>
  </si>
  <si>
    <t>Count of Job Satisfaction</t>
  </si>
  <si>
    <t>Score</t>
  </si>
  <si>
    <t>Average Score</t>
  </si>
  <si>
    <t>Conclusion: We can say that employees from Design department are more satisfied with their job than the employees from rest of the departments.</t>
  </si>
  <si>
    <t>Conclusion: We can say that employees from age bracket (18-24) are more satisfied with their job than the employees from rest of the age brackets.</t>
  </si>
  <si>
    <t>Count of Work-Life Balance</t>
  </si>
  <si>
    <t>Demographics (Age, Gender, Ethnicity)</t>
  </si>
  <si>
    <t>Count of Compensation Satisfaction</t>
  </si>
  <si>
    <t>Conclusion: Younger respondents (18-24) tend to have more positive views on work-life balance, with a higher frequency of "Strongly Agree" and "Agree" responses. Older respondents (45-54) show a more mixed picture, with both positive and negative evaluations. There isn't a clear gender-based pattern in work-life balance satisfaction. Both male and female respondents express a range of opinions. While there are some variations, no significant ethnic group consistently expresses a more positive or negative view on work-life balance.</t>
  </si>
  <si>
    <t>Conclusion: Again, younger respondents (18-24) appear to be more satisfied with compensation, with a higher proportion of "Strongly Agree" and "Agree" responses. Older respondents (45-54) are more likely to express neutral or negative views. There's a slight trend towards male respondents being more satisfied with compensation, with a higher frequency of positive responses. However, this difference is not significant. Ethnicity doesn't seem to have a strong influence on compensation satisfaction.</t>
  </si>
  <si>
    <t>Does any demographic group (age, gender, ethnicity) show patterns in certain areas (e.g., Work-Life Balance)?</t>
  </si>
  <si>
    <t>Does any demographic group (age, gender, ethnicity) show patterns in certain areas (e.g., Compensation Satisfaction)?</t>
  </si>
  <si>
    <t>Conduct a hypothesis test to see if there’s a statistically significant difference in Job Satisfaction between two specific departments (e.g. IT and HR). State your null hypothesis, test method (e.g., t-test), and explain your results</t>
  </si>
  <si>
    <t>Null Hypothesis (H0): There is no significant difference in job satisfaction between the IT and HR departments.</t>
  </si>
  <si>
    <t>Alternative Hypothesis (H1): There is a significant difference in job satisfaction between the IT and HR departments.</t>
  </si>
  <si>
    <t>Given that we are dealing with categorical data (job satisfaction levels), a Chi-Square Test of Independence is appropriate. This test determines whether there is a relationship between two categorical variables.</t>
  </si>
  <si>
    <t>(O-E)</t>
  </si>
  <si>
    <t>d.f. = (r-1)(c-1) = (2-1)(3-1) = 1 x 2 = 2</t>
  </si>
  <si>
    <t>We will not reject the null hypothesis. Hence, there is no significant difference in job satisfaction between the IT and HR department.</t>
  </si>
  <si>
    <t>At 5% significance level and 2 d.f. the critical value of χ² = 5.991 which is greater than calculated value i.e. 2.926251</t>
  </si>
  <si>
    <t xml:space="preserve">χ² = </t>
  </si>
  <si>
    <t>(O-E)²</t>
  </si>
  <si>
    <t>(O-E)²/E</t>
  </si>
  <si>
    <t>Observed Frequencies (O)</t>
  </si>
  <si>
    <t>Expected Frequencies (E)</t>
  </si>
  <si>
    <t>Perform a correlation analysis to determine if there is any relationship between Work-Life Balance and Overall Engagement. Interpret the correlation coefficient and explain what it means in the context of employee experience.</t>
  </si>
  <si>
    <t>Here, r = - 0.361 which is less than 0. which indicates a weak negative correlation. This means that as Work-Life Balance increases, Overall Engagement tends to decrease, but the relationship is not very strong.</t>
  </si>
  <si>
    <t>Correlation does not imply causation. Just because there is a correlation between Work-Life Balance and Overall Engagement, it does not mean that one causes the other. There could be a third factor that is causing both Work-Life Balance and Overall Engagement to change.</t>
  </si>
  <si>
    <t>Total Employees = 15</t>
  </si>
  <si>
    <t>Employee Experience</t>
  </si>
  <si>
    <t>Summary:</t>
  </si>
  <si>
    <t>Mean Employee Experience</t>
  </si>
  <si>
    <t>i) On an average, positive employee experience are greater than negative employee experience. (i.e. 6.55 &gt; 4.91)</t>
  </si>
  <si>
    <t>Recommendations:</t>
  </si>
  <si>
    <t>Total Categories = 11</t>
  </si>
  <si>
    <t>Findings:</t>
  </si>
  <si>
    <t>i) Management Support, Team Collaboration, Compensation need to be increased.</t>
  </si>
  <si>
    <t>ii) Exact reason behind Overall Engagement being low need to be find out.</t>
  </si>
  <si>
    <t>SHAMS ASHRAF KHAN</t>
  </si>
  <si>
    <t>ishamsashrafkhan@outlook.com</t>
  </si>
  <si>
    <t>linkedin.com/in/shamsashrafkhan</t>
  </si>
  <si>
    <t>github.com/shamsashrafkhan</t>
  </si>
  <si>
    <t>Patna, Bihar, India       (+91) 85400 64710</t>
  </si>
  <si>
    <t>ii) However on an average, neutral employee experience has a fare share (i.e. 3.55).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</si>
</sst>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2" xfId="0" applyBorder="1"/>
    <xf numFmtId="0" fontId="18" fillId="0" borderId="0" xfId="0" applyFont="1" applyAlignment="1">
      <alignment vertic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 applyAlignment="1"/>
    <xf numFmtId="0" fontId="0" fillId="0" borderId="0" xfId="0" applyFont="1" applyAlignment="1"/>
    <xf numFmtId="0" fontId="19" fillId="0" borderId="0" xfId="0" applyFont="1" applyFill="1" applyAlignment="1">
      <alignment vertical="top"/>
    </xf>
    <xf numFmtId="0" fontId="16" fillId="33" borderId="13" xfId="0" applyFont="1" applyFill="1" applyBorder="1"/>
    <xf numFmtId="0" fontId="16" fillId="33" borderId="13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left"/>
    </xf>
    <xf numFmtId="0" fontId="16" fillId="34" borderId="14" xfId="0" applyFont="1" applyFill="1" applyBorder="1"/>
    <xf numFmtId="0" fontId="16" fillId="34" borderId="15" xfId="0" applyNumberFormat="1" applyFont="1" applyFill="1" applyBorder="1"/>
    <xf numFmtId="0" fontId="16" fillId="34" borderId="0" xfId="0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33" borderId="11" xfId="0" applyFont="1" applyFill="1" applyBorder="1" applyAlignment="1">
      <alignment horizontal="center"/>
    </xf>
    <xf numFmtId="0" fontId="16" fillId="33" borderId="0" xfId="0" applyFont="1" applyFill="1" applyBorder="1" applyAlignment="1"/>
    <xf numFmtId="0" fontId="16" fillId="33" borderId="10" xfId="0" applyFont="1" applyFill="1" applyBorder="1" applyAlignment="1"/>
    <xf numFmtId="164" fontId="0" fillId="0" borderId="10" xfId="0" applyNumberFormat="1" applyFill="1" applyBorder="1" applyAlignment="1"/>
    <xf numFmtId="0" fontId="19" fillId="0" borderId="0" xfId="0" applyFont="1" applyAlignment="1">
      <alignment horizontal="left" vertical="top" wrapText="1"/>
    </xf>
    <xf numFmtId="0" fontId="19" fillId="33" borderId="0" xfId="0" applyFont="1" applyFill="1"/>
    <xf numFmtId="2" fontId="16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11" fontId="22" fillId="0" borderId="19" xfId="0" applyNumberFormat="1" applyFont="1" applyBorder="1" applyAlignment="1">
      <alignment horizontal="center" vertical="center" wrapText="1"/>
    </xf>
    <xf numFmtId="11" fontId="22" fillId="0" borderId="0" xfId="0" applyNumberFormat="1" applyFont="1" applyBorder="1" applyAlignment="1">
      <alignment horizontal="center" vertical="center" wrapText="1"/>
    </xf>
    <xf numFmtId="11" fontId="22" fillId="0" borderId="20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20" xfId="0" applyFont="1" applyBorder="1" applyAlignment="1">
      <alignment horizontal="center" vertical="top"/>
    </xf>
    <xf numFmtId="0" fontId="22" fillId="0" borderId="19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22" fillId="0" borderId="20" xfId="0" applyFont="1" applyBorder="1" applyAlignment="1">
      <alignment horizontal="center" vertical="top" wrapText="1"/>
    </xf>
    <xf numFmtId="0" fontId="22" fillId="0" borderId="21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vertical="center"/>
    </xf>
    <xf numFmtId="0" fontId="19" fillId="33" borderId="0" xfId="0" applyFont="1" applyFill="1" applyBorder="1" applyAlignment="1">
      <alignment horizontal="left" vertical="top"/>
    </xf>
    <xf numFmtId="0" fontId="19" fillId="33" borderId="0" xfId="0" applyFont="1" applyFill="1" applyAlignment="1">
      <alignment horizontal="center" vertical="top"/>
    </xf>
    <xf numFmtId="0" fontId="19" fillId="33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33" borderId="0" xfId="0" applyFont="1" applyFill="1" applyAlignment="1">
      <alignment horizontal="left" vertical="top" wrapText="1"/>
    </xf>
    <xf numFmtId="0" fontId="16" fillId="33" borderId="0" xfId="0" applyFont="1" applyFill="1" applyAlignment="1">
      <alignment horizontal="left" vertical="top"/>
    </xf>
    <xf numFmtId="0" fontId="19" fillId="33" borderId="0" xfId="0" applyFont="1" applyFill="1" applyAlignment="1">
      <alignment horizontal="center" vertical="top" wrapText="1"/>
    </xf>
    <xf numFmtId="0" fontId="0" fillId="33" borderId="0" xfId="0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Age Bracket Wise </a:t>
            </a:r>
            <a:r>
              <a:rPr lang="en-US" b="1"/>
              <a:t>Average Job</a:t>
            </a:r>
            <a:r>
              <a:rPr lang="en-US" b="1" baseline="0"/>
              <a:t> Satisfaction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Trends 1'!$N$4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Trends 1'!$M$5:$M$8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'Key Trends 1'!$N$5:$N$8</c:f>
              <c:numCache>
                <c:formatCode>0</c:formatCode>
                <c:ptCount val="4"/>
                <c:pt idx="0" formatCode="0.00">
                  <c:v>3.4285714285714284</c:v>
                </c:pt>
                <c:pt idx="1">
                  <c:v>3</c:v>
                </c:pt>
                <c:pt idx="2">
                  <c:v>2</c:v>
                </c:pt>
                <c:pt idx="3" formatCode="0.00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263-BE61-16BFA931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62064"/>
        <c:axId val="189559568"/>
      </c:barChart>
      <c:catAx>
        <c:axId val="1895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Age</a:t>
                </a:r>
                <a:r>
                  <a:rPr lang="en-IN" b="1" baseline="0"/>
                  <a:t> Bracket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9568"/>
        <c:crosses val="autoZero"/>
        <c:auto val="1"/>
        <c:lblAlgn val="ctr"/>
        <c:lblOffset val="100"/>
        <c:noMultiLvlLbl val="0"/>
      </c:catAx>
      <c:valAx>
        <c:axId val="1895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Average Job Satisfaction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Trends 2'!$N$4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Trends 2'!$M$5:$M$12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'Key Trends 2'!$N$5:$N$12</c:f>
              <c:numCache>
                <c:formatCode>0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 formatCode="0.00">
                  <c:v>2.6666666666666665</c:v>
                </c:pt>
                <c:pt idx="7" formatCode="0.0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4731-9550-F3A39222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87920"/>
        <c:axId val="265184592"/>
      </c:barChart>
      <c:catAx>
        <c:axId val="2651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Department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84592"/>
        <c:crosses val="autoZero"/>
        <c:auto val="1"/>
        <c:lblAlgn val="ctr"/>
        <c:lblOffset val="100"/>
        <c:noMultiLvlLbl val="0"/>
      </c:catAx>
      <c:valAx>
        <c:axId val="265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[employee_experience_survey_data.xlsx]Key Trends 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Demographics</a:t>
            </a:r>
            <a:r>
              <a:rPr lang="en-IN" b="1" baseline="0"/>
              <a:t> Wise Work-Life Balance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Trends 3'!$H$4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'Key Trends 3'!$G$5:$G$30</c:f>
              <c:multiLvlStrCache>
                <c:ptCount val="13"/>
                <c:lvl>
                  <c:pt idx="0">
                    <c:v>Caucasian</c:v>
                  </c:pt>
                  <c:pt idx="1">
                    <c:v>Hispanic</c:v>
                  </c:pt>
                  <c:pt idx="2">
                    <c:v>Indian</c:v>
                  </c:pt>
                  <c:pt idx="3">
                    <c:v>Middle Eastern</c:v>
                  </c:pt>
                  <c:pt idx="4">
                    <c:v>African American</c:v>
                  </c:pt>
                  <c:pt idx="5">
                    <c:v>Asian</c:v>
                  </c:pt>
                  <c:pt idx="6">
                    <c:v>Middle Eastern</c:v>
                  </c:pt>
                  <c:pt idx="7">
                    <c:v>Caucasian</c:v>
                  </c:pt>
                  <c:pt idx="8">
                    <c:v>Indian</c:v>
                  </c:pt>
                  <c:pt idx="9">
                    <c:v>Caucasian</c:v>
                  </c:pt>
                  <c:pt idx="10">
                    <c:v>Indian</c:v>
                  </c:pt>
                  <c:pt idx="11">
                    <c:v>Asian</c:v>
                  </c:pt>
                  <c:pt idx="12">
                    <c:v>Middle Eastern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18-24</c:v>
                  </c:pt>
                  <c:pt idx="5">
                    <c:v>25-34</c:v>
                  </c:pt>
                  <c:pt idx="8">
                    <c:v>35-44</c:v>
                  </c:pt>
                  <c:pt idx="10">
                    <c:v>45-54</c:v>
                  </c:pt>
                </c:lvl>
              </c:multiLvlStrCache>
            </c:multiLvlStrRef>
          </c:cat>
          <c:val>
            <c:numRef>
              <c:f>'Key Trends 3'!$H$5:$H$30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9ED-8655-1D736F85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84176"/>
        <c:axId val="265191248"/>
      </c:barChart>
      <c:catAx>
        <c:axId val="265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91248"/>
        <c:crosses val="autoZero"/>
        <c:auto val="1"/>
        <c:lblAlgn val="ctr"/>
        <c:lblOffset val="100"/>
        <c:noMultiLvlLbl val="0"/>
      </c:catAx>
      <c:valAx>
        <c:axId val="2651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[employee_experience_survey_data.xlsx]Key Trends 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Demographics Wise Compensation Satisfaction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Trends 4'!$H$4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'Key Trends 4'!$G$5:$G$30</c:f>
              <c:multiLvlStrCache>
                <c:ptCount val="13"/>
                <c:lvl>
                  <c:pt idx="0">
                    <c:v>Caucasian</c:v>
                  </c:pt>
                  <c:pt idx="1">
                    <c:v>Hispanic</c:v>
                  </c:pt>
                  <c:pt idx="2">
                    <c:v>Indian</c:v>
                  </c:pt>
                  <c:pt idx="3">
                    <c:v>Middle Eastern</c:v>
                  </c:pt>
                  <c:pt idx="4">
                    <c:v>African American</c:v>
                  </c:pt>
                  <c:pt idx="5">
                    <c:v>Asian</c:v>
                  </c:pt>
                  <c:pt idx="6">
                    <c:v>Middle Eastern</c:v>
                  </c:pt>
                  <c:pt idx="7">
                    <c:v>Caucasian</c:v>
                  </c:pt>
                  <c:pt idx="8">
                    <c:v>Indian</c:v>
                  </c:pt>
                  <c:pt idx="9">
                    <c:v>Caucasian</c:v>
                  </c:pt>
                  <c:pt idx="10">
                    <c:v>Indian</c:v>
                  </c:pt>
                  <c:pt idx="11">
                    <c:v>Asian</c:v>
                  </c:pt>
                  <c:pt idx="12">
                    <c:v>Middle Eastern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18-24</c:v>
                  </c:pt>
                  <c:pt idx="5">
                    <c:v>25-34</c:v>
                  </c:pt>
                  <c:pt idx="8">
                    <c:v>35-44</c:v>
                  </c:pt>
                  <c:pt idx="10">
                    <c:v>45-54</c:v>
                  </c:pt>
                </c:lvl>
              </c:multiLvlStrCache>
            </c:multiLvlStrRef>
          </c:cat>
          <c:val>
            <c:numRef>
              <c:f>'Key Trends 4'!$H$5:$H$30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4-4C10-B52A-78C7D363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90832"/>
        <c:axId val="265179184"/>
      </c:barChart>
      <c:catAx>
        <c:axId val="265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9184"/>
        <c:crosses val="autoZero"/>
        <c:auto val="1"/>
        <c:lblAlgn val="ctr"/>
        <c:lblOffset val="100"/>
        <c:noMultiLvlLbl val="0"/>
      </c:catAx>
      <c:valAx>
        <c:axId val="2651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Analysis'!$A$6</c:f>
              <c:strCache>
                <c:ptCount val="1"/>
                <c:pt idx="0">
                  <c:v>Work-Life Balance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xVal>
          <c:yVal>
            <c:numRef>
              <c:f>'Correlation Analysis'!$B$7:$B$21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64-4E4D-B2DC-6EC1BE6BD91E}"/>
            </c:ext>
          </c:extLst>
        </c:ser>
        <c:ser>
          <c:idx val="1"/>
          <c:order val="1"/>
          <c:tx>
            <c:strRef>
              <c:f>'Correlation Analysis'!$C$6</c:f>
              <c:strCache>
                <c:ptCount val="1"/>
                <c:pt idx="0">
                  <c:v>Overall Engagement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xVal>
          <c:yVal>
            <c:numRef>
              <c:f>'Correlation Analysis'!$D$7:$D$21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64-4E4D-B2DC-6EC1BE6B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94896"/>
        <c:axId val="1942995728"/>
      </c:scatterChart>
      <c:valAx>
        <c:axId val="19429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95728"/>
        <c:crosses val="autoZero"/>
        <c:crossBetween val="midCat"/>
      </c:valAx>
      <c:valAx>
        <c:axId val="19429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Summary!$B$9:$B$19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B-4EE4-8A91-2EEF4FF64469}"/>
            </c:ext>
          </c:extLst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Summary!$C$9:$C$19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B-4EE4-8A91-2EEF4FF64469}"/>
            </c:ext>
          </c:extLst>
        </c:ser>
        <c:ser>
          <c:idx val="2"/>
          <c:order val="2"/>
          <c:tx>
            <c:strRef>
              <c:f>Summary!$D$8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Summary!$D$9:$D$19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B-4EE4-8A91-2EEF4FF64469}"/>
            </c:ext>
          </c:extLst>
        </c:ser>
        <c:ser>
          <c:idx val="3"/>
          <c:order val="3"/>
          <c:tx>
            <c:strRef>
              <c:f>Summary!$E$8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Summary!$E$9:$E$19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B-4EE4-8A91-2EEF4FF64469}"/>
            </c:ext>
          </c:extLst>
        </c:ser>
        <c:ser>
          <c:idx val="4"/>
          <c:order val="4"/>
          <c:tx>
            <c:strRef>
              <c:f>Summary!$F$8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Summary!$F$9:$F$19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B-4EE4-8A91-2EEF4FF6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473247"/>
        <c:axId val="2098475743"/>
      </c:barChart>
      <c:catAx>
        <c:axId val="20984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75743"/>
        <c:crosses val="autoZero"/>
        <c:auto val="1"/>
        <c:lblAlgn val="ctr"/>
        <c:lblOffset val="100"/>
        <c:noMultiLvlLbl val="0"/>
      </c:catAx>
      <c:valAx>
        <c:axId val="2098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0</xdr:rowOff>
    </xdr:from>
    <xdr:to>
      <xdr:col>10</xdr:col>
      <xdr:colOff>695325</xdr:colOff>
      <xdr:row>27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19049</xdr:rowOff>
    </xdr:from>
    <xdr:to>
      <xdr:col>10</xdr:col>
      <xdr:colOff>714375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3</xdr:row>
      <xdr:rowOff>47624</xdr:rowOff>
    </xdr:from>
    <xdr:to>
      <xdr:col>20</xdr:col>
      <xdr:colOff>514349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590551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161925</xdr:rowOff>
    </xdr:from>
    <xdr:to>
      <xdr:col>15</xdr:col>
      <xdr:colOff>523875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133350</xdr:rowOff>
    </xdr:from>
    <xdr:to>
      <xdr:col>16</xdr:col>
      <xdr:colOff>228599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" refreshedDate="45589.416984374999" createdVersion="6" refreshedVersion="6" minRefreshableVersion="3" recordCount="15">
  <cacheSource type="worksheet">
    <worksheetSource ref="A4:B19" sheet="Key Trends 1"/>
  </cacheSource>
  <cacheFields count="2">
    <cacheField name="Age Bracket" numFmtId="0">
      <sharedItems count="4">
        <s v="25-34"/>
        <s v="18-24"/>
        <s v="45-54"/>
        <s v="35-44"/>
      </sharedItems>
    </cacheField>
    <cacheField name="Job Satisfaction" numFmtId="0">
      <sharedItems count="5">
        <s v="Disagree"/>
        <s v="Agree"/>
        <s v="Neutral"/>
        <s v="Strongly Agree"/>
        <s v="Strongly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K" refreshedDate="45589.450189351854" createdVersion="6" refreshedVersion="6" minRefreshableVersion="3" recordCount="15">
  <cacheSource type="worksheet">
    <worksheetSource ref="A4:B19" sheet="Key Trends 2"/>
  </cacheSource>
  <cacheFields count="2">
    <cacheField name="Department" numFmtId="0">
      <sharedItems count="8">
        <s v="Product Development"/>
        <s v="Sales"/>
        <s v="Consulting"/>
        <s v="HR"/>
        <s v="Operations"/>
        <s v="IT"/>
        <s v="Design"/>
        <s v="Finance"/>
      </sharedItems>
    </cacheField>
    <cacheField name="Job Satisfaction" numFmtId="0">
      <sharedItems count="5">
        <s v="Disagree"/>
        <s v="Agree"/>
        <s v="Neutral"/>
        <s v="Strongly Agree"/>
        <s v="Strongly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K" refreshedDate="45589.473915625" createdVersion="6" refreshedVersion="6" minRefreshableVersion="3" recordCount="15">
  <cacheSource type="worksheet">
    <worksheetSource ref="A4:E19" sheet="Key Trends 3"/>
  </cacheSource>
  <cacheFields count="5">
    <cacheField name="Age Bracket" numFmtId="0">
      <sharedItems count="4">
        <s v="25-34"/>
        <s v="18-24"/>
        <s v="45-54"/>
        <s v="35-44"/>
      </sharedItems>
    </cacheField>
    <cacheField name="Gender" numFmtId="0">
      <sharedItems count="2">
        <s v="Female"/>
        <s v="Male"/>
      </sharedItems>
    </cacheField>
    <cacheField name="Ethnicity" numFmtId="0">
      <sharedItems count="6">
        <s v="Asian"/>
        <s v="Middle Eastern"/>
        <s v="Indian"/>
        <s v="Caucasian"/>
        <s v="African American"/>
        <s v="Hispanic"/>
      </sharedItems>
    </cacheField>
    <cacheField name="Work-Life Balance" numFmtId="0">
      <sharedItems/>
    </cacheField>
    <cacheField name="Compensation Satisf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K" refreshedDate="45589.479839004627" createdVersion="6" refreshedVersion="6" minRefreshableVersion="3" recordCount="15">
  <cacheSource type="worksheet">
    <worksheetSource ref="A4:D19" sheet="Key Trends 3"/>
  </cacheSource>
  <cacheFields count="4">
    <cacheField name="Age Bracket" numFmtId="0">
      <sharedItems count="4">
        <s v="25-34"/>
        <s v="18-24"/>
        <s v="45-54"/>
        <s v="35-44"/>
      </sharedItems>
    </cacheField>
    <cacheField name="Gender" numFmtId="0">
      <sharedItems count="2">
        <s v="Female"/>
        <s v="Male"/>
      </sharedItems>
    </cacheField>
    <cacheField name="Ethnicity" numFmtId="0">
      <sharedItems count="6">
        <s v="Asian"/>
        <s v="Middle Eastern"/>
        <s v="Indian"/>
        <s v="Caucasian"/>
        <s v="African American"/>
        <s v="Hispanic"/>
      </sharedItems>
    </cacheField>
    <cacheField name="Compensation Satisf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2"/>
  </r>
  <r>
    <x v="1"/>
    <x v="1"/>
  </r>
  <r>
    <x v="2"/>
    <x v="0"/>
  </r>
  <r>
    <x v="0"/>
    <x v="3"/>
  </r>
  <r>
    <x v="1"/>
    <x v="0"/>
  </r>
  <r>
    <x v="3"/>
    <x v="4"/>
  </r>
  <r>
    <x v="1"/>
    <x v="3"/>
  </r>
  <r>
    <x v="2"/>
    <x v="2"/>
  </r>
  <r>
    <x v="1"/>
    <x v="4"/>
  </r>
  <r>
    <x v="0"/>
    <x v="0"/>
  </r>
  <r>
    <x v="1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2"/>
  </r>
  <r>
    <x v="0"/>
    <x v="1"/>
  </r>
  <r>
    <x v="4"/>
    <x v="0"/>
  </r>
  <r>
    <x v="3"/>
    <x v="3"/>
  </r>
  <r>
    <x v="0"/>
    <x v="0"/>
  </r>
  <r>
    <x v="5"/>
    <x v="4"/>
  </r>
  <r>
    <x v="6"/>
    <x v="3"/>
  </r>
  <r>
    <x v="2"/>
    <x v="2"/>
  </r>
  <r>
    <x v="1"/>
    <x v="4"/>
  </r>
  <r>
    <x v="1"/>
    <x v="0"/>
  </r>
  <r>
    <x v="1"/>
    <x v="1"/>
  </r>
  <r>
    <x v="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  <s v="Strongly Agree"/>
    <s v="Strongly Agree"/>
  </r>
  <r>
    <x v="1"/>
    <x v="0"/>
    <x v="1"/>
    <s v="Strongly Disagree"/>
    <s v="Neutral"/>
  </r>
  <r>
    <x v="2"/>
    <x v="0"/>
    <x v="2"/>
    <s v="Strongly Disagree"/>
    <s v="Neutral"/>
  </r>
  <r>
    <x v="3"/>
    <x v="1"/>
    <x v="3"/>
    <s v="Agree"/>
    <s v="Strongly Disagree"/>
  </r>
  <r>
    <x v="1"/>
    <x v="0"/>
    <x v="3"/>
    <s v="Strongly Agree"/>
    <s v="Strongly Disagree"/>
  </r>
  <r>
    <x v="2"/>
    <x v="1"/>
    <x v="1"/>
    <s v="Strongly Disagree"/>
    <s v="Agree"/>
  </r>
  <r>
    <x v="0"/>
    <x v="1"/>
    <x v="3"/>
    <s v="Strongly Agree"/>
    <s v="Neutral"/>
  </r>
  <r>
    <x v="1"/>
    <x v="1"/>
    <x v="4"/>
    <s v="Agree"/>
    <s v="Disagree"/>
  </r>
  <r>
    <x v="3"/>
    <x v="0"/>
    <x v="2"/>
    <s v="Strongly Agree"/>
    <s v="Agree"/>
  </r>
  <r>
    <x v="1"/>
    <x v="1"/>
    <x v="4"/>
    <s v="Strongly Agree"/>
    <s v="Neutral"/>
  </r>
  <r>
    <x v="2"/>
    <x v="1"/>
    <x v="0"/>
    <s v="Neutral"/>
    <s v="Disagree"/>
  </r>
  <r>
    <x v="1"/>
    <x v="0"/>
    <x v="2"/>
    <s v="Disagree"/>
    <s v="Neutral"/>
  </r>
  <r>
    <x v="0"/>
    <x v="0"/>
    <x v="1"/>
    <s v="Agree"/>
    <s v="Disagree"/>
  </r>
  <r>
    <x v="1"/>
    <x v="0"/>
    <x v="5"/>
    <s v="Strongly Disagree"/>
    <s v="Neutral"/>
  </r>
  <r>
    <x v="1"/>
    <x v="0"/>
    <x v="1"/>
    <s v="Agree"/>
    <s v="Disagre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x v="0"/>
    <s v="Strongly Agree"/>
  </r>
  <r>
    <x v="1"/>
    <x v="0"/>
    <x v="1"/>
    <s v="Neutral"/>
  </r>
  <r>
    <x v="2"/>
    <x v="0"/>
    <x v="2"/>
    <s v="Neutral"/>
  </r>
  <r>
    <x v="3"/>
    <x v="1"/>
    <x v="3"/>
    <s v="Strongly Disagree"/>
  </r>
  <r>
    <x v="1"/>
    <x v="0"/>
    <x v="3"/>
    <s v="Strongly Disagree"/>
  </r>
  <r>
    <x v="2"/>
    <x v="1"/>
    <x v="1"/>
    <s v="Agree"/>
  </r>
  <r>
    <x v="0"/>
    <x v="1"/>
    <x v="3"/>
    <s v="Neutral"/>
  </r>
  <r>
    <x v="1"/>
    <x v="1"/>
    <x v="4"/>
    <s v="Disagree"/>
  </r>
  <r>
    <x v="3"/>
    <x v="0"/>
    <x v="2"/>
    <s v="Agree"/>
  </r>
  <r>
    <x v="1"/>
    <x v="1"/>
    <x v="4"/>
    <s v="Neutral"/>
  </r>
  <r>
    <x v="2"/>
    <x v="1"/>
    <x v="0"/>
    <s v="Disagree"/>
  </r>
  <r>
    <x v="1"/>
    <x v="0"/>
    <x v="2"/>
    <s v="Neutral"/>
  </r>
  <r>
    <x v="0"/>
    <x v="0"/>
    <x v="1"/>
    <s v="Disagree"/>
  </r>
  <r>
    <x v="1"/>
    <x v="0"/>
    <x v="5"/>
    <s v="Neutral"/>
  </r>
  <r>
    <x v="1"/>
    <x v="0"/>
    <x v="1"/>
    <s v="Dis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Age Bracket" colHeaderCaption="Job Satisfaction">
  <location ref="E4:K10" firstHeaderRow="1" firstDataRow="2" firstDataCol="1"/>
  <pivotFields count="2">
    <pivotField axis="axisRow" showAll="0">
      <items count="5">
        <item x="1"/>
        <item x="0"/>
        <item x="3"/>
        <item x="2"/>
        <item t="default"/>
      </items>
    </pivotField>
    <pivotField axis="axisCol" dataField="1" showAll="0">
      <items count="6">
        <item x="3"/>
        <item x="1"/>
        <item x="2"/>
        <item x="0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 Satisfa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olHeaderCaption="Job Satisfaction">
  <location ref="E4:K14" firstHeaderRow="1" firstDataRow="2" firstDataCol="1"/>
  <pivotFields count="2">
    <pivotField axis="axisRow" showAll="0">
      <items count="9">
        <item x="2"/>
        <item x="6"/>
        <item x="7"/>
        <item x="3"/>
        <item x="5"/>
        <item x="4"/>
        <item x="0"/>
        <item x="1"/>
        <item t="default"/>
      </items>
    </pivotField>
    <pivotField axis="axisCol" dataField="1" showAll="0">
      <items count="6">
        <item x="3"/>
        <item x="1"/>
        <item x="2"/>
        <item x="0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 Satisfa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mographics (Age, Gender, Ethnicity)">
  <location ref="G4:H30" firstHeaderRow="1" firstDataRow="1" firstDataCol="1"/>
  <pivotFields count="5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0"/>
        <item x="3"/>
        <item x="5"/>
        <item x="2"/>
        <item x="1"/>
        <item t="default"/>
      </items>
    </pivotField>
    <pivotField dataField="1" showAll="0"/>
    <pivotField showAll="0"/>
  </pivotFields>
  <rowFields count="3">
    <field x="0"/>
    <field x="1"/>
    <field x="2"/>
  </rowFields>
  <rowItems count="26">
    <i>
      <x/>
    </i>
    <i r="1">
      <x/>
    </i>
    <i r="2">
      <x v="2"/>
    </i>
    <i r="2">
      <x v="3"/>
    </i>
    <i r="2">
      <x v="4"/>
    </i>
    <i r="2">
      <x v="5"/>
    </i>
    <i r="1">
      <x v="1"/>
    </i>
    <i r="2">
      <x/>
    </i>
    <i>
      <x v="1"/>
    </i>
    <i r="1">
      <x/>
    </i>
    <i r="2">
      <x v="1"/>
    </i>
    <i r="2">
      <x v="5"/>
    </i>
    <i r="1">
      <x v="1"/>
    </i>
    <i r="2">
      <x v="2"/>
    </i>
    <i>
      <x v="2"/>
    </i>
    <i r="1">
      <x/>
    </i>
    <i r="2">
      <x v="4"/>
    </i>
    <i r="1">
      <x v="1"/>
    </i>
    <i r="2">
      <x v="2"/>
    </i>
    <i>
      <x v="3"/>
    </i>
    <i r="1">
      <x/>
    </i>
    <i r="2">
      <x v="4"/>
    </i>
    <i r="1">
      <x v="1"/>
    </i>
    <i r="2">
      <x v="1"/>
    </i>
    <i r="2">
      <x v="5"/>
    </i>
    <i t="grand">
      <x/>
    </i>
  </rowItems>
  <colItems count="1">
    <i/>
  </colItems>
  <dataFields count="1">
    <dataField name="Count of Work-Life Balance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Demographics (Age, Gender, Ethnicity)">
  <location ref="G4:H30" firstHeaderRow="1" firstDataRow="1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0"/>
        <item x="3"/>
        <item x="5"/>
        <item x="2"/>
        <item x="1"/>
        <item t="default"/>
      </items>
    </pivotField>
    <pivotField dataField="1" showAll="0"/>
  </pivotFields>
  <rowFields count="3">
    <field x="0"/>
    <field x="1"/>
    <field x="2"/>
  </rowFields>
  <rowItems count="26">
    <i>
      <x/>
    </i>
    <i r="1">
      <x/>
    </i>
    <i r="2">
      <x v="2"/>
    </i>
    <i r="2">
      <x v="3"/>
    </i>
    <i r="2">
      <x v="4"/>
    </i>
    <i r="2">
      <x v="5"/>
    </i>
    <i r="1">
      <x v="1"/>
    </i>
    <i r="2">
      <x/>
    </i>
    <i>
      <x v="1"/>
    </i>
    <i r="1">
      <x/>
    </i>
    <i r="2">
      <x v="1"/>
    </i>
    <i r="2">
      <x v="5"/>
    </i>
    <i r="1">
      <x v="1"/>
    </i>
    <i r="2">
      <x v="2"/>
    </i>
    <i>
      <x v="2"/>
    </i>
    <i r="1">
      <x/>
    </i>
    <i r="2">
      <x v="4"/>
    </i>
    <i r="1">
      <x v="1"/>
    </i>
    <i r="2">
      <x v="2"/>
    </i>
    <i>
      <x v="3"/>
    </i>
    <i r="1">
      <x/>
    </i>
    <i r="2">
      <x v="4"/>
    </i>
    <i r="1">
      <x v="1"/>
    </i>
    <i r="2">
      <x v="1"/>
    </i>
    <i r="2">
      <x v="5"/>
    </i>
    <i t="grand">
      <x/>
    </i>
  </rowItems>
  <colItems count="1">
    <i/>
  </colItems>
  <dataFields count="1">
    <dataField name="Count of Compensation Satisfaction" fld="3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"/>
  <sheetViews>
    <sheetView showGridLines="0" tabSelected="1" workbookViewId="0"/>
  </sheetViews>
  <sheetFormatPr defaultRowHeight="15" x14ac:dyDescent="0.25"/>
  <sheetData>
    <row r="1" spans="3:19" ht="15.75" thickBot="1" x14ac:dyDescent="0.3"/>
    <row r="2" spans="3:19" ht="15" customHeight="1" x14ac:dyDescent="0.25">
      <c r="C2" s="46" t="s">
        <v>121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  <c r="S2" s="42"/>
    </row>
    <row r="3" spans="3:19" ht="15" customHeight="1" x14ac:dyDescent="0.25">
      <c r="C3" s="4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  <c r="S3" s="42"/>
    </row>
    <row r="4" spans="3:19" ht="15" customHeight="1" x14ac:dyDescent="0.25"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42"/>
    </row>
    <row r="5" spans="3:19" ht="15" customHeight="1" x14ac:dyDescent="0.25"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42"/>
    </row>
    <row r="6" spans="3:19" ht="15" customHeight="1" x14ac:dyDescent="0.25">
      <c r="C6" s="52" t="s">
        <v>125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42"/>
    </row>
    <row r="7" spans="3:19" ht="15" customHeight="1" x14ac:dyDescent="0.25"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42"/>
    </row>
    <row r="8" spans="3:19" ht="15" customHeight="1" x14ac:dyDescent="0.25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  <c r="S8" s="42"/>
    </row>
    <row r="9" spans="3:19" ht="15" customHeight="1" x14ac:dyDescent="0.25"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42"/>
    </row>
    <row r="10" spans="3:19" ht="15" customHeight="1" x14ac:dyDescent="0.25"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42"/>
    </row>
    <row r="11" spans="3:19" ht="15" customHeight="1" x14ac:dyDescent="0.25">
      <c r="C11" s="55" t="s">
        <v>122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42"/>
    </row>
    <row r="12" spans="3:19" ht="15" customHeight="1" x14ac:dyDescent="0.25"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42"/>
    </row>
    <row r="13" spans="3:19" ht="15" customHeight="1" x14ac:dyDescent="0.25"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42"/>
    </row>
    <row r="14" spans="3:19" ht="15" customHeight="1" x14ac:dyDescent="0.25"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42"/>
    </row>
    <row r="15" spans="3:19" ht="15" customHeight="1" x14ac:dyDescent="0.25">
      <c r="C15" s="58" t="s">
        <v>123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42"/>
    </row>
    <row r="16" spans="3:19" ht="15" customHeight="1" x14ac:dyDescent="0.25"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42"/>
    </row>
    <row r="17" spans="3:19" ht="15" customHeight="1" x14ac:dyDescent="0.25"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42"/>
    </row>
    <row r="18" spans="3:19" ht="15" customHeight="1" x14ac:dyDescent="0.25"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0"/>
      <c r="S18" s="42"/>
    </row>
    <row r="19" spans="3:19" ht="15" customHeight="1" x14ac:dyDescent="0.25">
      <c r="C19" s="58" t="s">
        <v>124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42"/>
    </row>
    <row r="20" spans="3:19" ht="15" customHeight="1" x14ac:dyDescent="0.25"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42"/>
    </row>
    <row r="21" spans="3:19" ht="15" customHeight="1" x14ac:dyDescent="0.25"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42"/>
    </row>
    <row r="22" spans="3:19" ht="15" customHeight="1" thickBot="1" x14ac:dyDescent="0.3"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42"/>
    </row>
  </sheetData>
  <mergeCells count="5">
    <mergeCell ref="C2:R5"/>
    <mergeCell ref="C6:R9"/>
    <mergeCell ref="C11:R14"/>
    <mergeCell ref="C15:R18"/>
    <mergeCell ref="C19:R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defaultRowHeight="15" x14ac:dyDescent="0.25"/>
  <cols>
    <col min="1" max="1" width="33" bestFit="1" customWidth="1"/>
    <col min="2" max="2" width="14.140625" customWidth="1"/>
    <col min="3" max="3" width="6.28515625" customWidth="1"/>
    <col min="4" max="4" width="7.7109375" customWidth="1"/>
    <col min="5" max="5" width="8.7109375" customWidth="1"/>
    <col min="6" max="6" width="16.5703125" bestFit="1" customWidth="1"/>
  </cols>
  <sheetData>
    <row r="2" spans="1:6" ht="18.75" x14ac:dyDescent="0.25">
      <c r="A2" s="41" t="s">
        <v>113</v>
      </c>
    </row>
    <row r="3" spans="1:6" ht="15" customHeight="1" x14ac:dyDescent="0.25"/>
    <row r="4" spans="1:6" ht="18.75" x14ac:dyDescent="0.3">
      <c r="A4" s="39" t="s">
        <v>111</v>
      </c>
    </row>
    <row r="6" spans="1:6" ht="18.75" x14ac:dyDescent="0.3">
      <c r="A6" s="39" t="s">
        <v>117</v>
      </c>
    </row>
    <row r="8" spans="1:6" x14ac:dyDescent="0.25">
      <c r="A8" s="18" t="s">
        <v>112</v>
      </c>
      <c r="B8" s="18" t="s">
        <v>25</v>
      </c>
      <c r="C8" s="18" t="s">
        <v>27</v>
      </c>
      <c r="D8" s="18" t="s">
        <v>26</v>
      </c>
      <c r="E8" s="18" t="s">
        <v>24</v>
      </c>
      <c r="F8" s="18" t="s">
        <v>33</v>
      </c>
    </row>
    <row r="9" spans="1:6" x14ac:dyDescent="0.25">
      <c r="A9" t="s">
        <v>7</v>
      </c>
      <c r="B9" s="10">
        <v>2</v>
      </c>
      <c r="C9" s="10">
        <v>4</v>
      </c>
      <c r="D9" s="10">
        <v>3</v>
      </c>
      <c r="E9" s="10">
        <v>4</v>
      </c>
      <c r="F9" s="10">
        <v>2</v>
      </c>
    </row>
    <row r="10" spans="1:6" x14ac:dyDescent="0.25">
      <c r="A10" t="s">
        <v>8</v>
      </c>
      <c r="B10" s="10">
        <v>5</v>
      </c>
      <c r="C10" s="10">
        <v>4</v>
      </c>
      <c r="D10" s="10">
        <v>1</v>
      </c>
      <c r="E10" s="10">
        <v>1</v>
      </c>
      <c r="F10" s="10">
        <v>4</v>
      </c>
    </row>
    <row r="11" spans="1:6" x14ac:dyDescent="0.25">
      <c r="A11" t="s">
        <v>9</v>
      </c>
      <c r="B11" s="10">
        <v>2</v>
      </c>
      <c r="C11" s="10">
        <v>4</v>
      </c>
      <c r="D11" s="10">
        <v>3</v>
      </c>
      <c r="E11" s="10">
        <v>1</v>
      </c>
      <c r="F11" s="10">
        <v>5</v>
      </c>
    </row>
    <row r="12" spans="1:6" x14ac:dyDescent="0.25">
      <c r="A12" t="s">
        <v>10</v>
      </c>
      <c r="B12" s="10">
        <v>2</v>
      </c>
      <c r="C12" s="10">
        <v>3</v>
      </c>
      <c r="D12" s="10">
        <v>5</v>
      </c>
      <c r="E12" s="10">
        <v>1</v>
      </c>
      <c r="F12" s="10">
        <v>4</v>
      </c>
    </row>
    <row r="13" spans="1:6" x14ac:dyDescent="0.25">
      <c r="A13" t="s">
        <v>11</v>
      </c>
      <c r="B13" s="10">
        <v>5</v>
      </c>
      <c r="C13" s="10">
        <v>1</v>
      </c>
      <c r="D13" s="10">
        <v>5</v>
      </c>
      <c r="E13" s="10">
        <v>1</v>
      </c>
      <c r="F13" s="10">
        <v>3</v>
      </c>
    </row>
    <row r="14" spans="1:6" x14ac:dyDescent="0.25">
      <c r="A14" t="s">
        <v>12</v>
      </c>
      <c r="B14" s="10">
        <v>2</v>
      </c>
      <c r="C14" s="10">
        <v>6</v>
      </c>
      <c r="D14" s="10">
        <v>1</v>
      </c>
      <c r="E14" s="10">
        <v>3</v>
      </c>
      <c r="F14" s="10">
        <v>3</v>
      </c>
    </row>
    <row r="15" spans="1:6" x14ac:dyDescent="0.25">
      <c r="A15" t="s">
        <v>13</v>
      </c>
      <c r="B15" s="10">
        <v>3</v>
      </c>
      <c r="C15" s="10">
        <v>4</v>
      </c>
      <c r="D15" s="10">
        <v>5</v>
      </c>
      <c r="E15" s="10">
        <v>3</v>
      </c>
      <c r="F15" s="10">
        <v>0</v>
      </c>
    </row>
    <row r="16" spans="1:6" x14ac:dyDescent="0.25">
      <c r="A16" t="s">
        <v>14</v>
      </c>
      <c r="B16" s="10">
        <v>3</v>
      </c>
      <c r="C16" s="10">
        <v>3</v>
      </c>
      <c r="D16" s="10">
        <v>3</v>
      </c>
      <c r="E16" s="10">
        <v>2</v>
      </c>
      <c r="F16" s="10">
        <v>4</v>
      </c>
    </row>
    <row r="17" spans="1:6" x14ac:dyDescent="0.25">
      <c r="A17" t="s">
        <v>15</v>
      </c>
      <c r="B17" s="10">
        <v>1</v>
      </c>
      <c r="C17" s="10">
        <v>2</v>
      </c>
      <c r="D17" s="10">
        <v>6</v>
      </c>
      <c r="E17" s="10">
        <v>4</v>
      </c>
      <c r="F17" s="10">
        <v>2</v>
      </c>
    </row>
    <row r="18" spans="1:6" x14ac:dyDescent="0.25">
      <c r="A18" t="s">
        <v>16</v>
      </c>
      <c r="B18" s="10">
        <v>2</v>
      </c>
      <c r="C18" s="10">
        <v>7</v>
      </c>
      <c r="D18" s="10">
        <v>3</v>
      </c>
      <c r="E18" s="10">
        <v>1</v>
      </c>
      <c r="F18" s="10">
        <v>2</v>
      </c>
    </row>
    <row r="19" spans="1:6" x14ac:dyDescent="0.25">
      <c r="A19" t="s">
        <v>17</v>
      </c>
      <c r="B19" s="10">
        <v>4</v>
      </c>
      <c r="C19" s="10">
        <v>3</v>
      </c>
      <c r="D19" s="10">
        <v>4</v>
      </c>
      <c r="E19" s="10">
        <v>3</v>
      </c>
      <c r="F19" s="10">
        <v>1</v>
      </c>
    </row>
    <row r="20" spans="1:6" x14ac:dyDescent="0.25">
      <c r="A20" s="18" t="s">
        <v>114</v>
      </c>
      <c r="B20" s="40">
        <f>SUM(B9:B19)/11</f>
        <v>2.8181818181818183</v>
      </c>
      <c r="C20" s="40">
        <f>SUM(C9:C19)/11</f>
        <v>3.7272727272727271</v>
      </c>
      <c r="D20" s="40">
        <f>SUM(D9:D19)/11</f>
        <v>3.5454545454545454</v>
      </c>
      <c r="E20" s="40">
        <f>SUM(E9:E19)/11</f>
        <v>2.1818181818181817</v>
      </c>
      <c r="F20" s="40">
        <f>SUM(F9:F19)/11</f>
        <v>2.7272727272727271</v>
      </c>
    </row>
    <row r="21" spans="1:6" x14ac:dyDescent="0.25">
      <c r="B21" s="76">
        <f>B20+C20</f>
        <v>6.545454545454545</v>
      </c>
      <c r="C21" s="76"/>
      <c r="E21" s="76">
        <f>E20+F20</f>
        <v>4.9090909090909083</v>
      </c>
      <c r="F21" s="76"/>
    </row>
    <row r="24" spans="1:6" ht="18.75" x14ac:dyDescent="0.3">
      <c r="A24" s="39" t="s">
        <v>118</v>
      </c>
    </row>
    <row r="25" spans="1:6" ht="15" customHeight="1" x14ac:dyDescent="0.25">
      <c r="A25" s="72" t="s">
        <v>115</v>
      </c>
      <c r="B25" s="72"/>
      <c r="C25" s="72"/>
      <c r="D25" s="72"/>
      <c r="E25" s="72"/>
      <c r="F25" s="72"/>
    </row>
    <row r="26" spans="1:6" ht="15" customHeight="1" x14ac:dyDescent="0.25">
      <c r="A26" s="72"/>
      <c r="B26" s="72"/>
      <c r="C26" s="72"/>
      <c r="D26" s="72"/>
      <c r="E26" s="72"/>
      <c r="F26" s="72"/>
    </row>
    <row r="27" spans="1:6" x14ac:dyDescent="0.25">
      <c r="A27" s="72"/>
      <c r="B27" s="72"/>
      <c r="C27" s="72"/>
      <c r="D27" s="72"/>
      <c r="E27" s="72"/>
      <c r="F27" s="72"/>
    </row>
    <row r="28" spans="1:6" x14ac:dyDescent="0.25">
      <c r="A28" s="72" t="s">
        <v>126</v>
      </c>
      <c r="B28" s="72"/>
      <c r="C28" s="72"/>
      <c r="D28" s="72"/>
      <c r="E28" s="72"/>
      <c r="F28" s="72"/>
    </row>
    <row r="29" spans="1:6" x14ac:dyDescent="0.25">
      <c r="A29" s="72"/>
      <c r="B29" s="72"/>
      <c r="C29" s="72"/>
      <c r="D29" s="72"/>
      <c r="E29" s="72"/>
      <c r="F29" s="72"/>
    </row>
    <row r="30" spans="1:6" x14ac:dyDescent="0.25">
      <c r="A30" s="72"/>
      <c r="B30" s="72"/>
      <c r="C30" s="72"/>
      <c r="D30" s="72"/>
      <c r="E30" s="72"/>
      <c r="F30" s="72"/>
    </row>
    <row r="31" spans="1:6" x14ac:dyDescent="0.25">
      <c r="A31" s="32"/>
      <c r="B31" s="32"/>
      <c r="C31" s="32"/>
      <c r="D31" s="32"/>
      <c r="E31" s="32"/>
      <c r="F31" s="32"/>
    </row>
    <row r="32" spans="1:6" ht="18.75" x14ac:dyDescent="0.3">
      <c r="A32" s="39" t="s">
        <v>116</v>
      </c>
    </row>
    <row r="33" spans="1:7" ht="15" customHeight="1" x14ac:dyDescent="0.25">
      <c r="A33" s="69" t="s">
        <v>119</v>
      </c>
      <c r="B33" s="69"/>
      <c r="C33" s="69"/>
      <c r="D33" s="69"/>
      <c r="E33" s="69"/>
      <c r="F33" s="69"/>
      <c r="G33" s="69"/>
    </row>
    <row r="34" spans="1:7" ht="15" customHeight="1" x14ac:dyDescent="0.25">
      <c r="A34" s="69"/>
      <c r="B34" s="69"/>
      <c r="C34" s="69"/>
      <c r="D34" s="69"/>
      <c r="E34" s="69"/>
      <c r="F34" s="69"/>
      <c r="G34" s="69"/>
    </row>
    <row r="35" spans="1:7" ht="15" customHeight="1" x14ac:dyDescent="0.25">
      <c r="A35" s="69" t="s">
        <v>120</v>
      </c>
      <c r="B35" s="69"/>
      <c r="C35" s="69"/>
      <c r="D35" s="69"/>
      <c r="E35" s="69"/>
      <c r="F35" s="69"/>
      <c r="G35" s="69"/>
    </row>
    <row r="36" spans="1:7" ht="15" customHeight="1" x14ac:dyDescent="0.25">
      <c r="A36" s="69"/>
      <c r="B36" s="69"/>
      <c r="C36" s="69"/>
      <c r="D36" s="69"/>
      <c r="E36" s="69"/>
      <c r="F36" s="69"/>
      <c r="G36" s="69"/>
    </row>
  </sheetData>
  <mergeCells count="6">
    <mergeCell ref="A33:G34"/>
    <mergeCell ref="A35:G36"/>
    <mergeCell ref="B21:C21"/>
    <mergeCell ref="E21:F21"/>
    <mergeCell ref="A25:F27"/>
    <mergeCell ref="A28:F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/>
  </sheetViews>
  <sheetFormatPr defaultRowHeight="15" x14ac:dyDescent="0.25"/>
  <cols>
    <col min="7" max="7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1">
        <v>45570</v>
      </c>
      <c r="H2" t="s">
        <v>24</v>
      </c>
      <c r="I2" t="s">
        <v>25</v>
      </c>
      <c r="J2" t="s">
        <v>26</v>
      </c>
      <c r="K2" t="s">
        <v>26</v>
      </c>
      <c r="L2" t="s">
        <v>26</v>
      </c>
      <c r="M2" t="s">
        <v>24</v>
      </c>
      <c r="N2" t="s">
        <v>27</v>
      </c>
      <c r="O2" t="s">
        <v>25</v>
      </c>
      <c r="P2" t="s">
        <v>25</v>
      </c>
      <c r="Q2" t="s">
        <v>27</v>
      </c>
      <c r="R2" t="s">
        <v>25</v>
      </c>
    </row>
    <row r="3" spans="1:18" x14ac:dyDescent="0.25">
      <c r="A3" t="s">
        <v>28</v>
      </c>
      <c r="B3" t="s">
        <v>29</v>
      </c>
      <c r="C3" t="s">
        <v>20</v>
      </c>
      <c r="D3" t="s">
        <v>30</v>
      </c>
      <c r="E3" t="s">
        <v>31</v>
      </c>
      <c r="F3" t="s">
        <v>32</v>
      </c>
      <c r="G3" s="1">
        <v>45572</v>
      </c>
      <c r="H3" t="s">
        <v>27</v>
      </c>
      <c r="I3" t="s">
        <v>33</v>
      </c>
      <c r="J3" t="s">
        <v>25</v>
      </c>
      <c r="K3" t="s">
        <v>26</v>
      </c>
      <c r="L3" t="s">
        <v>26</v>
      </c>
      <c r="M3" t="s">
        <v>24</v>
      </c>
      <c r="N3" t="s">
        <v>26</v>
      </c>
      <c r="O3" t="s">
        <v>26</v>
      </c>
      <c r="P3" t="s">
        <v>26</v>
      </c>
      <c r="Q3" t="s">
        <v>27</v>
      </c>
      <c r="R3" t="s">
        <v>26</v>
      </c>
    </row>
    <row r="4" spans="1:18" x14ac:dyDescent="0.25">
      <c r="A4" t="s">
        <v>34</v>
      </c>
      <c r="B4" t="s">
        <v>35</v>
      </c>
      <c r="C4" t="s">
        <v>20</v>
      </c>
      <c r="D4" t="s">
        <v>36</v>
      </c>
      <c r="E4" t="s">
        <v>37</v>
      </c>
      <c r="F4" t="s">
        <v>38</v>
      </c>
      <c r="G4" s="1">
        <v>45573</v>
      </c>
      <c r="H4" t="s">
        <v>26</v>
      </c>
      <c r="I4" t="s">
        <v>33</v>
      </c>
      <c r="J4" t="s">
        <v>27</v>
      </c>
      <c r="K4" t="s">
        <v>24</v>
      </c>
      <c r="L4" t="s">
        <v>25</v>
      </c>
      <c r="M4" t="s">
        <v>27</v>
      </c>
      <c r="N4" t="s">
        <v>27</v>
      </c>
      <c r="O4" t="s">
        <v>33</v>
      </c>
      <c r="P4" t="s">
        <v>26</v>
      </c>
      <c r="Q4" t="s">
        <v>25</v>
      </c>
      <c r="R4" t="s">
        <v>25</v>
      </c>
    </row>
    <row r="5" spans="1:18" x14ac:dyDescent="0.25">
      <c r="A5" t="s">
        <v>39</v>
      </c>
      <c r="B5" t="s">
        <v>40</v>
      </c>
      <c r="C5" t="s">
        <v>41</v>
      </c>
      <c r="D5" t="s">
        <v>42</v>
      </c>
      <c r="E5" t="s">
        <v>37</v>
      </c>
      <c r="F5" t="s">
        <v>43</v>
      </c>
      <c r="G5" s="1">
        <v>45572</v>
      </c>
      <c r="H5" t="s">
        <v>26</v>
      </c>
      <c r="I5" t="s">
        <v>27</v>
      </c>
      <c r="J5" t="s">
        <v>27</v>
      </c>
      <c r="K5" t="s">
        <v>33</v>
      </c>
      <c r="L5" t="s">
        <v>33</v>
      </c>
      <c r="M5" t="s">
        <v>25</v>
      </c>
      <c r="N5" t="s">
        <v>27</v>
      </c>
      <c r="O5" t="s">
        <v>33</v>
      </c>
      <c r="P5" t="s">
        <v>33</v>
      </c>
      <c r="Q5" t="s">
        <v>27</v>
      </c>
      <c r="R5" t="s">
        <v>26</v>
      </c>
    </row>
    <row r="6" spans="1:18" x14ac:dyDescent="0.25">
      <c r="A6" t="s">
        <v>44</v>
      </c>
      <c r="B6" t="s">
        <v>29</v>
      </c>
      <c r="C6" t="s">
        <v>20</v>
      </c>
      <c r="D6" t="s">
        <v>42</v>
      </c>
      <c r="E6" t="s">
        <v>37</v>
      </c>
      <c r="F6" t="s">
        <v>23</v>
      </c>
      <c r="G6" s="1">
        <v>45572</v>
      </c>
      <c r="H6" t="s">
        <v>27</v>
      </c>
      <c r="I6" t="s">
        <v>25</v>
      </c>
      <c r="J6" t="s">
        <v>24</v>
      </c>
      <c r="K6" t="s">
        <v>26</v>
      </c>
      <c r="L6" t="s">
        <v>33</v>
      </c>
      <c r="M6" t="s">
        <v>24</v>
      </c>
      <c r="N6" t="s">
        <v>24</v>
      </c>
      <c r="O6" t="s">
        <v>24</v>
      </c>
      <c r="P6" t="s">
        <v>33</v>
      </c>
      <c r="Q6" t="s">
        <v>26</v>
      </c>
      <c r="R6" t="s">
        <v>24</v>
      </c>
    </row>
    <row r="7" spans="1:18" x14ac:dyDescent="0.25">
      <c r="A7" t="s">
        <v>45</v>
      </c>
      <c r="B7" t="s">
        <v>35</v>
      </c>
      <c r="C7" t="s">
        <v>41</v>
      </c>
      <c r="D7" t="s">
        <v>30</v>
      </c>
      <c r="E7" t="s">
        <v>46</v>
      </c>
      <c r="F7" t="s">
        <v>47</v>
      </c>
      <c r="G7" s="1">
        <v>45574</v>
      </c>
      <c r="H7" t="s">
        <v>24</v>
      </c>
      <c r="I7" t="s">
        <v>33</v>
      </c>
      <c r="J7" t="s">
        <v>26</v>
      </c>
      <c r="K7" t="s">
        <v>26</v>
      </c>
      <c r="L7" t="s">
        <v>27</v>
      </c>
      <c r="M7" t="s">
        <v>27</v>
      </c>
      <c r="N7" t="s">
        <v>24</v>
      </c>
      <c r="O7" t="s">
        <v>26</v>
      </c>
      <c r="P7" t="s">
        <v>27</v>
      </c>
      <c r="Q7" t="s">
        <v>33</v>
      </c>
      <c r="R7" t="s">
        <v>26</v>
      </c>
    </row>
    <row r="8" spans="1:18" x14ac:dyDescent="0.25">
      <c r="A8" t="s">
        <v>48</v>
      </c>
      <c r="B8" t="s">
        <v>19</v>
      </c>
      <c r="C8" t="s">
        <v>41</v>
      </c>
      <c r="D8" t="s">
        <v>42</v>
      </c>
      <c r="E8" t="s">
        <v>37</v>
      </c>
      <c r="F8" t="s">
        <v>43</v>
      </c>
      <c r="G8" s="1">
        <v>45573</v>
      </c>
      <c r="H8" t="s">
        <v>25</v>
      </c>
      <c r="I8" t="s">
        <v>25</v>
      </c>
      <c r="J8" t="s">
        <v>33</v>
      </c>
      <c r="K8" t="s">
        <v>25</v>
      </c>
      <c r="L8" t="s">
        <v>25</v>
      </c>
      <c r="M8" t="s">
        <v>33</v>
      </c>
      <c r="N8" t="s">
        <v>25</v>
      </c>
      <c r="O8" t="s">
        <v>33</v>
      </c>
      <c r="P8" t="s">
        <v>26</v>
      </c>
      <c r="Q8" t="s">
        <v>26</v>
      </c>
      <c r="R8" t="s">
        <v>27</v>
      </c>
    </row>
    <row r="9" spans="1:18" x14ac:dyDescent="0.25">
      <c r="A9" t="s">
        <v>49</v>
      </c>
      <c r="B9" t="s">
        <v>29</v>
      </c>
      <c r="C9" t="s">
        <v>41</v>
      </c>
      <c r="D9" t="s">
        <v>50</v>
      </c>
      <c r="E9" t="s">
        <v>51</v>
      </c>
      <c r="F9" t="s">
        <v>23</v>
      </c>
      <c r="G9" s="1">
        <v>45575</v>
      </c>
      <c r="H9" t="s">
        <v>24</v>
      </c>
      <c r="I9" t="s">
        <v>27</v>
      </c>
      <c r="J9" t="s">
        <v>26</v>
      </c>
      <c r="K9" t="s">
        <v>33</v>
      </c>
      <c r="L9" t="s">
        <v>33</v>
      </c>
      <c r="M9" t="s">
        <v>27</v>
      </c>
      <c r="N9" t="s">
        <v>26</v>
      </c>
      <c r="O9" t="s">
        <v>27</v>
      </c>
      <c r="P9" t="s">
        <v>24</v>
      </c>
      <c r="Q9" t="s">
        <v>24</v>
      </c>
      <c r="R9" t="s">
        <v>27</v>
      </c>
    </row>
    <row r="10" spans="1:18" x14ac:dyDescent="0.25">
      <c r="A10" t="s">
        <v>52</v>
      </c>
      <c r="B10" t="s">
        <v>40</v>
      </c>
      <c r="C10" t="s">
        <v>20</v>
      </c>
      <c r="D10" t="s">
        <v>36</v>
      </c>
      <c r="E10" t="s">
        <v>22</v>
      </c>
      <c r="F10" t="s">
        <v>53</v>
      </c>
      <c r="G10" s="1">
        <v>45572</v>
      </c>
      <c r="H10" t="s">
        <v>33</v>
      </c>
      <c r="I10" t="s">
        <v>25</v>
      </c>
      <c r="J10" t="s">
        <v>33</v>
      </c>
      <c r="K10" t="s">
        <v>27</v>
      </c>
      <c r="L10" t="s">
        <v>25</v>
      </c>
      <c r="M10" t="s">
        <v>27</v>
      </c>
      <c r="N10" t="s">
        <v>27</v>
      </c>
      <c r="O10" t="s">
        <v>26</v>
      </c>
      <c r="P10" t="s">
        <v>27</v>
      </c>
      <c r="Q10" t="s">
        <v>25</v>
      </c>
      <c r="R10" t="s">
        <v>24</v>
      </c>
    </row>
    <row r="11" spans="1:18" x14ac:dyDescent="0.25">
      <c r="A11" t="s">
        <v>54</v>
      </c>
      <c r="B11" t="s">
        <v>29</v>
      </c>
      <c r="C11" t="s">
        <v>41</v>
      </c>
      <c r="D11" t="s">
        <v>50</v>
      </c>
      <c r="E11" t="s">
        <v>55</v>
      </c>
      <c r="F11" t="s">
        <v>56</v>
      </c>
      <c r="G11" s="1">
        <v>45575</v>
      </c>
      <c r="H11" t="s">
        <v>25</v>
      </c>
      <c r="I11" t="s">
        <v>25</v>
      </c>
      <c r="J11" t="s">
        <v>27</v>
      </c>
      <c r="K11" t="s">
        <v>27</v>
      </c>
      <c r="L11" t="s">
        <v>25</v>
      </c>
      <c r="M11" t="s">
        <v>33</v>
      </c>
      <c r="N11" t="s">
        <v>26</v>
      </c>
      <c r="O11" t="s">
        <v>27</v>
      </c>
      <c r="P11" t="s">
        <v>26</v>
      </c>
      <c r="Q11" t="s">
        <v>26</v>
      </c>
      <c r="R11" t="s">
        <v>33</v>
      </c>
    </row>
    <row r="12" spans="1:18" x14ac:dyDescent="0.25">
      <c r="A12" t="s">
        <v>57</v>
      </c>
      <c r="B12" t="s">
        <v>35</v>
      </c>
      <c r="C12" t="s">
        <v>41</v>
      </c>
      <c r="D12" t="s">
        <v>21</v>
      </c>
      <c r="E12" t="s">
        <v>55</v>
      </c>
      <c r="F12" t="s">
        <v>38</v>
      </c>
      <c r="G12" s="1">
        <v>45570</v>
      </c>
      <c r="H12" t="s">
        <v>26</v>
      </c>
      <c r="I12" t="s">
        <v>26</v>
      </c>
      <c r="J12" t="s">
        <v>33</v>
      </c>
      <c r="K12" t="s">
        <v>27</v>
      </c>
      <c r="L12" t="s">
        <v>25</v>
      </c>
      <c r="M12" t="s">
        <v>25</v>
      </c>
      <c r="N12" t="s">
        <v>25</v>
      </c>
      <c r="O12" t="s">
        <v>33</v>
      </c>
      <c r="P12" t="s">
        <v>24</v>
      </c>
      <c r="Q12" t="s">
        <v>33</v>
      </c>
      <c r="R12" t="s">
        <v>26</v>
      </c>
    </row>
    <row r="13" spans="1:18" x14ac:dyDescent="0.25">
      <c r="A13" t="s">
        <v>58</v>
      </c>
      <c r="B13" t="s">
        <v>29</v>
      </c>
      <c r="C13" t="s">
        <v>20</v>
      </c>
      <c r="D13" t="s">
        <v>36</v>
      </c>
      <c r="E13" t="s">
        <v>55</v>
      </c>
      <c r="F13" t="s">
        <v>32</v>
      </c>
      <c r="G13" s="1">
        <v>45577</v>
      </c>
      <c r="H13" t="s">
        <v>33</v>
      </c>
      <c r="I13" t="s">
        <v>24</v>
      </c>
      <c r="J13" t="s">
        <v>27</v>
      </c>
      <c r="K13" t="s">
        <v>25</v>
      </c>
      <c r="L13" t="s">
        <v>26</v>
      </c>
      <c r="M13" t="s">
        <v>27</v>
      </c>
      <c r="N13" t="s">
        <v>26</v>
      </c>
      <c r="O13" t="s">
        <v>25</v>
      </c>
      <c r="P13" t="s">
        <v>26</v>
      </c>
      <c r="Q13" t="s">
        <v>27</v>
      </c>
      <c r="R13" t="s">
        <v>27</v>
      </c>
    </row>
    <row r="14" spans="1:18" x14ac:dyDescent="0.25">
      <c r="A14" t="s">
        <v>59</v>
      </c>
      <c r="B14" t="s">
        <v>19</v>
      </c>
      <c r="C14" t="s">
        <v>20</v>
      </c>
      <c r="D14" t="s">
        <v>30</v>
      </c>
      <c r="E14" t="s">
        <v>60</v>
      </c>
      <c r="F14" t="s">
        <v>32</v>
      </c>
      <c r="G14" s="1">
        <v>45576</v>
      </c>
      <c r="H14" t="s">
        <v>24</v>
      </c>
      <c r="I14" t="s">
        <v>27</v>
      </c>
      <c r="J14" t="s">
        <v>33</v>
      </c>
      <c r="K14" t="s">
        <v>33</v>
      </c>
      <c r="L14" t="s">
        <v>26</v>
      </c>
      <c r="M14" t="s">
        <v>27</v>
      </c>
      <c r="N14" t="s">
        <v>26</v>
      </c>
      <c r="O14" t="s">
        <v>27</v>
      </c>
      <c r="P14" t="s">
        <v>24</v>
      </c>
      <c r="Q14" t="s">
        <v>27</v>
      </c>
      <c r="R14" t="s">
        <v>24</v>
      </c>
    </row>
    <row r="15" spans="1:18" x14ac:dyDescent="0.25">
      <c r="A15" t="s">
        <v>61</v>
      </c>
      <c r="B15" t="s">
        <v>29</v>
      </c>
      <c r="C15" t="s">
        <v>20</v>
      </c>
      <c r="D15" t="s">
        <v>62</v>
      </c>
      <c r="E15" t="s">
        <v>46</v>
      </c>
      <c r="F15" t="s">
        <v>32</v>
      </c>
      <c r="G15" s="1">
        <v>45573</v>
      </c>
      <c r="H15" t="s">
        <v>27</v>
      </c>
      <c r="I15" t="s">
        <v>33</v>
      </c>
      <c r="J15" t="s">
        <v>25</v>
      </c>
      <c r="K15" t="s">
        <v>26</v>
      </c>
      <c r="L15" t="s">
        <v>26</v>
      </c>
      <c r="M15" t="s">
        <v>26</v>
      </c>
      <c r="N15" t="s">
        <v>25</v>
      </c>
      <c r="O15" t="s">
        <v>24</v>
      </c>
      <c r="P15" t="s">
        <v>26</v>
      </c>
      <c r="Q15" t="s">
        <v>27</v>
      </c>
      <c r="R15" t="s">
        <v>25</v>
      </c>
    </row>
    <row r="16" spans="1:18" x14ac:dyDescent="0.25">
      <c r="A16" t="s">
        <v>63</v>
      </c>
      <c r="B16" t="s">
        <v>29</v>
      </c>
      <c r="C16" t="s">
        <v>20</v>
      </c>
      <c r="D16" t="s">
        <v>30</v>
      </c>
      <c r="E16" t="s">
        <v>64</v>
      </c>
      <c r="F16" t="s">
        <v>65</v>
      </c>
      <c r="G16" s="1">
        <v>45577</v>
      </c>
      <c r="H16" t="s">
        <v>27</v>
      </c>
      <c r="I16" t="s">
        <v>27</v>
      </c>
      <c r="J16" t="s">
        <v>33</v>
      </c>
      <c r="K16" t="s">
        <v>33</v>
      </c>
      <c r="L16" t="s">
        <v>24</v>
      </c>
      <c r="M16" t="s">
        <v>33</v>
      </c>
      <c r="N16" t="s">
        <v>24</v>
      </c>
      <c r="O16" t="s">
        <v>25</v>
      </c>
      <c r="P16" t="s">
        <v>24</v>
      </c>
      <c r="Q16" t="s">
        <v>27</v>
      </c>
      <c r="R1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F16" sqref="F16"/>
    </sheetView>
  </sheetViews>
  <sheetFormatPr defaultRowHeight="15" x14ac:dyDescent="0.25"/>
  <cols>
    <col min="1" max="1" width="16.5703125" customWidth="1"/>
    <col min="2" max="2" width="5.85546875" customWidth="1"/>
    <col min="3" max="3" width="19.140625" bestFit="1" customWidth="1"/>
    <col min="4" max="4" width="5.85546875" customWidth="1"/>
    <col min="7" max="7" width="18.28515625" customWidth="1"/>
    <col min="10" max="10" width="18.5703125" customWidth="1"/>
    <col min="13" max="13" width="17" customWidth="1"/>
  </cols>
  <sheetData>
    <row r="2" spans="1:20" x14ac:dyDescent="0.25">
      <c r="A2" s="66" t="s">
        <v>66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5"/>
      <c r="Q2" s="5"/>
      <c r="R2" s="5"/>
      <c r="S2" s="5"/>
      <c r="T2" s="5"/>
    </row>
    <row r="3" spans="1:20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5"/>
      <c r="Q3" s="5"/>
      <c r="R3" s="5"/>
      <c r="S3" s="5"/>
      <c r="T3" s="5"/>
    </row>
    <row r="4" spans="1:20" ht="15.75" thickBot="1" x14ac:dyDescent="0.3"/>
    <row r="5" spans="1:20" x14ac:dyDescent="0.25">
      <c r="A5" s="25" t="s">
        <v>7</v>
      </c>
      <c r="B5" s="26" t="s">
        <v>84</v>
      </c>
      <c r="C5" s="25" t="s">
        <v>17</v>
      </c>
      <c r="D5" s="26" t="s">
        <v>84</v>
      </c>
      <c r="G5" s="64" t="s">
        <v>7</v>
      </c>
      <c r="H5" s="64"/>
      <c r="J5" s="64" t="s">
        <v>17</v>
      </c>
      <c r="K5" s="64"/>
      <c r="M5" s="65" t="s">
        <v>84</v>
      </c>
      <c r="N5" s="65"/>
    </row>
    <row r="6" spans="1:20" x14ac:dyDescent="0.25">
      <c r="A6" t="s">
        <v>24</v>
      </c>
      <c r="B6" s="10">
        <v>2</v>
      </c>
      <c r="C6" t="s">
        <v>25</v>
      </c>
      <c r="D6" s="10">
        <v>5</v>
      </c>
      <c r="G6" s="2" t="s">
        <v>67</v>
      </c>
      <c r="H6" s="2">
        <v>3</v>
      </c>
      <c r="J6" s="2" t="s">
        <v>67</v>
      </c>
      <c r="K6" s="2">
        <v>3.4</v>
      </c>
      <c r="M6" t="s">
        <v>25</v>
      </c>
      <c r="N6">
        <v>5</v>
      </c>
    </row>
    <row r="7" spans="1:20" x14ac:dyDescent="0.25">
      <c r="A7" t="s">
        <v>27</v>
      </c>
      <c r="B7" s="10">
        <v>4</v>
      </c>
      <c r="C7" t="s">
        <v>26</v>
      </c>
      <c r="D7" s="10">
        <v>3</v>
      </c>
      <c r="G7" s="2" t="s">
        <v>68</v>
      </c>
      <c r="H7" s="2">
        <v>0.33806170189140661</v>
      </c>
      <c r="J7" s="2" t="s">
        <v>68</v>
      </c>
      <c r="K7" s="2">
        <v>0.33523268393901023</v>
      </c>
      <c r="M7" t="s">
        <v>27</v>
      </c>
      <c r="N7">
        <v>4</v>
      </c>
    </row>
    <row r="8" spans="1:20" x14ac:dyDescent="0.25">
      <c r="A8" t="s">
        <v>26</v>
      </c>
      <c r="B8" s="10">
        <v>3</v>
      </c>
      <c r="C8" t="s">
        <v>25</v>
      </c>
      <c r="D8" s="10">
        <v>5</v>
      </c>
      <c r="G8" s="2" t="s">
        <v>69</v>
      </c>
      <c r="H8" s="2">
        <v>3</v>
      </c>
      <c r="J8" s="2" t="s">
        <v>69</v>
      </c>
      <c r="K8" s="2">
        <v>3</v>
      </c>
      <c r="M8" t="s">
        <v>26</v>
      </c>
      <c r="N8">
        <v>3</v>
      </c>
    </row>
    <row r="9" spans="1:20" x14ac:dyDescent="0.25">
      <c r="A9" t="s">
        <v>26</v>
      </c>
      <c r="B9" s="10">
        <v>3</v>
      </c>
      <c r="C9" t="s">
        <v>26</v>
      </c>
      <c r="D9" s="10">
        <v>3</v>
      </c>
      <c r="G9" s="2" t="s">
        <v>70</v>
      </c>
      <c r="H9" s="2">
        <v>2</v>
      </c>
      <c r="J9" s="2" t="s">
        <v>70</v>
      </c>
      <c r="K9" s="2">
        <v>5</v>
      </c>
      <c r="M9" t="s">
        <v>24</v>
      </c>
      <c r="N9">
        <v>2</v>
      </c>
    </row>
    <row r="10" spans="1:20" x14ac:dyDescent="0.25">
      <c r="A10" t="s">
        <v>27</v>
      </c>
      <c r="B10" s="10">
        <v>4</v>
      </c>
      <c r="C10" t="s">
        <v>24</v>
      </c>
      <c r="D10" s="10">
        <v>2</v>
      </c>
      <c r="G10" s="2" t="s">
        <v>71</v>
      </c>
      <c r="H10" s="2">
        <v>1.3093073414159542</v>
      </c>
      <c r="J10" s="2" t="s">
        <v>71</v>
      </c>
      <c r="K10" s="2">
        <v>1.2983506020002014</v>
      </c>
      <c r="M10" s="4" t="s">
        <v>33</v>
      </c>
      <c r="N10" s="4">
        <v>1</v>
      </c>
    </row>
    <row r="11" spans="1:20" x14ac:dyDescent="0.25">
      <c r="A11" t="s">
        <v>24</v>
      </c>
      <c r="B11" s="10">
        <v>2</v>
      </c>
      <c r="C11" t="s">
        <v>26</v>
      </c>
      <c r="D11" s="10">
        <v>3</v>
      </c>
      <c r="G11" s="2" t="s">
        <v>72</v>
      </c>
      <c r="H11" s="2">
        <v>1.7142857142857142</v>
      </c>
      <c r="J11" s="2" t="s">
        <v>72</v>
      </c>
      <c r="K11" s="2">
        <v>1.6857142857142853</v>
      </c>
    </row>
    <row r="12" spans="1:20" x14ac:dyDescent="0.25">
      <c r="A12" t="s">
        <v>25</v>
      </c>
      <c r="B12" s="10">
        <v>5</v>
      </c>
      <c r="C12" t="s">
        <v>27</v>
      </c>
      <c r="D12" s="10">
        <v>4</v>
      </c>
      <c r="G12" s="2" t="s">
        <v>73</v>
      </c>
      <c r="H12" s="2">
        <v>-1.0769230769230762</v>
      </c>
      <c r="J12" s="2" t="s">
        <v>73</v>
      </c>
      <c r="K12" s="2">
        <v>-1.0077784898238797</v>
      </c>
    </row>
    <row r="13" spans="1:20" x14ac:dyDescent="0.25">
      <c r="A13" t="s">
        <v>24</v>
      </c>
      <c r="B13" s="10">
        <v>2</v>
      </c>
      <c r="C13" t="s">
        <v>27</v>
      </c>
      <c r="D13" s="10">
        <v>4</v>
      </c>
      <c r="G13" s="2" t="s">
        <v>74</v>
      </c>
      <c r="H13" s="2">
        <v>-9.1501897633941472E-18</v>
      </c>
      <c r="J13" s="2" t="s">
        <v>74</v>
      </c>
      <c r="K13" s="2">
        <v>-0.19882813673925262</v>
      </c>
    </row>
    <row r="14" spans="1:20" x14ac:dyDescent="0.25">
      <c r="A14" t="s">
        <v>33</v>
      </c>
      <c r="B14" s="10">
        <v>1</v>
      </c>
      <c r="C14" t="s">
        <v>24</v>
      </c>
      <c r="D14" s="10">
        <v>2</v>
      </c>
      <c r="G14" s="2" t="s">
        <v>75</v>
      </c>
      <c r="H14" s="2">
        <v>4</v>
      </c>
      <c r="J14" s="2" t="s">
        <v>75</v>
      </c>
      <c r="K14" s="2">
        <v>4</v>
      </c>
    </row>
    <row r="15" spans="1:20" x14ac:dyDescent="0.25">
      <c r="A15" t="s">
        <v>25</v>
      </c>
      <c r="B15" s="10">
        <v>5</v>
      </c>
      <c r="C15" t="s">
        <v>33</v>
      </c>
      <c r="D15" s="10">
        <v>1</v>
      </c>
      <c r="G15" s="2" t="s">
        <v>76</v>
      </c>
      <c r="H15" s="2">
        <v>1</v>
      </c>
      <c r="J15" s="2" t="s">
        <v>76</v>
      </c>
      <c r="K15" s="2">
        <v>1</v>
      </c>
    </row>
    <row r="16" spans="1:20" x14ac:dyDescent="0.25">
      <c r="A16" t="s">
        <v>26</v>
      </c>
      <c r="B16" s="10">
        <v>3</v>
      </c>
      <c r="C16" t="s">
        <v>26</v>
      </c>
      <c r="D16" s="10">
        <v>3</v>
      </c>
      <c r="G16" s="2" t="s">
        <v>77</v>
      </c>
      <c r="H16" s="2">
        <v>5</v>
      </c>
      <c r="J16" s="2" t="s">
        <v>77</v>
      </c>
      <c r="K16" s="2">
        <v>5</v>
      </c>
    </row>
    <row r="17" spans="1:11" x14ac:dyDescent="0.25">
      <c r="A17" t="s">
        <v>33</v>
      </c>
      <c r="B17" s="10">
        <v>1</v>
      </c>
      <c r="C17" t="s">
        <v>27</v>
      </c>
      <c r="D17" s="10">
        <v>4</v>
      </c>
      <c r="G17" s="2" t="s">
        <v>78</v>
      </c>
      <c r="H17" s="2">
        <v>45</v>
      </c>
      <c r="J17" s="2" t="s">
        <v>78</v>
      </c>
      <c r="K17" s="2">
        <v>51</v>
      </c>
    </row>
    <row r="18" spans="1:11" ht="15.75" thickBot="1" x14ac:dyDescent="0.3">
      <c r="A18" t="s">
        <v>24</v>
      </c>
      <c r="B18" s="10">
        <v>2</v>
      </c>
      <c r="C18" t="s">
        <v>24</v>
      </c>
      <c r="D18" s="10">
        <v>2</v>
      </c>
      <c r="G18" s="3" t="s">
        <v>79</v>
      </c>
      <c r="H18" s="3">
        <v>15</v>
      </c>
      <c r="J18" s="3" t="s">
        <v>79</v>
      </c>
      <c r="K18" s="3">
        <v>15</v>
      </c>
    </row>
    <row r="19" spans="1:11" x14ac:dyDescent="0.25">
      <c r="A19" t="s">
        <v>27</v>
      </c>
      <c r="B19" s="10">
        <v>4</v>
      </c>
      <c r="C19" t="s">
        <v>25</v>
      </c>
      <c r="D19" s="10">
        <v>5</v>
      </c>
    </row>
    <row r="20" spans="1:11" x14ac:dyDescent="0.25">
      <c r="A20" s="4" t="s">
        <v>27</v>
      </c>
      <c r="B20" s="17">
        <v>4</v>
      </c>
      <c r="C20" s="4" t="s">
        <v>25</v>
      </c>
      <c r="D20" s="17">
        <v>5</v>
      </c>
    </row>
  </sheetData>
  <mergeCells count="4">
    <mergeCell ref="G5:H5"/>
    <mergeCell ref="J5:K5"/>
    <mergeCell ref="M5:N5"/>
    <mergeCell ref="A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10" workbookViewId="0"/>
  </sheetViews>
  <sheetFormatPr defaultRowHeight="15" x14ac:dyDescent="0.25"/>
  <cols>
    <col min="1" max="1" width="11.42578125" bestFit="1" customWidth="1"/>
    <col min="2" max="2" width="16.5703125" bestFit="1" customWidth="1"/>
    <col min="3" max="3" width="5.85546875" customWidth="1"/>
    <col min="5" max="5" width="23.140625" customWidth="1"/>
    <col min="6" max="6" width="17.140625" customWidth="1"/>
    <col min="7" max="7" width="6.28515625" customWidth="1"/>
    <col min="8" max="8" width="7.7109375" customWidth="1"/>
    <col min="9" max="9" width="8.7109375" customWidth="1"/>
    <col min="10" max="10" width="16.5703125" bestFit="1" customWidth="1"/>
    <col min="11" max="11" width="11.28515625" bestFit="1" customWidth="1"/>
    <col min="13" max="13" width="11.42578125" bestFit="1" customWidth="1"/>
    <col min="14" max="14" width="13.7109375" bestFit="1" customWidth="1"/>
  </cols>
  <sheetData>
    <row r="2" spans="1:14" ht="18.75" x14ac:dyDescent="0.25">
      <c r="A2" s="68" t="s">
        <v>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4" spans="1:14" x14ac:dyDescent="0.25">
      <c r="A4" s="12" t="s">
        <v>1</v>
      </c>
      <c r="B4" s="12" t="s">
        <v>7</v>
      </c>
      <c r="C4" s="13" t="s">
        <v>84</v>
      </c>
      <c r="E4" s="7" t="s">
        <v>83</v>
      </c>
      <c r="F4" s="7" t="s">
        <v>7</v>
      </c>
      <c r="M4" s="14" t="s">
        <v>1</v>
      </c>
      <c r="N4" s="14" t="s">
        <v>85</v>
      </c>
    </row>
    <row r="5" spans="1:14" x14ac:dyDescent="0.25">
      <c r="A5" s="11" t="s">
        <v>19</v>
      </c>
      <c r="B5" s="11" t="s">
        <v>24</v>
      </c>
      <c r="C5" s="10">
        <v>2</v>
      </c>
      <c r="E5" s="7" t="s">
        <v>1</v>
      </c>
      <c r="F5" t="s">
        <v>25</v>
      </c>
      <c r="G5" t="s">
        <v>27</v>
      </c>
      <c r="H5" t="s">
        <v>26</v>
      </c>
      <c r="I5" t="s">
        <v>24</v>
      </c>
      <c r="J5" t="s">
        <v>33</v>
      </c>
      <c r="K5" t="s">
        <v>82</v>
      </c>
      <c r="M5" s="8" t="s">
        <v>29</v>
      </c>
      <c r="N5" s="15">
        <f>AVERAGEIF($A$5:$A$19,"18-24",$C$5:$C$19)</f>
        <v>3.4285714285714284</v>
      </c>
    </row>
    <row r="6" spans="1:14" x14ac:dyDescent="0.25">
      <c r="A6" s="11" t="s">
        <v>29</v>
      </c>
      <c r="B6" s="11" t="s">
        <v>27</v>
      </c>
      <c r="C6" s="10">
        <v>4</v>
      </c>
      <c r="E6" s="8" t="s">
        <v>29</v>
      </c>
      <c r="F6" s="9">
        <v>1</v>
      </c>
      <c r="G6" s="9">
        <v>4</v>
      </c>
      <c r="H6" s="9"/>
      <c r="I6" s="9">
        <v>1</v>
      </c>
      <c r="J6" s="9">
        <v>1</v>
      </c>
      <c r="K6" s="9">
        <v>7</v>
      </c>
      <c r="M6" s="8" t="s">
        <v>19</v>
      </c>
      <c r="N6" s="16">
        <f>AVERAGEIF($A$5:$A$19,"25-34",$C$5:$C$19)</f>
        <v>3</v>
      </c>
    </row>
    <row r="7" spans="1:14" x14ac:dyDescent="0.25">
      <c r="A7" s="11" t="s">
        <v>35</v>
      </c>
      <c r="B7" s="11" t="s">
        <v>26</v>
      </c>
      <c r="C7" s="10">
        <v>3</v>
      </c>
      <c r="E7" s="8" t="s">
        <v>19</v>
      </c>
      <c r="F7" s="9">
        <v>1</v>
      </c>
      <c r="G7" s="9"/>
      <c r="H7" s="9"/>
      <c r="I7" s="9">
        <v>2</v>
      </c>
      <c r="J7" s="9"/>
      <c r="K7" s="9">
        <v>3</v>
      </c>
      <c r="M7" s="8" t="s">
        <v>40</v>
      </c>
      <c r="N7" s="16">
        <f>AVERAGEIF($A$5:$A$19,"35-44",$C$5:$C$19)</f>
        <v>2</v>
      </c>
    </row>
    <row r="8" spans="1:14" x14ac:dyDescent="0.25">
      <c r="A8" s="11" t="s">
        <v>40</v>
      </c>
      <c r="B8" s="11" t="s">
        <v>26</v>
      </c>
      <c r="C8" s="10">
        <v>3</v>
      </c>
      <c r="E8" s="8" t="s">
        <v>40</v>
      </c>
      <c r="F8" s="9"/>
      <c r="G8" s="9"/>
      <c r="H8" s="9">
        <v>1</v>
      </c>
      <c r="I8" s="9"/>
      <c r="J8" s="9">
        <v>1</v>
      </c>
      <c r="K8" s="9">
        <v>2</v>
      </c>
      <c r="M8" s="8" t="s">
        <v>35</v>
      </c>
      <c r="N8" s="15">
        <f>AVERAGEIF($A$5:$A$19,"45-54",$C$5:$C$19)</f>
        <v>2.6666666666666665</v>
      </c>
    </row>
    <row r="9" spans="1:14" x14ac:dyDescent="0.25">
      <c r="A9" s="11" t="s">
        <v>29</v>
      </c>
      <c r="B9" s="11" t="s">
        <v>27</v>
      </c>
      <c r="C9" s="10">
        <v>4</v>
      </c>
      <c r="E9" s="8" t="s">
        <v>35</v>
      </c>
      <c r="F9" s="9"/>
      <c r="G9" s="9"/>
      <c r="H9" s="9">
        <v>2</v>
      </c>
      <c r="I9" s="9">
        <v>1</v>
      </c>
      <c r="J9" s="9"/>
      <c r="K9" s="9">
        <v>3</v>
      </c>
    </row>
    <row r="10" spans="1:14" x14ac:dyDescent="0.25">
      <c r="A10" s="11" t="s">
        <v>35</v>
      </c>
      <c r="B10" s="11" t="s">
        <v>24</v>
      </c>
      <c r="C10" s="10">
        <v>2</v>
      </c>
      <c r="E10" s="8" t="s">
        <v>82</v>
      </c>
      <c r="F10" s="9">
        <v>2</v>
      </c>
      <c r="G10" s="9">
        <v>4</v>
      </c>
      <c r="H10" s="9">
        <v>3</v>
      </c>
      <c r="I10" s="9">
        <v>4</v>
      </c>
      <c r="J10" s="9">
        <v>2</v>
      </c>
      <c r="K10" s="9">
        <v>15</v>
      </c>
    </row>
    <row r="11" spans="1:14" x14ac:dyDescent="0.25">
      <c r="A11" s="11" t="s">
        <v>19</v>
      </c>
      <c r="B11" s="11" t="s">
        <v>25</v>
      </c>
      <c r="C11" s="10">
        <v>5</v>
      </c>
    </row>
    <row r="12" spans="1:14" x14ac:dyDescent="0.25">
      <c r="A12" s="11" t="s">
        <v>29</v>
      </c>
      <c r="B12" s="11" t="s">
        <v>24</v>
      </c>
      <c r="C12" s="10">
        <v>2</v>
      </c>
    </row>
    <row r="13" spans="1:14" x14ac:dyDescent="0.25">
      <c r="A13" s="11" t="s">
        <v>40</v>
      </c>
      <c r="B13" s="11" t="s">
        <v>33</v>
      </c>
      <c r="C13" s="10">
        <v>1</v>
      </c>
      <c r="E13" s="8"/>
      <c r="F13" s="9"/>
    </row>
    <row r="14" spans="1:14" x14ac:dyDescent="0.25">
      <c r="A14" s="11" t="s">
        <v>29</v>
      </c>
      <c r="B14" s="11" t="s">
        <v>25</v>
      </c>
      <c r="C14" s="10">
        <v>5</v>
      </c>
      <c r="E14" s="8"/>
      <c r="F14" s="9"/>
    </row>
    <row r="15" spans="1:14" x14ac:dyDescent="0.25">
      <c r="A15" s="11" t="s">
        <v>35</v>
      </c>
      <c r="B15" s="11" t="s">
        <v>26</v>
      </c>
      <c r="C15" s="10">
        <v>3</v>
      </c>
      <c r="E15" s="8"/>
      <c r="F15" s="9"/>
    </row>
    <row r="16" spans="1:14" x14ac:dyDescent="0.25">
      <c r="A16" s="11" t="s">
        <v>29</v>
      </c>
      <c r="B16" s="11" t="s">
        <v>33</v>
      </c>
      <c r="C16" s="10">
        <v>1</v>
      </c>
      <c r="E16" s="8"/>
      <c r="F16" s="9"/>
    </row>
    <row r="17" spans="1:14" x14ac:dyDescent="0.25">
      <c r="A17" s="11" t="s">
        <v>19</v>
      </c>
      <c r="B17" s="11" t="s">
        <v>24</v>
      </c>
      <c r="C17" s="10">
        <v>2</v>
      </c>
      <c r="E17" s="8"/>
      <c r="F17" s="9"/>
    </row>
    <row r="18" spans="1:14" x14ac:dyDescent="0.25">
      <c r="A18" s="11" t="s">
        <v>29</v>
      </c>
      <c r="B18" s="11" t="s">
        <v>27</v>
      </c>
      <c r="C18" s="10">
        <v>4</v>
      </c>
    </row>
    <row r="19" spans="1:14" x14ac:dyDescent="0.25">
      <c r="A19" s="11" t="s">
        <v>29</v>
      </c>
      <c r="B19" s="11" t="s">
        <v>27</v>
      </c>
      <c r="C19" s="10">
        <v>4</v>
      </c>
    </row>
    <row r="30" spans="1:14" ht="18.75" x14ac:dyDescent="0.25">
      <c r="A30" s="67" t="s">
        <v>87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</row>
  </sheetData>
  <mergeCells count="2">
    <mergeCell ref="A30:N30"/>
    <mergeCell ref="A2:L2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6" workbookViewId="0"/>
  </sheetViews>
  <sheetFormatPr defaultRowHeight="15" x14ac:dyDescent="0.25"/>
  <cols>
    <col min="1" max="1" width="20.7109375" bestFit="1" customWidth="1"/>
    <col min="2" max="2" width="16.5703125" bestFit="1" customWidth="1"/>
    <col min="3" max="3" width="5.85546875" customWidth="1"/>
    <col min="5" max="5" width="23.140625" customWidth="1"/>
    <col min="6" max="6" width="17.140625" customWidth="1"/>
    <col min="7" max="7" width="6.28515625" customWidth="1"/>
    <col min="8" max="8" width="7.7109375" customWidth="1"/>
    <col min="9" max="9" width="8.7109375" customWidth="1"/>
    <col min="10" max="10" width="16.5703125" bestFit="1" customWidth="1"/>
    <col min="11" max="11" width="11.28515625" bestFit="1" customWidth="1"/>
    <col min="13" max="13" width="20.7109375" bestFit="1" customWidth="1"/>
    <col min="14" max="14" width="13.7109375" bestFit="1" customWidth="1"/>
  </cols>
  <sheetData>
    <row r="2" spans="1:14" ht="18.75" x14ac:dyDescent="0.25">
      <c r="A2" s="69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4" spans="1:14" x14ac:dyDescent="0.25">
      <c r="A4" s="18" t="s">
        <v>5</v>
      </c>
      <c r="B4" s="18" t="s">
        <v>7</v>
      </c>
      <c r="C4" s="13" t="s">
        <v>84</v>
      </c>
      <c r="E4" s="7" t="s">
        <v>83</v>
      </c>
      <c r="F4" s="7" t="s">
        <v>7</v>
      </c>
      <c r="M4" s="18" t="s">
        <v>5</v>
      </c>
      <c r="N4" s="18" t="s">
        <v>85</v>
      </c>
    </row>
    <row r="5" spans="1:14" x14ac:dyDescent="0.25">
      <c r="A5" t="s">
        <v>23</v>
      </c>
      <c r="B5" t="s">
        <v>24</v>
      </c>
      <c r="C5" s="10">
        <v>2</v>
      </c>
      <c r="E5" s="7" t="s">
        <v>5</v>
      </c>
      <c r="F5" t="s">
        <v>25</v>
      </c>
      <c r="G5" t="s">
        <v>27</v>
      </c>
      <c r="H5" t="s">
        <v>26</v>
      </c>
      <c r="I5" t="s">
        <v>24</v>
      </c>
      <c r="J5" t="s">
        <v>33</v>
      </c>
      <c r="K5" t="s">
        <v>82</v>
      </c>
      <c r="M5" s="8" t="s">
        <v>38</v>
      </c>
      <c r="N5" s="16">
        <f>AVERAGEIF($A$5:$A$19,E6,$C$5:$C$19)</f>
        <v>3</v>
      </c>
    </row>
    <row r="6" spans="1:14" x14ac:dyDescent="0.25">
      <c r="A6" t="s">
        <v>32</v>
      </c>
      <c r="B6" t="s">
        <v>27</v>
      </c>
      <c r="C6" s="10">
        <v>4</v>
      </c>
      <c r="E6" s="8" t="s">
        <v>38</v>
      </c>
      <c r="F6" s="9"/>
      <c r="G6" s="9"/>
      <c r="H6" s="9">
        <v>2</v>
      </c>
      <c r="I6" s="9"/>
      <c r="J6" s="9"/>
      <c r="K6" s="9">
        <v>2</v>
      </c>
      <c r="M6" s="8" t="s">
        <v>56</v>
      </c>
      <c r="N6" s="16">
        <f t="shared" ref="N6:N12" si="0">AVERAGEIF($A$5:$A$19,E7,$C$5:$C$19)</f>
        <v>5</v>
      </c>
    </row>
    <row r="7" spans="1:14" x14ac:dyDescent="0.25">
      <c r="A7" t="s">
        <v>38</v>
      </c>
      <c r="B7" t="s">
        <v>26</v>
      </c>
      <c r="C7" s="10">
        <v>3</v>
      </c>
      <c r="E7" s="8" t="s">
        <v>56</v>
      </c>
      <c r="F7" s="9">
        <v>1</v>
      </c>
      <c r="G7" s="9"/>
      <c r="H7" s="9"/>
      <c r="I7" s="9"/>
      <c r="J7" s="9"/>
      <c r="K7" s="9">
        <v>1</v>
      </c>
      <c r="M7" s="8" t="s">
        <v>65</v>
      </c>
      <c r="N7" s="16">
        <f t="shared" si="0"/>
        <v>4</v>
      </c>
    </row>
    <row r="8" spans="1:14" x14ac:dyDescent="0.25">
      <c r="A8" t="s">
        <v>43</v>
      </c>
      <c r="B8" t="s">
        <v>26</v>
      </c>
      <c r="C8" s="10">
        <v>3</v>
      </c>
      <c r="E8" s="8" t="s">
        <v>65</v>
      </c>
      <c r="F8" s="9"/>
      <c r="G8" s="9">
        <v>1</v>
      </c>
      <c r="H8" s="9"/>
      <c r="I8" s="9"/>
      <c r="J8" s="9"/>
      <c r="K8" s="9">
        <v>1</v>
      </c>
      <c r="M8" s="8" t="s">
        <v>43</v>
      </c>
      <c r="N8" s="16">
        <f t="shared" si="0"/>
        <v>4</v>
      </c>
    </row>
    <row r="9" spans="1:14" x14ac:dyDescent="0.25">
      <c r="A9" t="s">
        <v>23</v>
      </c>
      <c r="B9" t="s">
        <v>27</v>
      </c>
      <c r="C9" s="10">
        <v>4</v>
      </c>
      <c r="E9" s="8" t="s">
        <v>43</v>
      </c>
      <c r="F9" s="9">
        <v>1</v>
      </c>
      <c r="G9" s="9"/>
      <c r="H9" s="9">
        <v>1</v>
      </c>
      <c r="I9" s="9"/>
      <c r="J9" s="9"/>
      <c r="K9" s="9">
        <v>2</v>
      </c>
      <c r="M9" s="8" t="s">
        <v>53</v>
      </c>
      <c r="N9" s="16">
        <f t="shared" si="0"/>
        <v>1</v>
      </c>
    </row>
    <row r="10" spans="1:14" x14ac:dyDescent="0.25">
      <c r="A10" t="s">
        <v>47</v>
      </c>
      <c r="B10" t="s">
        <v>24</v>
      </c>
      <c r="C10" s="10">
        <v>2</v>
      </c>
      <c r="E10" s="8" t="s">
        <v>53</v>
      </c>
      <c r="F10" s="9"/>
      <c r="G10" s="9"/>
      <c r="H10" s="9"/>
      <c r="I10" s="9"/>
      <c r="J10" s="9">
        <v>1</v>
      </c>
      <c r="K10" s="9">
        <v>1</v>
      </c>
      <c r="M10" s="8" t="s">
        <v>47</v>
      </c>
      <c r="N10" s="16">
        <f t="shared" si="0"/>
        <v>2</v>
      </c>
    </row>
    <row r="11" spans="1:14" x14ac:dyDescent="0.25">
      <c r="A11" t="s">
        <v>43</v>
      </c>
      <c r="B11" t="s">
        <v>25</v>
      </c>
      <c r="C11" s="10">
        <v>5</v>
      </c>
      <c r="E11" s="8" t="s">
        <v>47</v>
      </c>
      <c r="F11" s="9"/>
      <c r="G11" s="9"/>
      <c r="H11" s="9"/>
      <c r="I11" s="9">
        <v>1</v>
      </c>
      <c r="J11" s="9"/>
      <c r="K11" s="9">
        <v>1</v>
      </c>
      <c r="M11" s="8" t="s">
        <v>23</v>
      </c>
      <c r="N11" s="15">
        <f t="shared" si="0"/>
        <v>2.6666666666666665</v>
      </c>
    </row>
    <row r="12" spans="1:14" x14ac:dyDescent="0.25">
      <c r="A12" t="s">
        <v>23</v>
      </c>
      <c r="B12" t="s">
        <v>24</v>
      </c>
      <c r="C12" s="10">
        <v>2</v>
      </c>
      <c r="E12" s="8" t="s">
        <v>23</v>
      </c>
      <c r="F12" s="9"/>
      <c r="G12" s="9">
        <v>1</v>
      </c>
      <c r="H12" s="9"/>
      <c r="I12" s="9">
        <v>2</v>
      </c>
      <c r="J12" s="9"/>
      <c r="K12" s="9">
        <v>3</v>
      </c>
      <c r="M12" s="8" t="s">
        <v>32</v>
      </c>
      <c r="N12" s="15">
        <f t="shared" si="0"/>
        <v>2.75</v>
      </c>
    </row>
    <row r="13" spans="1:14" x14ac:dyDescent="0.25">
      <c r="A13" t="s">
        <v>53</v>
      </c>
      <c r="B13" t="s">
        <v>33</v>
      </c>
      <c r="C13" s="10">
        <v>1</v>
      </c>
      <c r="E13" s="8" t="s">
        <v>32</v>
      </c>
      <c r="F13" s="9"/>
      <c r="G13" s="9">
        <v>2</v>
      </c>
      <c r="H13" s="9"/>
      <c r="I13" s="9">
        <v>1</v>
      </c>
      <c r="J13" s="9">
        <v>1</v>
      </c>
      <c r="K13" s="9">
        <v>4</v>
      </c>
    </row>
    <row r="14" spans="1:14" x14ac:dyDescent="0.25">
      <c r="A14" t="s">
        <v>56</v>
      </c>
      <c r="B14" t="s">
        <v>25</v>
      </c>
      <c r="C14" s="10">
        <v>5</v>
      </c>
      <c r="E14" s="8" t="s">
        <v>82</v>
      </c>
      <c r="F14" s="9">
        <v>2</v>
      </c>
      <c r="G14" s="9">
        <v>4</v>
      </c>
      <c r="H14" s="9">
        <v>3</v>
      </c>
      <c r="I14" s="9">
        <v>4</v>
      </c>
      <c r="J14" s="9">
        <v>2</v>
      </c>
      <c r="K14" s="9">
        <v>15</v>
      </c>
    </row>
    <row r="15" spans="1:14" x14ac:dyDescent="0.25">
      <c r="A15" t="s">
        <v>38</v>
      </c>
      <c r="B15" t="s">
        <v>26</v>
      </c>
      <c r="C15" s="10">
        <v>3</v>
      </c>
    </row>
    <row r="16" spans="1:14" x14ac:dyDescent="0.25">
      <c r="A16" t="s">
        <v>32</v>
      </c>
      <c r="B16" t="s">
        <v>33</v>
      </c>
      <c r="C16" s="10">
        <v>1</v>
      </c>
    </row>
    <row r="17" spans="1:6" x14ac:dyDescent="0.25">
      <c r="A17" t="s">
        <v>32</v>
      </c>
      <c r="B17" t="s">
        <v>24</v>
      </c>
      <c r="C17" s="10">
        <v>2</v>
      </c>
      <c r="E17" s="8"/>
      <c r="F17" s="9"/>
    </row>
    <row r="18" spans="1:6" x14ac:dyDescent="0.25">
      <c r="A18" t="s">
        <v>32</v>
      </c>
      <c r="B18" t="s">
        <v>27</v>
      </c>
      <c r="C18" s="10">
        <v>4</v>
      </c>
      <c r="E18" s="8"/>
      <c r="F18" s="9"/>
    </row>
    <row r="19" spans="1:6" x14ac:dyDescent="0.25">
      <c r="A19" t="s">
        <v>65</v>
      </c>
      <c r="B19" t="s">
        <v>27</v>
      </c>
      <c r="C19" s="10">
        <v>4</v>
      </c>
      <c r="E19" s="8"/>
      <c r="F19" s="9"/>
    </row>
    <row r="20" spans="1:6" x14ac:dyDescent="0.25">
      <c r="E20" s="8"/>
      <c r="F20" s="9"/>
    </row>
    <row r="21" spans="1:6" x14ac:dyDescent="0.25">
      <c r="E21" s="8"/>
      <c r="F21" s="9"/>
    </row>
    <row r="22" spans="1:6" x14ac:dyDescent="0.25">
      <c r="E22" s="8"/>
      <c r="F22" s="9"/>
    </row>
    <row r="23" spans="1:6" x14ac:dyDescent="0.25">
      <c r="E23" s="8"/>
      <c r="F23" s="9"/>
    </row>
    <row r="24" spans="1:6" x14ac:dyDescent="0.25">
      <c r="E24" s="8"/>
      <c r="F24" s="9"/>
    </row>
    <row r="25" spans="1:6" x14ac:dyDescent="0.25">
      <c r="E25" s="8"/>
      <c r="F25" s="9"/>
    </row>
    <row r="34" spans="1:13" ht="18.75" x14ac:dyDescent="0.25">
      <c r="A34" s="69" t="s">
        <v>86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</sheetData>
  <mergeCells count="2">
    <mergeCell ref="A2:K2"/>
    <mergeCell ref="A34:M3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4"/>
  <sheetViews>
    <sheetView topLeftCell="B1" workbookViewId="0"/>
  </sheetViews>
  <sheetFormatPr defaultRowHeight="15" x14ac:dyDescent="0.25"/>
  <cols>
    <col min="1" max="1" width="11.42578125" bestFit="1" customWidth="1"/>
    <col min="2" max="2" width="7.5703125" bestFit="1" customWidth="1"/>
    <col min="3" max="3" width="16.28515625" bestFit="1" customWidth="1"/>
    <col min="4" max="4" width="25" bestFit="1" customWidth="1"/>
    <col min="5" max="5" width="9.85546875" customWidth="1"/>
    <col min="7" max="7" width="22" customWidth="1"/>
    <col min="8" max="8" width="33.28515625" bestFit="1" customWidth="1"/>
  </cols>
  <sheetData>
    <row r="2" spans="1:12" ht="18.75" x14ac:dyDescent="0.25">
      <c r="A2" s="69" t="s">
        <v>93</v>
      </c>
      <c r="B2" s="69"/>
      <c r="C2" s="69"/>
      <c r="D2" s="69"/>
      <c r="E2" s="69"/>
      <c r="F2" s="69"/>
      <c r="G2" s="69"/>
      <c r="H2" s="69"/>
      <c r="I2" s="24"/>
      <c r="J2" s="24"/>
      <c r="K2" s="24"/>
      <c r="L2" s="24"/>
    </row>
    <row r="4" spans="1:12" x14ac:dyDescent="0.25">
      <c r="A4" s="19" t="s">
        <v>1</v>
      </c>
      <c r="B4" s="19" t="s">
        <v>2</v>
      </c>
      <c r="C4" s="19" t="s">
        <v>3</v>
      </c>
      <c r="D4" s="19" t="s">
        <v>8</v>
      </c>
      <c r="G4" s="7" t="s">
        <v>89</v>
      </c>
      <c r="H4" t="s">
        <v>88</v>
      </c>
    </row>
    <row r="5" spans="1:12" x14ac:dyDescent="0.25">
      <c r="A5" s="6" t="s">
        <v>19</v>
      </c>
      <c r="B5" s="6" t="s">
        <v>20</v>
      </c>
      <c r="C5" s="6" t="s">
        <v>21</v>
      </c>
      <c r="D5" s="6" t="s">
        <v>25</v>
      </c>
      <c r="G5" s="8" t="s">
        <v>29</v>
      </c>
      <c r="H5" s="9">
        <v>7</v>
      </c>
    </row>
    <row r="6" spans="1:12" x14ac:dyDescent="0.25">
      <c r="A6" s="6" t="s">
        <v>29</v>
      </c>
      <c r="B6" s="6" t="s">
        <v>20</v>
      </c>
      <c r="C6" s="6" t="s">
        <v>30</v>
      </c>
      <c r="D6" s="6" t="s">
        <v>33</v>
      </c>
      <c r="G6" s="20" t="s">
        <v>20</v>
      </c>
      <c r="H6" s="9">
        <v>5</v>
      </c>
    </row>
    <row r="7" spans="1:12" x14ac:dyDescent="0.25">
      <c r="A7" s="6" t="s">
        <v>35</v>
      </c>
      <c r="B7" s="6" t="s">
        <v>20</v>
      </c>
      <c r="C7" s="6" t="s">
        <v>36</v>
      </c>
      <c r="D7" s="6" t="s">
        <v>33</v>
      </c>
      <c r="G7" s="21" t="s">
        <v>42</v>
      </c>
      <c r="H7" s="9">
        <v>1</v>
      </c>
    </row>
    <row r="8" spans="1:12" x14ac:dyDescent="0.25">
      <c r="A8" s="6" t="s">
        <v>40</v>
      </c>
      <c r="B8" s="6" t="s">
        <v>41</v>
      </c>
      <c r="C8" s="6" t="s">
        <v>42</v>
      </c>
      <c r="D8" s="6" t="s">
        <v>27</v>
      </c>
      <c r="G8" s="21" t="s">
        <v>62</v>
      </c>
      <c r="H8" s="9">
        <v>1</v>
      </c>
    </row>
    <row r="9" spans="1:12" x14ac:dyDescent="0.25">
      <c r="A9" s="6" t="s">
        <v>29</v>
      </c>
      <c r="B9" s="6" t="s">
        <v>20</v>
      </c>
      <c r="C9" s="6" t="s">
        <v>42</v>
      </c>
      <c r="D9" s="6" t="s">
        <v>25</v>
      </c>
      <c r="G9" s="21" t="s">
        <v>36</v>
      </c>
      <c r="H9" s="9">
        <v>1</v>
      </c>
    </row>
    <row r="10" spans="1:12" x14ac:dyDescent="0.25">
      <c r="A10" s="6" t="s">
        <v>35</v>
      </c>
      <c r="B10" s="6" t="s">
        <v>41</v>
      </c>
      <c r="C10" s="6" t="s">
        <v>30</v>
      </c>
      <c r="D10" s="6" t="s">
        <v>33</v>
      </c>
      <c r="G10" s="21" t="s">
        <v>30</v>
      </c>
      <c r="H10" s="9">
        <v>2</v>
      </c>
    </row>
    <row r="11" spans="1:12" x14ac:dyDescent="0.25">
      <c r="A11" s="6" t="s">
        <v>19</v>
      </c>
      <c r="B11" s="6" t="s">
        <v>41</v>
      </c>
      <c r="C11" s="6" t="s">
        <v>42</v>
      </c>
      <c r="D11" s="6" t="s">
        <v>25</v>
      </c>
      <c r="G11" s="20" t="s">
        <v>41</v>
      </c>
      <c r="H11" s="9">
        <v>2</v>
      </c>
    </row>
    <row r="12" spans="1:12" x14ac:dyDescent="0.25">
      <c r="A12" s="6" t="s">
        <v>29</v>
      </c>
      <c r="B12" s="6" t="s">
        <v>41</v>
      </c>
      <c r="C12" s="6" t="s">
        <v>50</v>
      </c>
      <c r="D12" s="6" t="s">
        <v>27</v>
      </c>
      <c r="G12" s="21" t="s">
        <v>50</v>
      </c>
      <c r="H12" s="9">
        <v>2</v>
      </c>
    </row>
    <row r="13" spans="1:12" x14ac:dyDescent="0.25">
      <c r="A13" s="6" t="s">
        <v>40</v>
      </c>
      <c r="B13" s="6" t="s">
        <v>20</v>
      </c>
      <c r="C13" s="6" t="s">
        <v>36</v>
      </c>
      <c r="D13" s="6" t="s">
        <v>25</v>
      </c>
      <c r="G13" s="8" t="s">
        <v>19</v>
      </c>
      <c r="H13" s="9">
        <v>3</v>
      </c>
    </row>
    <row r="14" spans="1:12" x14ac:dyDescent="0.25">
      <c r="A14" s="6" t="s">
        <v>29</v>
      </c>
      <c r="B14" s="6" t="s">
        <v>41</v>
      </c>
      <c r="C14" s="6" t="s">
        <v>50</v>
      </c>
      <c r="D14" s="6" t="s">
        <v>25</v>
      </c>
      <c r="G14" s="20" t="s">
        <v>20</v>
      </c>
      <c r="H14" s="9">
        <v>2</v>
      </c>
    </row>
    <row r="15" spans="1:12" x14ac:dyDescent="0.25">
      <c r="A15" s="6" t="s">
        <v>35</v>
      </c>
      <c r="B15" s="6" t="s">
        <v>41</v>
      </c>
      <c r="C15" s="6" t="s">
        <v>21</v>
      </c>
      <c r="D15" s="6" t="s">
        <v>26</v>
      </c>
      <c r="G15" s="21" t="s">
        <v>21</v>
      </c>
      <c r="H15" s="9">
        <v>1</v>
      </c>
    </row>
    <row r="16" spans="1:12" x14ac:dyDescent="0.25">
      <c r="A16" s="6" t="s">
        <v>29</v>
      </c>
      <c r="B16" s="6" t="s">
        <v>20</v>
      </c>
      <c r="C16" s="6" t="s">
        <v>36</v>
      </c>
      <c r="D16" s="6" t="s">
        <v>24</v>
      </c>
      <c r="G16" s="21" t="s">
        <v>30</v>
      </c>
      <c r="H16" s="9">
        <v>1</v>
      </c>
    </row>
    <row r="17" spans="1:8" x14ac:dyDescent="0.25">
      <c r="A17" s="6" t="s">
        <v>19</v>
      </c>
      <c r="B17" s="6" t="s">
        <v>20</v>
      </c>
      <c r="C17" s="6" t="s">
        <v>30</v>
      </c>
      <c r="D17" s="6" t="s">
        <v>27</v>
      </c>
      <c r="G17" s="20" t="s">
        <v>41</v>
      </c>
      <c r="H17" s="9">
        <v>1</v>
      </c>
    </row>
    <row r="18" spans="1:8" x14ac:dyDescent="0.25">
      <c r="A18" s="6" t="s">
        <v>29</v>
      </c>
      <c r="B18" s="6" t="s">
        <v>20</v>
      </c>
      <c r="C18" s="6" t="s">
        <v>62</v>
      </c>
      <c r="D18" s="6" t="s">
        <v>33</v>
      </c>
      <c r="G18" s="21" t="s">
        <v>42</v>
      </c>
      <c r="H18" s="9">
        <v>1</v>
      </c>
    </row>
    <row r="19" spans="1:8" x14ac:dyDescent="0.25">
      <c r="A19" s="6" t="s">
        <v>29</v>
      </c>
      <c r="B19" s="6" t="s">
        <v>20</v>
      </c>
      <c r="C19" s="6" t="s">
        <v>30</v>
      </c>
      <c r="D19" s="6" t="s">
        <v>27</v>
      </c>
      <c r="G19" s="8" t="s">
        <v>40</v>
      </c>
      <c r="H19" s="9">
        <v>2</v>
      </c>
    </row>
    <row r="20" spans="1:8" x14ac:dyDescent="0.25">
      <c r="G20" s="20" t="s">
        <v>20</v>
      </c>
      <c r="H20" s="9">
        <v>1</v>
      </c>
    </row>
    <row r="21" spans="1:8" x14ac:dyDescent="0.25">
      <c r="A21" s="22"/>
      <c r="B21" s="23"/>
      <c r="C21" s="23"/>
      <c r="D21" s="23"/>
      <c r="G21" s="21" t="s">
        <v>36</v>
      </c>
      <c r="H21" s="9">
        <v>1</v>
      </c>
    </row>
    <row r="22" spans="1:8" x14ac:dyDescent="0.25">
      <c r="A22" s="23"/>
      <c r="B22" s="23"/>
      <c r="C22" s="23"/>
      <c r="D22" s="23"/>
      <c r="G22" s="20" t="s">
        <v>41</v>
      </c>
      <c r="H22" s="9">
        <v>1</v>
      </c>
    </row>
    <row r="23" spans="1:8" x14ac:dyDescent="0.25">
      <c r="A23" s="23"/>
      <c r="B23" s="23"/>
      <c r="C23" s="23"/>
      <c r="D23" s="23"/>
      <c r="G23" s="21" t="s">
        <v>42</v>
      </c>
      <c r="H23" s="9">
        <v>1</v>
      </c>
    </row>
    <row r="24" spans="1:8" x14ac:dyDescent="0.25">
      <c r="A24" s="23"/>
      <c r="B24" s="23"/>
      <c r="C24" s="23"/>
      <c r="D24" s="23"/>
      <c r="G24" s="8" t="s">
        <v>35</v>
      </c>
      <c r="H24" s="9">
        <v>3</v>
      </c>
    </row>
    <row r="25" spans="1:8" x14ac:dyDescent="0.25">
      <c r="A25" s="23"/>
      <c r="B25" s="23"/>
      <c r="C25" s="23"/>
      <c r="D25" s="23"/>
      <c r="G25" s="20" t="s">
        <v>20</v>
      </c>
      <c r="H25" s="9">
        <v>1</v>
      </c>
    </row>
    <row r="26" spans="1:8" x14ac:dyDescent="0.25">
      <c r="A26" s="23"/>
      <c r="B26" s="23"/>
      <c r="C26" s="23"/>
      <c r="D26" s="23"/>
      <c r="G26" s="21" t="s">
        <v>36</v>
      </c>
      <c r="H26" s="9">
        <v>1</v>
      </c>
    </row>
    <row r="27" spans="1:8" x14ac:dyDescent="0.25">
      <c r="A27" s="23"/>
      <c r="B27" s="23"/>
      <c r="C27" s="23"/>
      <c r="D27" s="23"/>
      <c r="G27" s="20" t="s">
        <v>41</v>
      </c>
      <c r="H27" s="9">
        <v>2</v>
      </c>
    </row>
    <row r="28" spans="1:8" x14ac:dyDescent="0.25">
      <c r="A28" s="23"/>
      <c r="B28" s="23"/>
      <c r="C28" s="23"/>
      <c r="D28" s="23"/>
      <c r="G28" s="21" t="s">
        <v>21</v>
      </c>
      <c r="H28" s="9">
        <v>1</v>
      </c>
    </row>
    <row r="29" spans="1:8" x14ac:dyDescent="0.25">
      <c r="A29" s="23"/>
      <c r="B29" s="23"/>
      <c r="C29" s="23"/>
      <c r="D29" s="23"/>
      <c r="G29" s="21" t="s">
        <v>30</v>
      </c>
      <c r="H29" s="9">
        <v>1</v>
      </c>
    </row>
    <row r="30" spans="1:8" x14ac:dyDescent="0.25">
      <c r="G30" s="8" t="s">
        <v>82</v>
      </c>
      <c r="H30" s="9">
        <v>15</v>
      </c>
    </row>
    <row r="31" spans="1:8" x14ac:dyDescent="0.25">
      <c r="G31" s="8"/>
      <c r="H31" s="9"/>
    </row>
    <row r="32" spans="1:8" x14ac:dyDescent="0.25">
      <c r="G32" s="8"/>
      <c r="H32" s="9"/>
    </row>
    <row r="33" spans="1:21" ht="15" customHeight="1" x14ac:dyDescent="0.25">
      <c r="A33" s="72" t="s">
        <v>91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</row>
    <row r="34" spans="1:21" ht="15" customHeight="1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</row>
    <row r="35" spans="1:21" ht="15" customHeight="1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</row>
    <row r="36" spans="1:21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</row>
    <row r="56" spans="1:4" x14ac:dyDescent="0.25">
      <c r="A56" s="70"/>
      <c r="B56" s="71"/>
      <c r="C56" s="71"/>
      <c r="D56" s="71"/>
    </row>
    <row r="57" spans="1:4" x14ac:dyDescent="0.25">
      <c r="A57" s="71"/>
      <c r="B57" s="71"/>
      <c r="C57" s="71"/>
      <c r="D57" s="71"/>
    </row>
    <row r="58" spans="1:4" x14ac:dyDescent="0.25">
      <c r="A58" s="71"/>
      <c r="B58" s="71"/>
      <c r="C58" s="71"/>
      <c r="D58" s="71"/>
    </row>
    <row r="59" spans="1:4" x14ac:dyDescent="0.25">
      <c r="A59" s="71"/>
      <c r="B59" s="71"/>
      <c r="C59" s="71"/>
      <c r="D59" s="71"/>
    </row>
    <row r="60" spans="1:4" x14ac:dyDescent="0.25">
      <c r="A60" s="71"/>
      <c r="B60" s="71"/>
      <c r="C60" s="71"/>
      <c r="D60" s="71"/>
    </row>
    <row r="61" spans="1:4" x14ac:dyDescent="0.25">
      <c r="A61" s="71"/>
      <c r="B61" s="71"/>
      <c r="C61" s="71"/>
      <c r="D61" s="71"/>
    </row>
    <row r="62" spans="1:4" x14ac:dyDescent="0.25">
      <c r="A62" s="71"/>
      <c r="B62" s="71"/>
      <c r="C62" s="71"/>
      <c r="D62" s="71"/>
    </row>
    <row r="63" spans="1:4" x14ac:dyDescent="0.25">
      <c r="A63" s="71"/>
      <c r="B63" s="71"/>
      <c r="C63" s="71"/>
      <c r="D63" s="71"/>
    </row>
    <row r="64" spans="1:4" x14ac:dyDescent="0.25">
      <c r="A64" s="71"/>
      <c r="B64" s="71"/>
      <c r="C64" s="71"/>
      <c r="D64" s="71"/>
    </row>
  </sheetData>
  <mergeCells count="3">
    <mergeCell ref="A2:H2"/>
    <mergeCell ref="A56:D64"/>
    <mergeCell ref="A33:U36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"/>
  <sheetViews>
    <sheetView topLeftCell="A22" workbookViewId="0"/>
  </sheetViews>
  <sheetFormatPr defaultRowHeight="15" x14ac:dyDescent="0.25"/>
  <cols>
    <col min="1" max="1" width="11.42578125" bestFit="1" customWidth="1"/>
    <col min="2" max="2" width="7.7109375" customWidth="1"/>
    <col min="3" max="3" width="16.28515625" bestFit="1" customWidth="1"/>
    <col min="4" max="4" width="25" bestFit="1" customWidth="1"/>
    <col min="7" max="7" width="22" bestFit="1" customWidth="1"/>
    <col min="8" max="8" width="33.28515625" bestFit="1" customWidth="1"/>
  </cols>
  <sheetData>
    <row r="2" spans="1:16" ht="18.75" x14ac:dyDescent="0.25">
      <c r="A2" s="69" t="s">
        <v>94</v>
      </c>
      <c r="B2" s="69"/>
      <c r="C2" s="69"/>
      <c r="D2" s="69"/>
      <c r="E2" s="69"/>
      <c r="F2" s="69"/>
      <c r="G2" s="69"/>
      <c r="H2" s="69"/>
      <c r="I2" s="69"/>
      <c r="J2" s="24"/>
      <c r="K2" s="24"/>
      <c r="L2" s="24"/>
      <c r="M2" s="24"/>
      <c r="N2" s="24"/>
      <c r="O2" s="24"/>
      <c r="P2" s="24"/>
    </row>
    <row r="4" spans="1:16" x14ac:dyDescent="0.25">
      <c r="A4" s="19" t="s">
        <v>1</v>
      </c>
      <c r="B4" s="19" t="s">
        <v>2</v>
      </c>
      <c r="C4" s="19" t="s">
        <v>3</v>
      </c>
      <c r="D4" s="19" t="s">
        <v>15</v>
      </c>
      <c r="G4" s="7" t="s">
        <v>89</v>
      </c>
      <c r="H4" t="s">
        <v>90</v>
      </c>
    </row>
    <row r="5" spans="1:16" x14ac:dyDescent="0.25">
      <c r="A5" s="6" t="s">
        <v>19</v>
      </c>
      <c r="B5" s="6" t="s">
        <v>20</v>
      </c>
      <c r="C5" s="6" t="s">
        <v>21</v>
      </c>
      <c r="D5" s="6" t="s">
        <v>25</v>
      </c>
      <c r="G5" s="8" t="s">
        <v>29</v>
      </c>
      <c r="H5" s="9">
        <v>7</v>
      </c>
    </row>
    <row r="6" spans="1:16" x14ac:dyDescent="0.25">
      <c r="A6" s="6" t="s">
        <v>29</v>
      </c>
      <c r="B6" s="6" t="s">
        <v>20</v>
      </c>
      <c r="C6" s="6" t="s">
        <v>30</v>
      </c>
      <c r="D6" s="6" t="s">
        <v>26</v>
      </c>
      <c r="G6" s="20" t="s">
        <v>20</v>
      </c>
      <c r="H6" s="9">
        <v>5</v>
      </c>
    </row>
    <row r="7" spans="1:16" x14ac:dyDescent="0.25">
      <c r="A7" s="6" t="s">
        <v>35</v>
      </c>
      <c r="B7" s="6" t="s">
        <v>20</v>
      </c>
      <c r="C7" s="6" t="s">
        <v>36</v>
      </c>
      <c r="D7" s="6" t="s">
        <v>26</v>
      </c>
      <c r="G7" s="21" t="s">
        <v>42</v>
      </c>
      <c r="H7" s="9">
        <v>1</v>
      </c>
    </row>
    <row r="8" spans="1:16" x14ac:dyDescent="0.25">
      <c r="A8" s="6" t="s">
        <v>40</v>
      </c>
      <c r="B8" s="6" t="s">
        <v>41</v>
      </c>
      <c r="C8" s="6" t="s">
        <v>42</v>
      </c>
      <c r="D8" s="6" t="s">
        <v>33</v>
      </c>
      <c r="G8" s="21" t="s">
        <v>62</v>
      </c>
      <c r="H8" s="9">
        <v>1</v>
      </c>
    </row>
    <row r="9" spans="1:16" x14ac:dyDescent="0.25">
      <c r="A9" s="6" t="s">
        <v>29</v>
      </c>
      <c r="B9" s="6" t="s">
        <v>20</v>
      </c>
      <c r="C9" s="6" t="s">
        <v>42</v>
      </c>
      <c r="D9" s="6" t="s">
        <v>33</v>
      </c>
      <c r="G9" s="21" t="s">
        <v>36</v>
      </c>
      <c r="H9" s="9">
        <v>1</v>
      </c>
    </row>
    <row r="10" spans="1:16" x14ac:dyDescent="0.25">
      <c r="A10" s="6" t="s">
        <v>35</v>
      </c>
      <c r="B10" s="6" t="s">
        <v>41</v>
      </c>
      <c r="C10" s="6" t="s">
        <v>30</v>
      </c>
      <c r="D10" s="6" t="s">
        <v>27</v>
      </c>
      <c r="G10" s="21" t="s">
        <v>30</v>
      </c>
      <c r="H10" s="9">
        <v>2</v>
      </c>
    </row>
    <row r="11" spans="1:16" x14ac:dyDescent="0.25">
      <c r="A11" s="6" t="s">
        <v>19</v>
      </c>
      <c r="B11" s="6" t="s">
        <v>41</v>
      </c>
      <c r="C11" s="6" t="s">
        <v>42</v>
      </c>
      <c r="D11" s="6" t="s">
        <v>26</v>
      </c>
      <c r="G11" s="20" t="s">
        <v>41</v>
      </c>
      <c r="H11" s="9">
        <v>2</v>
      </c>
    </row>
    <row r="12" spans="1:16" x14ac:dyDescent="0.25">
      <c r="A12" s="6" t="s">
        <v>29</v>
      </c>
      <c r="B12" s="6" t="s">
        <v>41</v>
      </c>
      <c r="C12" s="6" t="s">
        <v>50</v>
      </c>
      <c r="D12" s="6" t="s">
        <v>24</v>
      </c>
      <c r="G12" s="21" t="s">
        <v>50</v>
      </c>
      <c r="H12" s="9">
        <v>2</v>
      </c>
    </row>
    <row r="13" spans="1:16" x14ac:dyDescent="0.25">
      <c r="A13" s="6" t="s">
        <v>40</v>
      </c>
      <c r="B13" s="6" t="s">
        <v>20</v>
      </c>
      <c r="C13" s="6" t="s">
        <v>36</v>
      </c>
      <c r="D13" s="6" t="s">
        <v>27</v>
      </c>
      <c r="G13" s="8" t="s">
        <v>19</v>
      </c>
      <c r="H13" s="9">
        <v>3</v>
      </c>
    </row>
    <row r="14" spans="1:16" x14ac:dyDescent="0.25">
      <c r="A14" s="6" t="s">
        <v>29</v>
      </c>
      <c r="B14" s="6" t="s">
        <v>41</v>
      </c>
      <c r="C14" s="6" t="s">
        <v>50</v>
      </c>
      <c r="D14" s="6" t="s">
        <v>26</v>
      </c>
      <c r="G14" s="20" t="s">
        <v>20</v>
      </c>
      <c r="H14" s="9">
        <v>2</v>
      </c>
    </row>
    <row r="15" spans="1:16" x14ac:dyDescent="0.25">
      <c r="A15" s="6" t="s">
        <v>35</v>
      </c>
      <c r="B15" s="6" t="s">
        <v>41</v>
      </c>
      <c r="C15" s="6" t="s">
        <v>21</v>
      </c>
      <c r="D15" s="6" t="s">
        <v>24</v>
      </c>
      <c r="G15" s="21" t="s">
        <v>21</v>
      </c>
      <c r="H15" s="9">
        <v>1</v>
      </c>
    </row>
    <row r="16" spans="1:16" x14ac:dyDescent="0.25">
      <c r="A16" s="6" t="s">
        <v>29</v>
      </c>
      <c r="B16" s="6" t="s">
        <v>20</v>
      </c>
      <c r="C16" s="6" t="s">
        <v>36</v>
      </c>
      <c r="D16" s="6" t="s">
        <v>26</v>
      </c>
      <c r="G16" s="21" t="s">
        <v>30</v>
      </c>
      <c r="H16" s="9">
        <v>1</v>
      </c>
    </row>
    <row r="17" spans="1:8" x14ac:dyDescent="0.25">
      <c r="A17" s="6" t="s">
        <v>19</v>
      </c>
      <c r="B17" s="6" t="s">
        <v>20</v>
      </c>
      <c r="C17" s="6" t="s">
        <v>30</v>
      </c>
      <c r="D17" s="6" t="s">
        <v>24</v>
      </c>
      <c r="G17" s="20" t="s">
        <v>41</v>
      </c>
      <c r="H17" s="9">
        <v>1</v>
      </c>
    </row>
    <row r="18" spans="1:8" x14ac:dyDescent="0.25">
      <c r="A18" s="6" t="s">
        <v>29</v>
      </c>
      <c r="B18" s="6" t="s">
        <v>20</v>
      </c>
      <c r="C18" s="6" t="s">
        <v>62</v>
      </c>
      <c r="D18" s="6" t="s">
        <v>26</v>
      </c>
      <c r="G18" s="21" t="s">
        <v>42</v>
      </c>
      <c r="H18" s="9">
        <v>1</v>
      </c>
    </row>
    <row r="19" spans="1:8" x14ac:dyDescent="0.25">
      <c r="A19" s="6" t="s">
        <v>29</v>
      </c>
      <c r="B19" s="6" t="s">
        <v>20</v>
      </c>
      <c r="C19" s="6" t="s">
        <v>30</v>
      </c>
      <c r="D19" s="6" t="s">
        <v>24</v>
      </c>
      <c r="G19" s="8" t="s">
        <v>40</v>
      </c>
      <c r="H19" s="9">
        <v>2</v>
      </c>
    </row>
    <row r="20" spans="1:8" x14ac:dyDescent="0.25">
      <c r="G20" s="20" t="s">
        <v>20</v>
      </c>
      <c r="H20" s="9">
        <v>1</v>
      </c>
    </row>
    <row r="21" spans="1:8" x14ac:dyDescent="0.25">
      <c r="G21" s="21" t="s">
        <v>36</v>
      </c>
      <c r="H21" s="9">
        <v>1</v>
      </c>
    </row>
    <row r="22" spans="1:8" x14ac:dyDescent="0.25">
      <c r="G22" s="20" t="s">
        <v>41</v>
      </c>
      <c r="H22" s="9">
        <v>1</v>
      </c>
    </row>
    <row r="23" spans="1:8" x14ac:dyDescent="0.25">
      <c r="G23" s="21" t="s">
        <v>42</v>
      </c>
      <c r="H23" s="9">
        <v>1</v>
      </c>
    </row>
    <row r="24" spans="1:8" x14ac:dyDescent="0.25">
      <c r="G24" s="8" t="s">
        <v>35</v>
      </c>
      <c r="H24" s="9">
        <v>3</v>
      </c>
    </row>
    <row r="25" spans="1:8" x14ac:dyDescent="0.25">
      <c r="G25" s="20" t="s">
        <v>20</v>
      </c>
      <c r="H25" s="9">
        <v>1</v>
      </c>
    </row>
    <row r="26" spans="1:8" x14ac:dyDescent="0.25">
      <c r="G26" s="21" t="s">
        <v>36</v>
      </c>
      <c r="H26" s="9">
        <v>1</v>
      </c>
    </row>
    <row r="27" spans="1:8" x14ac:dyDescent="0.25">
      <c r="G27" s="20" t="s">
        <v>41</v>
      </c>
      <c r="H27" s="9">
        <v>2</v>
      </c>
    </row>
    <row r="28" spans="1:8" x14ac:dyDescent="0.25">
      <c r="G28" s="21" t="s">
        <v>21</v>
      </c>
      <c r="H28" s="9">
        <v>1</v>
      </c>
    </row>
    <row r="29" spans="1:8" x14ac:dyDescent="0.25">
      <c r="G29" s="21" t="s">
        <v>30</v>
      </c>
      <c r="H29" s="9">
        <v>1</v>
      </c>
    </row>
    <row r="30" spans="1:8" x14ac:dyDescent="0.25">
      <c r="G30" s="8" t="s">
        <v>82</v>
      </c>
      <c r="H30" s="9">
        <v>15</v>
      </c>
    </row>
    <row r="33" spans="1:21" ht="15" customHeight="1" x14ac:dyDescent="0.25">
      <c r="A33" s="72" t="s">
        <v>92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</row>
    <row r="34" spans="1:21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</row>
    <row r="35" spans="1:21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</row>
    <row r="36" spans="1:21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</row>
  </sheetData>
  <mergeCells count="2">
    <mergeCell ref="A2:I2"/>
    <mergeCell ref="A33:U36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A16" workbookViewId="0"/>
  </sheetViews>
  <sheetFormatPr defaultRowHeight="15" x14ac:dyDescent="0.25"/>
  <cols>
    <col min="1" max="1" width="20.7109375" bestFit="1" customWidth="1"/>
    <col min="2" max="2" width="16.5703125" bestFit="1" customWidth="1"/>
    <col min="4" max="4" width="23.140625" bestFit="1" customWidth="1"/>
    <col min="5" max="5" width="17.140625" bestFit="1" customWidth="1"/>
    <col min="6" max="6" width="7.7109375" customWidth="1"/>
    <col min="7" max="7" width="16.5703125" customWidth="1"/>
    <col min="8" max="8" width="11.28515625" customWidth="1"/>
    <col min="9" max="9" width="16.5703125" bestFit="1" customWidth="1"/>
    <col min="10" max="10" width="11.28515625" bestFit="1" customWidth="1"/>
    <col min="13" max="13" width="3.28515625" customWidth="1"/>
  </cols>
  <sheetData>
    <row r="2" spans="1:12" x14ac:dyDescent="0.25">
      <c r="A2" s="72" t="s">
        <v>95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6" spans="1:12" ht="18.75" customHeight="1" x14ac:dyDescent="0.25">
      <c r="A6" s="72" t="s">
        <v>96</v>
      </c>
      <c r="B6" s="72"/>
      <c r="C6" s="72"/>
      <c r="D6" s="72"/>
      <c r="E6" s="72"/>
      <c r="F6" s="72"/>
      <c r="G6" s="72"/>
      <c r="H6" s="72"/>
      <c r="I6" s="72"/>
    </row>
    <row r="8" spans="1:12" ht="18.75" customHeight="1" x14ac:dyDescent="0.25">
      <c r="A8" s="72" t="s">
        <v>97</v>
      </c>
      <c r="B8" s="72"/>
      <c r="C8" s="72"/>
      <c r="D8" s="72"/>
      <c r="E8" s="72"/>
      <c r="F8" s="72"/>
      <c r="G8" s="72"/>
      <c r="H8" s="72"/>
      <c r="I8" s="72"/>
    </row>
    <row r="10" spans="1:12" ht="15" customHeight="1" x14ac:dyDescent="0.25">
      <c r="A10" s="72" t="s">
        <v>98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2" ht="15" customHeight="1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2" x14ac:dyDescent="0.2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4" spans="1:12" x14ac:dyDescent="0.25">
      <c r="A14" s="18" t="s">
        <v>5</v>
      </c>
      <c r="B14" s="18" t="s">
        <v>7</v>
      </c>
      <c r="D14" s="14" t="s">
        <v>106</v>
      </c>
      <c r="J14" s="18" t="s">
        <v>99</v>
      </c>
      <c r="K14" s="18" t="s">
        <v>104</v>
      </c>
      <c r="L14" s="18" t="s">
        <v>105</v>
      </c>
    </row>
    <row r="15" spans="1:12" x14ac:dyDescent="0.25">
      <c r="A15" t="s">
        <v>23</v>
      </c>
      <c r="B15" t="s">
        <v>24</v>
      </c>
      <c r="D15" s="29" t="s">
        <v>5</v>
      </c>
      <c r="E15" s="29" t="s">
        <v>25</v>
      </c>
      <c r="F15" s="29" t="s">
        <v>26</v>
      </c>
      <c r="G15" s="29" t="s">
        <v>33</v>
      </c>
      <c r="H15" s="29" t="s">
        <v>82</v>
      </c>
      <c r="J15">
        <f>$E$16-$E$22</f>
        <v>0.32999999999999996</v>
      </c>
      <c r="K15">
        <f>J15*J15</f>
        <v>0.10889999999999997</v>
      </c>
      <c r="L15">
        <f>K15/E22</f>
        <v>0.16253731343283576</v>
      </c>
    </row>
    <row r="16" spans="1:12" x14ac:dyDescent="0.25">
      <c r="A16" t="s">
        <v>32</v>
      </c>
      <c r="B16" t="s">
        <v>27</v>
      </c>
      <c r="D16" s="8" t="s">
        <v>43</v>
      </c>
      <c r="E16" s="9">
        <v>1</v>
      </c>
      <c r="F16" s="9">
        <v>1</v>
      </c>
      <c r="G16" s="9">
        <v>0</v>
      </c>
      <c r="H16" s="9">
        <v>2</v>
      </c>
      <c r="J16">
        <f>$F$16-$F$22</f>
        <v>0.32999999999999996</v>
      </c>
      <c r="K16">
        <f t="shared" ref="K16:K20" si="0">J16*J16</f>
        <v>0.10889999999999997</v>
      </c>
      <c r="L16">
        <f>K16/F22</f>
        <v>0.16253731343283576</v>
      </c>
    </row>
    <row r="17" spans="1:14" x14ac:dyDescent="0.25">
      <c r="A17" t="s">
        <v>38</v>
      </c>
      <c r="B17" t="s">
        <v>26</v>
      </c>
      <c r="D17" s="8" t="s">
        <v>53</v>
      </c>
      <c r="E17" s="9">
        <v>0</v>
      </c>
      <c r="F17" s="9">
        <v>0</v>
      </c>
      <c r="G17" s="9">
        <v>1</v>
      </c>
      <c r="H17" s="9">
        <v>1</v>
      </c>
      <c r="J17">
        <f>$G$16-$G$22</f>
        <v>-0.66</v>
      </c>
      <c r="K17">
        <f t="shared" si="0"/>
        <v>0.43560000000000004</v>
      </c>
      <c r="L17">
        <f>K17/G22</f>
        <v>0.66</v>
      </c>
    </row>
    <row r="18" spans="1:14" x14ac:dyDescent="0.25">
      <c r="A18" t="s">
        <v>43</v>
      </c>
      <c r="B18" t="s">
        <v>26</v>
      </c>
      <c r="D18" s="28" t="s">
        <v>82</v>
      </c>
      <c r="E18" s="30">
        <v>1</v>
      </c>
      <c r="F18" s="30">
        <v>1</v>
      </c>
      <c r="G18" s="30">
        <v>1</v>
      </c>
      <c r="H18" s="30">
        <v>3</v>
      </c>
      <c r="J18">
        <f>$E$17-$E$23</f>
        <v>-0.33</v>
      </c>
      <c r="K18">
        <f t="shared" si="0"/>
        <v>0.10890000000000001</v>
      </c>
      <c r="L18">
        <f>K18/E23</f>
        <v>0.33</v>
      </c>
    </row>
    <row r="19" spans="1:14" x14ac:dyDescent="0.25">
      <c r="A19" t="s">
        <v>23</v>
      </c>
      <c r="B19" t="s">
        <v>27</v>
      </c>
      <c r="J19">
        <f>$F$17-$F$23</f>
        <v>-0.33</v>
      </c>
      <c r="K19">
        <f t="shared" si="0"/>
        <v>0.10890000000000001</v>
      </c>
      <c r="L19">
        <f>K19/F23</f>
        <v>0.33</v>
      </c>
    </row>
    <row r="20" spans="1:14" x14ac:dyDescent="0.25">
      <c r="A20" t="s">
        <v>47</v>
      </c>
      <c r="B20" t="s">
        <v>24</v>
      </c>
      <c r="D20" s="14" t="s">
        <v>107</v>
      </c>
      <c r="J20">
        <f>$G$17-$G$23</f>
        <v>0.65999999999999992</v>
      </c>
      <c r="K20">
        <f t="shared" si="0"/>
        <v>0.43559999999999988</v>
      </c>
      <c r="L20">
        <f>K20/G23</f>
        <v>1.2811764705882349</v>
      </c>
    </row>
    <row r="21" spans="1:14" x14ac:dyDescent="0.25">
      <c r="A21" t="s">
        <v>43</v>
      </c>
      <c r="B21" t="s">
        <v>25</v>
      </c>
      <c r="D21" s="29" t="s">
        <v>5</v>
      </c>
      <c r="E21" s="29" t="s">
        <v>25</v>
      </c>
      <c r="F21" s="29" t="s">
        <v>26</v>
      </c>
      <c r="G21" s="29" t="s">
        <v>33</v>
      </c>
      <c r="H21" s="29" t="s">
        <v>82</v>
      </c>
      <c r="K21" s="31" t="s">
        <v>103</v>
      </c>
      <c r="L21" s="18">
        <f>SUM(L15:L20)</f>
        <v>2.9262510974539069</v>
      </c>
    </row>
    <row r="22" spans="1:14" x14ac:dyDescent="0.25">
      <c r="A22" t="s">
        <v>23</v>
      </c>
      <c r="B22" t="s">
        <v>24</v>
      </c>
      <c r="D22" s="8" t="s">
        <v>43</v>
      </c>
      <c r="E22" s="9">
        <v>0.67</v>
      </c>
      <c r="F22" s="9">
        <v>0.67</v>
      </c>
      <c r="G22" s="9">
        <v>0.66</v>
      </c>
      <c r="H22" s="9">
        <v>2</v>
      </c>
    </row>
    <row r="23" spans="1:14" ht="15" customHeight="1" x14ac:dyDescent="0.25">
      <c r="A23" t="s">
        <v>53</v>
      </c>
      <c r="B23" t="s">
        <v>33</v>
      </c>
      <c r="D23" s="8" t="s">
        <v>53</v>
      </c>
      <c r="E23" s="9">
        <v>0.33</v>
      </c>
      <c r="F23" s="9">
        <v>0.33</v>
      </c>
      <c r="G23" s="9">
        <v>0.34</v>
      </c>
      <c r="H23" s="9">
        <v>1</v>
      </c>
      <c r="J23" s="73" t="s">
        <v>100</v>
      </c>
      <c r="K23" s="73"/>
      <c r="L23" s="73"/>
      <c r="M23" s="73"/>
    </row>
    <row r="24" spans="1:14" x14ac:dyDescent="0.25">
      <c r="A24" t="s">
        <v>56</v>
      </c>
      <c r="B24" t="s">
        <v>25</v>
      </c>
      <c r="D24" s="28" t="s">
        <v>82</v>
      </c>
      <c r="E24" s="30">
        <v>1</v>
      </c>
      <c r="F24" s="30">
        <v>1</v>
      </c>
      <c r="G24" s="30">
        <v>1</v>
      </c>
      <c r="H24" s="30">
        <v>3</v>
      </c>
      <c r="J24" s="33"/>
      <c r="K24" s="33"/>
    </row>
    <row r="25" spans="1:14" x14ac:dyDescent="0.25">
      <c r="A25" t="s">
        <v>38</v>
      </c>
      <c r="B25" t="s">
        <v>26</v>
      </c>
      <c r="J25" s="32"/>
      <c r="K25" s="32"/>
      <c r="L25" s="32"/>
    </row>
    <row r="26" spans="1:14" ht="15" customHeight="1" x14ac:dyDescent="0.25">
      <c r="A26" t="s">
        <v>32</v>
      </c>
      <c r="B26" t="s">
        <v>33</v>
      </c>
      <c r="D26" s="74" t="s">
        <v>102</v>
      </c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1:14" ht="15" customHeight="1" x14ac:dyDescent="0.25">
      <c r="A27" t="s">
        <v>32</v>
      </c>
      <c r="B27" t="s">
        <v>24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 x14ac:dyDescent="0.25">
      <c r="A28" t="s">
        <v>32</v>
      </c>
      <c r="B28" t="s">
        <v>27</v>
      </c>
    </row>
    <row r="29" spans="1:14" x14ac:dyDescent="0.25">
      <c r="A29" t="s">
        <v>65</v>
      </c>
      <c r="B29" t="s">
        <v>27</v>
      </c>
      <c r="D29" s="72" t="s">
        <v>101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</row>
    <row r="30" spans="1:14" x14ac:dyDescent="0.25"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</row>
    <row r="31" spans="1:14" x14ac:dyDescent="0.25"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</row>
  </sheetData>
  <mergeCells count="7">
    <mergeCell ref="D29:N31"/>
    <mergeCell ref="J23:M23"/>
    <mergeCell ref="D26:N27"/>
    <mergeCell ref="A2:L4"/>
    <mergeCell ref="A6:I6"/>
    <mergeCell ref="A8:I8"/>
    <mergeCell ref="A10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10" workbookViewId="0"/>
  </sheetViews>
  <sheetFormatPr defaultRowHeight="15" x14ac:dyDescent="0.25"/>
  <cols>
    <col min="1" max="1" width="17.28515625" bestFit="1" customWidth="1"/>
    <col min="2" max="2" width="5.85546875" style="10" bestFit="1" customWidth="1"/>
    <col min="3" max="3" width="19.140625" bestFit="1" customWidth="1"/>
    <col min="4" max="4" width="5.85546875" bestFit="1" customWidth="1"/>
    <col min="6" max="6" width="19.140625" bestFit="1" customWidth="1"/>
    <col min="7" max="7" width="17.5703125" bestFit="1" customWidth="1"/>
    <col min="8" max="8" width="19.5703125" bestFit="1" customWidth="1"/>
  </cols>
  <sheetData>
    <row r="2" spans="1:15" ht="15" customHeight="1" x14ac:dyDescent="0.25">
      <c r="A2" s="72" t="s">
        <v>108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5" ht="1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1:15" ht="15" customHeight="1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</row>
    <row r="5" spans="1:15" ht="15.75" thickBot="1" x14ac:dyDescent="0.3"/>
    <row r="6" spans="1:15" x14ac:dyDescent="0.25">
      <c r="A6" s="18" t="s">
        <v>8</v>
      </c>
      <c r="B6" s="13" t="s">
        <v>84</v>
      </c>
      <c r="C6" s="18" t="s">
        <v>17</v>
      </c>
      <c r="D6" s="18" t="s">
        <v>84</v>
      </c>
      <c r="F6" s="34"/>
      <c r="G6" s="27" t="s">
        <v>8</v>
      </c>
      <c r="H6" s="27" t="s">
        <v>17</v>
      </c>
    </row>
    <row r="7" spans="1:15" x14ac:dyDescent="0.25">
      <c r="A7" t="s">
        <v>25</v>
      </c>
      <c r="B7" s="10">
        <f>IF(A7="Strongly Agree",5,IF(A7="Agree",4,IF(A7="Neutral",3,IF(A7="Disagree",2,IF(A7="Strongly Disagree",1)))))</f>
        <v>5</v>
      </c>
      <c r="C7" t="s">
        <v>25</v>
      </c>
      <c r="D7" s="10">
        <f>IF(C7="Strongly Agree",5,IF(C7="Agree",4,IF(C7="Neutral",3,IF(C7="Disagree",2,IF(C7="Strongly Disagree",1)))))</f>
        <v>5</v>
      </c>
      <c r="F7" s="35" t="s">
        <v>8</v>
      </c>
      <c r="G7" s="2">
        <v>1</v>
      </c>
      <c r="H7" s="2"/>
    </row>
    <row r="8" spans="1:15" ht="15.75" thickBot="1" x14ac:dyDescent="0.3">
      <c r="A8" t="s">
        <v>33</v>
      </c>
      <c r="B8" s="10">
        <f t="shared" ref="B8:B21" si="0">IF(A8="Strongly Agree",5,IF(A8="Agree",4,IF(A8="Neutral",3,IF(A8="Disagree",2,IF(A8="Strongly Disagree",1)))))</f>
        <v>1</v>
      </c>
      <c r="C8" t="s">
        <v>26</v>
      </c>
      <c r="D8" s="10">
        <f t="shared" ref="D8:D21" si="1">IF(C8="Strongly Agree",5,IF(C8="Agree",4,IF(C8="Neutral",3,IF(C8="Disagree",2,IF(C8="Strongly Disagree",1)))))</f>
        <v>3</v>
      </c>
      <c r="F8" s="36" t="s">
        <v>17</v>
      </c>
      <c r="G8" s="37">
        <v>-0.36104082040916596</v>
      </c>
      <c r="H8" s="3">
        <v>1</v>
      </c>
    </row>
    <row r="9" spans="1:15" x14ac:dyDescent="0.25">
      <c r="A9" t="s">
        <v>33</v>
      </c>
      <c r="B9" s="10">
        <f t="shared" si="0"/>
        <v>1</v>
      </c>
      <c r="C9" t="s">
        <v>25</v>
      </c>
      <c r="D9" s="10">
        <f t="shared" si="1"/>
        <v>5</v>
      </c>
    </row>
    <row r="10" spans="1:15" x14ac:dyDescent="0.25">
      <c r="A10" t="s">
        <v>27</v>
      </c>
      <c r="B10" s="10">
        <f t="shared" si="0"/>
        <v>4</v>
      </c>
      <c r="C10" t="s">
        <v>26</v>
      </c>
      <c r="D10" s="10">
        <f t="shared" si="1"/>
        <v>3</v>
      </c>
    </row>
    <row r="11" spans="1:15" x14ac:dyDescent="0.25">
      <c r="A11" t="s">
        <v>25</v>
      </c>
      <c r="B11" s="10">
        <f t="shared" si="0"/>
        <v>5</v>
      </c>
      <c r="C11" t="s">
        <v>24</v>
      </c>
      <c r="D11" s="10">
        <f t="shared" si="1"/>
        <v>2</v>
      </c>
    </row>
    <row r="12" spans="1:15" x14ac:dyDescent="0.25">
      <c r="A12" t="s">
        <v>33</v>
      </c>
      <c r="B12" s="10">
        <f t="shared" si="0"/>
        <v>1</v>
      </c>
      <c r="C12" t="s">
        <v>26</v>
      </c>
      <c r="D12" s="10">
        <f t="shared" si="1"/>
        <v>3</v>
      </c>
    </row>
    <row r="13" spans="1:15" x14ac:dyDescent="0.25">
      <c r="A13" t="s">
        <v>25</v>
      </c>
      <c r="B13" s="10">
        <f t="shared" si="0"/>
        <v>5</v>
      </c>
      <c r="C13" t="s">
        <v>27</v>
      </c>
      <c r="D13" s="10">
        <f t="shared" si="1"/>
        <v>4</v>
      </c>
    </row>
    <row r="14" spans="1:15" x14ac:dyDescent="0.25">
      <c r="A14" t="s">
        <v>27</v>
      </c>
      <c r="B14" s="10">
        <f t="shared" si="0"/>
        <v>4</v>
      </c>
      <c r="C14" t="s">
        <v>27</v>
      </c>
      <c r="D14" s="10">
        <f t="shared" si="1"/>
        <v>4</v>
      </c>
    </row>
    <row r="15" spans="1:15" x14ac:dyDescent="0.25">
      <c r="A15" t="s">
        <v>25</v>
      </c>
      <c r="B15" s="10">
        <f t="shared" si="0"/>
        <v>5</v>
      </c>
      <c r="C15" t="s">
        <v>24</v>
      </c>
      <c r="D15" s="10">
        <f t="shared" si="1"/>
        <v>2</v>
      </c>
    </row>
    <row r="16" spans="1:15" x14ac:dyDescent="0.25">
      <c r="A16" t="s">
        <v>25</v>
      </c>
      <c r="B16" s="10">
        <f t="shared" si="0"/>
        <v>5</v>
      </c>
      <c r="C16" t="s">
        <v>33</v>
      </c>
      <c r="D16" s="10">
        <f t="shared" si="1"/>
        <v>1</v>
      </c>
    </row>
    <row r="17" spans="1:15" x14ac:dyDescent="0.25">
      <c r="A17" t="s">
        <v>26</v>
      </c>
      <c r="B17" s="10">
        <f t="shared" si="0"/>
        <v>3</v>
      </c>
      <c r="C17" t="s">
        <v>26</v>
      </c>
      <c r="D17" s="10">
        <f t="shared" si="1"/>
        <v>3</v>
      </c>
    </row>
    <row r="18" spans="1:15" x14ac:dyDescent="0.25">
      <c r="A18" t="s">
        <v>24</v>
      </c>
      <c r="B18" s="10">
        <f t="shared" si="0"/>
        <v>2</v>
      </c>
      <c r="C18" t="s">
        <v>27</v>
      </c>
      <c r="D18" s="10">
        <f t="shared" si="1"/>
        <v>4</v>
      </c>
    </row>
    <row r="19" spans="1:15" x14ac:dyDescent="0.25">
      <c r="A19" t="s">
        <v>27</v>
      </c>
      <c r="B19" s="10">
        <f t="shared" si="0"/>
        <v>4</v>
      </c>
      <c r="C19" t="s">
        <v>24</v>
      </c>
      <c r="D19" s="10">
        <f t="shared" si="1"/>
        <v>2</v>
      </c>
    </row>
    <row r="20" spans="1:15" x14ac:dyDescent="0.25">
      <c r="A20" t="s">
        <v>33</v>
      </c>
      <c r="B20" s="10">
        <f t="shared" si="0"/>
        <v>1</v>
      </c>
      <c r="C20" t="s">
        <v>25</v>
      </c>
      <c r="D20" s="10">
        <f t="shared" si="1"/>
        <v>5</v>
      </c>
    </row>
    <row r="21" spans="1:15" x14ac:dyDescent="0.25">
      <c r="A21" t="s">
        <v>27</v>
      </c>
      <c r="B21" s="10">
        <f t="shared" si="0"/>
        <v>4</v>
      </c>
      <c r="C21" t="s">
        <v>25</v>
      </c>
      <c r="D21" s="10">
        <f t="shared" si="1"/>
        <v>5</v>
      </c>
    </row>
    <row r="23" spans="1:15" ht="18.75" customHeight="1" x14ac:dyDescent="0.25">
      <c r="A23" s="72" t="s">
        <v>109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spans="1:15" ht="15" customHeight="1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spans="1:15" ht="18.75" customHeight="1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</row>
    <row r="26" spans="1:15" ht="18.75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18.75" customHeight="1" x14ac:dyDescent="0.25">
      <c r="A27" s="72" t="s">
        <v>110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</row>
    <row r="28" spans="1:15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  <row r="29" spans="1:15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</row>
  </sheetData>
  <mergeCells count="3">
    <mergeCell ref="A23:O25"/>
    <mergeCell ref="A2:O4"/>
    <mergeCell ref="A27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Bio</vt:lpstr>
      <vt:lpstr>employee_experience_survey_data</vt:lpstr>
      <vt:lpstr>Descriptive Statistics</vt:lpstr>
      <vt:lpstr>Key Trends 1</vt:lpstr>
      <vt:lpstr>Key Trends 2</vt:lpstr>
      <vt:lpstr>Key Trends 3</vt:lpstr>
      <vt:lpstr>Key Trends 4</vt:lpstr>
      <vt:lpstr>Hypothesis Testing</vt:lpstr>
      <vt:lpstr>Correlation Analysis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</dc:creator>
  <cp:lastModifiedBy>SAK</cp:lastModifiedBy>
  <dcterms:created xsi:type="dcterms:W3CDTF">2024-10-20T19:02:13Z</dcterms:created>
  <dcterms:modified xsi:type="dcterms:W3CDTF">2024-10-27T16:18:46Z</dcterms:modified>
</cp:coreProperties>
</file>