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queryTables/queryTable1.xml" ContentType="application/vnd.openxmlformats-officedocument.spreadsheetml.queryTable+xml"/>
  <Override PartName="/xl/tables/table8.xml" ContentType="application/vnd.openxmlformats-officedocument.spreadsheetml.table+xml"/>
  <Override PartName="/xl/queryTables/queryTable2.xml" ContentType="application/vnd.openxmlformats-officedocument.spreadsheetml.queryTable+xml"/>
  <Override PartName="/xl/tables/table9.xml" ContentType="application/vnd.openxmlformats-officedocument.spreadsheetml.table+xml"/>
  <Override PartName="/xl/tables/table10.xml" ContentType="application/vnd.openxmlformats-officedocument.spreadsheetml.table+xml"/>
  <Override PartName="/xl/queryTables/queryTable3.xml" ContentType="application/vnd.openxmlformats-officedocument.spreadsheetml.queryTable+xml"/>
  <Override PartName="/xl/tables/table11.xml" ContentType="application/vnd.openxmlformats-officedocument.spreadsheetml.table+xml"/>
  <Override PartName="/xl/queryTables/queryTable4.xml" ContentType="application/vnd.openxmlformats-officedocument.spreadsheetml.queryTable+xml"/>
  <Override PartName="/xl/tables/table12.xml" ContentType="application/vnd.openxmlformats-officedocument.spreadsheetml.table+xml"/>
  <Override PartName="/xl/queryTables/queryTable5.xml" ContentType="application/vnd.openxmlformats-officedocument.spreadsheetml.queryTable+xml"/>
  <Override PartName="/xl/drawings/drawing1.xml" ContentType="application/vnd.openxmlformats-officedocument.drawing+xml"/>
  <Override PartName="/xl/tables/table13.xml" ContentType="application/vnd.openxmlformats-officedocument.spreadsheetml.table+xml"/>
  <Override PartName="/xl/queryTables/queryTable6.xml" ContentType="application/vnd.openxmlformats-officedocument.spreadsheetml.queryTable+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DELL\Desktop\B tech 1\Excel\Projects\Last Mile\Dataset\"/>
    </mc:Choice>
  </mc:AlternateContent>
  <xr:revisionPtr revIDLastSave="0" documentId="13_ncr:1_{CAF783B2-4E91-4CB8-AD9F-0154624CF329}" xr6:coauthVersionLast="47" xr6:coauthVersionMax="47" xr10:uidLastSave="{00000000-0000-0000-0000-000000000000}"/>
  <bookViews>
    <workbookView xWindow="-108" yWindow="-108" windowWidth="23256" windowHeight="13176" tabRatio="672" firstSheet="4" activeTab="9" xr2:uid="{73020CE9-245B-40E0-990C-1752FC3E37E0}"/>
  </bookViews>
  <sheets>
    <sheet name="partner_vehicles_form_AMD" sheetId="1" r:id="rId1"/>
    <sheet name="AMD_EMI_Data" sheetId="6" r:id="rId2"/>
    <sheet name="AMD_OU_Data" sheetId="5" r:id="rId3"/>
    <sheet name="Payout" sheetId="19" r:id="rId4"/>
    <sheet name="OU_map" sheetId="20" r:id="rId5"/>
    <sheet name="vehicle_mapping" sheetId="12" r:id="rId6"/>
    <sheet name="Vehicle Ownership" sheetId="15" r:id="rId7"/>
    <sheet name="Vehicle" sheetId="16" r:id="rId8"/>
    <sheet name="Year of purchase" sheetId="17" r:id="rId9"/>
    <sheet name="cost_base" sheetId="18" r:id="rId10"/>
    <sheet name="rough" sheetId="11" state="hidden" r:id="rId11"/>
  </sheets>
  <definedNames>
    <definedName name="b">#REF!</definedName>
    <definedName name="cp">#REF!</definedName>
    <definedName name="ExternalData_1" localSheetId="3" hidden="1">Payout!$A$3:$F$512</definedName>
    <definedName name="ExternalData_1" localSheetId="6" hidden="1">'Vehicle Ownership'!$A$1:$E$64</definedName>
    <definedName name="ExternalData_2" localSheetId="4" hidden="1">OU_map!$A$1:$B$18</definedName>
    <definedName name="ExternalData_2" localSheetId="7" hidden="1">Vehicle!$A$1:$E$64</definedName>
    <definedName name="ExternalData_3" localSheetId="8" hidden="1">'Year of purchase'!$A$1:$E$64</definedName>
    <definedName name="ExternalData_4" localSheetId="9" hidden="1">cost_base!$A$1:$E$64</definedName>
    <definedName name="OU_Code_list">AMD_OU_Data!$C$6:$C$19</definedName>
    <definedName name="p">#REF!</definedName>
    <definedName name="Slicer_Vehicle_ownership">#N/A</definedName>
    <definedName name="Team_Cost">AMD_OU_Data!$C$2</definedName>
    <definedName name="Vehicle_code_list">Capacity[#Headers]</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Year of purchase_8ae3dc9f-8245-490c-9122-d2c5c3b74b21" name="Year of purchase" connection="Query - Year of purchase"/>
          <x15:modelTable id="Vehicle Ownership_7185e322-a0ce-4319-a4e9-b39e9730b050" name="Vehicle Ownership" connection="Query - Vehicle Ownership"/>
          <x15:modelTable id="Vehicle_6a78d8c1-aba9-45dd-8f27-d26226c25ce8" name="Vehicle" connection="Query - Vehicle"/>
          <x15:modelTable id="Bp list_081b55cd-0382-4875-8e2f-d76a8d4ed061" name="Bp list" connection="Query - Bp list"/>
        </x15:modelTables>
      </x15:dataModel>
    </ext>
  </extLst>
</workbook>
</file>

<file path=xl/calcChain.xml><?xml version="1.0" encoding="utf-8"?>
<calcChain xmlns="http://schemas.openxmlformats.org/spreadsheetml/2006/main">
  <c r="D2" i="18" l="1"/>
  <c r="L2" i="18" s="1"/>
  <c r="D3" i="18"/>
  <c r="L3" i="18" s="1"/>
  <c r="D4" i="18"/>
  <c r="D5" i="18"/>
  <c r="D6" i="18"/>
  <c r="D7" i="18"/>
  <c r="L7" i="18" s="1"/>
  <c r="D8" i="18"/>
  <c r="L8" i="18" s="1"/>
  <c r="D9" i="18"/>
  <c r="D10" i="18"/>
  <c r="L10" i="18" s="1"/>
  <c r="D11" i="18"/>
  <c r="L11" i="18" s="1"/>
  <c r="D12" i="18"/>
  <c r="D13" i="18"/>
  <c r="D14" i="18"/>
  <c r="D15" i="18"/>
  <c r="D16" i="18"/>
  <c r="D17" i="18"/>
  <c r="D18" i="18"/>
  <c r="L18" i="18" s="1"/>
  <c r="D19" i="18"/>
  <c r="L19" i="18" s="1"/>
  <c r="D20" i="18"/>
  <c r="D21" i="18"/>
  <c r="L21" i="18" s="1"/>
  <c r="D22" i="18"/>
  <c r="D23" i="18"/>
  <c r="L23" i="18" s="1"/>
  <c r="D24" i="18"/>
  <c r="L24" i="18" s="1"/>
  <c r="D25" i="18"/>
  <c r="D26" i="18"/>
  <c r="L26" i="18" s="1"/>
  <c r="D27" i="18"/>
  <c r="L27" i="18" s="1"/>
  <c r="D28" i="18"/>
  <c r="D29" i="18"/>
  <c r="D30" i="18"/>
  <c r="D31" i="18"/>
  <c r="L31" i="18" s="1"/>
  <c r="D32" i="18"/>
  <c r="L32" i="18" s="1"/>
  <c r="D33" i="18"/>
  <c r="D34" i="18"/>
  <c r="L34" i="18" s="1"/>
  <c r="D35" i="18"/>
  <c r="D36" i="18"/>
  <c r="D37" i="18"/>
  <c r="L37" i="18" s="1"/>
  <c r="D38" i="18"/>
  <c r="D39" i="18"/>
  <c r="L39" i="18" s="1"/>
  <c r="D40" i="18"/>
  <c r="D41" i="18"/>
  <c r="D42" i="18"/>
  <c r="L42" i="18" s="1"/>
  <c r="D43" i="18"/>
  <c r="D44" i="18"/>
  <c r="D45" i="18"/>
  <c r="L45" i="18" s="1"/>
  <c r="D46" i="18"/>
  <c r="D47" i="18"/>
  <c r="L47" i="18" s="1"/>
  <c r="D48" i="18"/>
  <c r="L48" i="18" s="1"/>
  <c r="D49" i="18"/>
  <c r="D50" i="18"/>
  <c r="L50" i="18" s="1"/>
  <c r="D51" i="18"/>
  <c r="D52" i="18"/>
  <c r="D53" i="18"/>
  <c r="D54" i="18"/>
  <c r="L54" i="18" s="1"/>
  <c r="D55" i="18"/>
  <c r="L55" i="18" s="1"/>
  <c r="D56" i="18"/>
  <c r="L56" i="18" s="1"/>
  <c r="D57" i="18"/>
  <c r="L57" i="18" s="1"/>
  <c r="D58" i="18"/>
  <c r="L58" i="18" s="1"/>
  <c r="D59" i="18"/>
  <c r="L59" i="18" s="1"/>
  <c r="D60" i="18"/>
  <c r="D61" i="18"/>
  <c r="D62" i="18"/>
  <c r="L62" i="18" s="1"/>
  <c r="D63" i="18"/>
  <c r="L63" i="18" s="1"/>
  <c r="D64" i="18"/>
  <c r="L64" i="18" s="1"/>
  <c r="F2" i="18"/>
  <c r="G2" i="18" s="1"/>
  <c r="O2" i="18" s="1"/>
  <c r="F3" i="18"/>
  <c r="F4" i="18"/>
  <c r="J4" i="18" s="1"/>
  <c r="F5" i="18"/>
  <c r="F6" i="18"/>
  <c r="G6" i="18" s="1"/>
  <c r="O6" i="18" s="1"/>
  <c r="F7" i="18"/>
  <c r="G7" i="18" s="1"/>
  <c r="O7" i="18" s="1"/>
  <c r="F8" i="18"/>
  <c r="G8" i="18" s="1"/>
  <c r="O8" i="18" s="1"/>
  <c r="F9" i="18"/>
  <c r="G9" i="18" s="1"/>
  <c r="O9" i="18" s="1"/>
  <c r="F10" i="18"/>
  <c r="G10" i="18" s="1"/>
  <c r="O10" i="18" s="1"/>
  <c r="F11" i="18"/>
  <c r="F12" i="18"/>
  <c r="G12" i="18" s="1"/>
  <c r="O12" i="18" s="1"/>
  <c r="F13" i="18"/>
  <c r="F14" i="18"/>
  <c r="G14" i="18" s="1"/>
  <c r="O14" i="18" s="1"/>
  <c r="F15" i="18"/>
  <c r="F16" i="18"/>
  <c r="G16" i="18" s="1"/>
  <c r="O16" i="18" s="1"/>
  <c r="F17" i="18"/>
  <c r="G17" i="18" s="1"/>
  <c r="O17" i="18" s="1"/>
  <c r="F18" i="18"/>
  <c r="G18" i="18" s="1"/>
  <c r="O18" i="18" s="1"/>
  <c r="F19" i="18"/>
  <c r="F20" i="18"/>
  <c r="G20" i="18" s="1"/>
  <c r="O20" i="18" s="1"/>
  <c r="F21" i="18"/>
  <c r="G21" i="18" s="1"/>
  <c r="O21" i="18" s="1"/>
  <c r="F22" i="18"/>
  <c r="G22" i="18" s="1"/>
  <c r="O22" i="18" s="1"/>
  <c r="F23" i="18"/>
  <c r="F24" i="18"/>
  <c r="G24" i="18" s="1"/>
  <c r="O24" i="18" s="1"/>
  <c r="F25" i="18"/>
  <c r="G25" i="18" s="1"/>
  <c r="O25" i="18" s="1"/>
  <c r="F26" i="18"/>
  <c r="G26" i="18" s="1"/>
  <c r="O26" i="18" s="1"/>
  <c r="F27" i="18"/>
  <c r="F28" i="18"/>
  <c r="G28" i="18" s="1"/>
  <c r="O28" i="18" s="1"/>
  <c r="F29" i="18"/>
  <c r="F30" i="18"/>
  <c r="G30" i="18" s="1"/>
  <c r="O30" i="18" s="1"/>
  <c r="F31" i="18"/>
  <c r="G31" i="18" s="1"/>
  <c r="O31" i="18" s="1"/>
  <c r="F32" i="18"/>
  <c r="G32" i="18" s="1"/>
  <c r="O32" i="18" s="1"/>
  <c r="F33" i="18"/>
  <c r="G33" i="18" s="1"/>
  <c r="O33" i="18" s="1"/>
  <c r="F34" i="18"/>
  <c r="G34" i="18" s="1"/>
  <c r="O34" i="18" s="1"/>
  <c r="F35" i="18"/>
  <c r="G35" i="18" s="1"/>
  <c r="O35" i="18" s="1"/>
  <c r="F36" i="18"/>
  <c r="G36" i="18" s="1"/>
  <c r="O36" i="18" s="1"/>
  <c r="F37" i="18"/>
  <c r="G37" i="18" s="1"/>
  <c r="O37" i="18" s="1"/>
  <c r="F38" i="18"/>
  <c r="G38" i="18" s="1"/>
  <c r="O38" i="18" s="1"/>
  <c r="F39" i="18"/>
  <c r="F40" i="18"/>
  <c r="G40" i="18" s="1"/>
  <c r="O40" i="18" s="1"/>
  <c r="F41" i="18"/>
  <c r="G41" i="18" s="1"/>
  <c r="O41" i="18" s="1"/>
  <c r="F42" i="18"/>
  <c r="G42" i="18" s="1"/>
  <c r="O42" i="18" s="1"/>
  <c r="F43" i="18"/>
  <c r="F44" i="18"/>
  <c r="N44" i="18" s="1"/>
  <c r="F45" i="18"/>
  <c r="G45" i="18" s="1"/>
  <c r="O45" i="18" s="1"/>
  <c r="F46" i="18"/>
  <c r="G46" i="18" s="1"/>
  <c r="O46" i="18" s="1"/>
  <c r="F47" i="18"/>
  <c r="F48" i="18"/>
  <c r="G48" i="18" s="1"/>
  <c r="O48" i="18" s="1"/>
  <c r="F49" i="18"/>
  <c r="G49" i="18" s="1"/>
  <c r="O49" i="18" s="1"/>
  <c r="F50" i="18"/>
  <c r="G50" i="18" s="1"/>
  <c r="O50" i="18" s="1"/>
  <c r="F51" i="18"/>
  <c r="F52" i="18"/>
  <c r="J52" i="18" s="1"/>
  <c r="F53" i="18"/>
  <c r="G53" i="18" s="1"/>
  <c r="O53" i="18" s="1"/>
  <c r="F54" i="18"/>
  <c r="G54" i="18" s="1"/>
  <c r="O54" i="18" s="1"/>
  <c r="F55" i="18"/>
  <c r="F56" i="18"/>
  <c r="G56" i="18" s="1"/>
  <c r="O56" i="18" s="1"/>
  <c r="F57" i="18"/>
  <c r="G57" i="18" s="1"/>
  <c r="O57" i="18" s="1"/>
  <c r="F58" i="18"/>
  <c r="G58" i="18" s="1"/>
  <c r="O58" i="18" s="1"/>
  <c r="F59" i="18"/>
  <c r="G59" i="18" s="1"/>
  <c r="O59" i="18" s="1"/>
  <c r="F60" i="18"/>
  <c r="G60" i="18" s="1"/>
  <c r="O60" i="18" s="1"/>
  <c r="F61" i="18"/>
  <c r="F62" i="18"/>
  <c r="G62" i="18" s="1"/>
  <c r="O62" i="18" s="1"/>
  <c r="F63" i="18"/>
  <c r="G63" i="18" s="1"/>
  <c r="O63" i="18" s="1"/>
  <c r="F64" i="18"/>
  <c r="G64" i="18" s="1"/>
  <c r="O64" i="18" s="1"/>
  <c r="G5" i="18"/>
  <c r="O5" i="18" s="1"/>
  <c r="G13" i="18"/>
  <c r="O13" i="18" s="1"/>
  <c r="H2" i="18"/>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I2" i="18"/>
  <c r="I3" i="18"/>
  <c r="I4" i="18"/>
  <c r="I5" i="18"/>
  <c r="I6" i="18"/>
  <c r="I7" i="18"/>
  <c r="I8" i="18"/>
  <c r="I9" i="18"/>
  <c r="I10" i="18"/>
  <c r="I11" i="18"/>
  <c r="I12" i="18"/>
  <c r="I13" i="18"/>
  <c r="I14" i="18"/>
  <c r="I15" i="18"/>
  <c r="I16" i="18"/>
  <c r="I17" i="18"/>
  <c r="I18" i="18"/>
  <c r="I19" i="18"/>
  <c r="I20" i="18"/>
  <c r="I21" i="18"/>
  <c r="I22" i="18"/>
  <c r="I23" i="18"/>
  <c r="I24" i="18"/>
  <c r="I25" i="18"/>
  <c r="I26" i="18"/>
  <c r="I27" i="18"/>
  <c r="I28" i="18"/>
  <c r="I29" i="18"/>
  <c r="I30" i="18"/>
  <c r="I31" i="18"/>
  <c r="I32" i="18"/>
  <c r="I33" i="18"/>
  <c r="I34" i="18"/>
  <c r="I35" i="18"/>
  <c r="I36" i="18"/>
  <c r="I37" i="18"/>
  <c r="I38" i="18"/>
  <c r="I39" i="18"/>
  <c r="I40" i="18"/>
  <c r="I41" i="18"/>
  <c r="I42" i="18"/>
  <c r="I43" i="18"/>
  <c r="I44" i="18"/>
  <c r="I45" i="18"/>
  <c r="I46" i="18"/>
  <c r="I47" i="18"/>
  <c r="I48" i="18"/>
  <c r="I49" i="18"/>
  <c r="I50" i="18"/>
  <c r="I51" i="18"/>
  <c r="I52" i="18"/>
  <c r="I53" i="18"/>
  <c r="I54" i="18"/>
  <c r="I55" i="18"/>
  <c r="I56" i="18"/>
  <c r="I57" i="18"/>
  <c r="I58" i="18"/>
  <c r="I59" i="18"/>
  <c r="I60" i="18"/>
  <c r="I61" i="18"/>
  <c r="I62" i="18"/>
  <c r="I63" i="18"/>
  <c r="I64" i="18"/>
  <c r="J12" i="18"/>
  <c r="J20" i="18"/>
  <c r="J36" i="18"/>
  <c r="J37" i="18"/>
  <c r="J44" i="18"/>
  <c r="K4" i="18"/>
  <c r="K12" i="18"/>
  <c r="K28" i="18"/>
  <c r="K44" i="18"/>
  <c r="L4" i="18"/>
  <c r="L12" i="18"/>
  <c r="L20" i="18"/>
  <c r="L28" i="18"/>
  <c r="L30" i="18"/>
  <c r="L35" i="18"/>
  <c r="L36" i="18"/>
  <c r="L43" i="18"/>
  <c r="L44" i="18"/>
  <c r="L51" i="18"/>
  <c r="L52" i="18"/>
  <c r="L60" i="18"/>
  <c r="N3" i="18"/>
  <c r="N11" i="18"/>
  <c r="N19" i="18"/>
  <c r="N28" i="18"/>
  <c r="N35" i="18"/>
  <c r="N43" i="18"/>
  <c r="N51" i="18"/>
  <c r="N60" i="18"/>
  <c r="Q2" i="18"/>
  <c r="Q3" i="18"/>
  <c r="Q4" i="18"/>
  <c r="Q5" i="18"/>
  <c r="Q6" i="18"/>
  <c r="Q7" i="18"/>
  <c r="Q8" i="18"/>
  <c r="Q9" i="18"/>
  <c r="Q10" i="18"/>
  <c r="Q11" i="18"/>
  <c r="Q12" i="18"/>
  <c r="Q13" i="18"/>
  <c r="Q14" i="18"/>
  <c r="Q15" i="18"/>
  <c r="Q16" i="18"/>
  <c r="Q17" i="18"/>
  <c r="Q18" i="18"/>
  <c r="Q19" i="18"/>
  <c r="Q20" i="18"/>
  <c r="Q21" i="18"/>
  <c r="Q22" i="18"/>
  <c r="Q23" i="18"/>
  <c r="Q24" i="18"/>
  <c r="Q25" i="18"/>
  <c r="Q26" i="18"/>
  <c r="Q27" i="18"/>
  <c r="Q28" i="18"/>
  <c r="Q29" i="18"/>
  <c r="Q30" i="18"/>
  <c r="Q31" i="18"/>
  <c r="Q32" i="18"/>
  <c r="Q33" i="18"/>
  <c r="Q34" i="18"/>
  <c r="Q35" i="18"/>
  <c r="Q36" i="18"/>
  <c r="Q37" i="18"/>
  <c r="Q38" i="18"/>
  <c r="Q39" i="18"/>
  <c r="Q40" i="18"/>
  <c r="Q41" i="18"/>
  <c r="Q42" i="18"/>
  <c r="Q43" i="18"/>
  <c r="Q44" i="18"/>
  <c r="Q45" i="18"/>
  <c r="Q46" i="18"/>
  <c r="Q47" i="18"/>
  <c r="Q48" i="18"/>
  <c r="Q49" i="18"/>
  <c r="Q50" i="18"/>
  <c r="Q51" i="18"/>
  <c r="Q52" i="18"/>
  <c r="Q53" i="18"/>
  <c r="Q54" i="18"/>
  <c r="Q55" i="18"/>
  <c r="Q56" i="18"/>
  <c r="Q57" i="18"/>
  <c r="Q58" i="18"/>
  <c r="Q59" i="18"/>
  <c r="Q60" i="18"/>
  <c r="Q61" i="18"/>
  <c r="Q62" i="18"/>
  <c r="Q63" i="18"/>
  <c r="Q64" i="18"/>
  <c r="B3" i="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C2" i="5"/>
  <c r="B5" i="6"/>
  <c r="B3" i="6"/>
  <c r="C9" i="6"/>
  <c r="D9" i="6" s="1"/>
  <c r="C10" i="6"/>
  <c r="D10" i="6" s="1"/>
  <c r="C11" i="6"/>
  <c r="D11" i="6" s="1"/>
  <c r="C12" i="6"/>
  <c r="D12" i="6" s="1"/>
  <c r="C13" i="6"/>
  <c r="D13" i="6" s="1"/>
  <c r="C14" i="6"/>
  <c r="D14" i="6" s="1"/>
  <c r="C15" i="6"/>
  <c r="D15" i="6" s="1"/>
  <c r="C16" i="6"/>
  <c r="D16" i="6" s="1"/>
  <c r="C17" i="6"/>
  <c r="D17" i="6" s="1"/>
  <c r="C18" i="6"/>
  <c r="D18" i="6" s="1"/>
  <c r="C19" i="6"/>
  <c r="D19" i="6" s="1"/>
  <c r="C20" i="6"/>
  <c r="D20" i="6" s="1"/>
  <c r="C21" i="6"/>
  <c r="D21" i="6" s="1"/>
  <c r="C22" i="6"/>
  <c r="D22" i="6" s="1"/>
  <c r="C23" i="6"/>
  <c r="D23" i="6" s="1"/>
  <c r="C24" i="6"/>
  <c r="D24" i="6" s="1"/>
  <c r="C25" i="6"/>
  <c r="D25" i="6" s="1"/>
  <c r="C26" i="6"/>
  <c r="D26" i="6" s="1"/>
  <c r="C27" i="6"/>
  <c r="D27" i="6" s="1"/>
  <c r="C8" i="6"/>
  <c r="D8" i="6" s="1"/>
  <c r="M74" i="11"/>
  <c r="L74" i="11"/>
  <c r="K74" i="11"/>
  <c r="J74" i="11"/>
  <c r="I74" i="11"/>
  <c r="H74" i="11"/>
  <c r="G74" i="11"/>
  <c r="F74" i="11"/>
  <c r="E74" i="11"/>
  <c r="D74" i="11"/>
  <c r="M73" i="11"/>
  <c r="L73" i="11"/>
  <c r="K73" i="11"/>
  <c r="J73" i="11"/>
  <c r="I73" i="11"/>
  <c r="H73" i="11"/>
  <c r="G73" i="11"/>
  <c r="F73" i="11"/>
  <c r="E73" i="11"/>
  <c r="D73" i="11"/>
  <c r="M72" i="11"/>
  <c r="L72" i="11"/>
  <c r="K72" i="11"/>
  <c r="J72" i="11"/>
  <c r="I72" i="11"/>
  <c r="H72" i="11"/>
  <c r="G72" i="11"/>
  <c r="F72" i="11"/>
  <c r="E72" i="11"/>
  <c r="D72" i="11"/>
  <c r="M71" i="11"/>
  <c r="L71" i="11"/>
  <c r="K71" i="11"/>
  <c r="J71" i="11"/>
  <c r="I71" i="11"/>
  <c r="H71" i="11"/>
  <c r="G71" i="11"/>
  <c r="F71" i="11"/>
  <c r="E71" i="11"/>
  <c r="D71" i="11"/>
  <c r="M70" i="11"/>
  <c r="L70" i="11"/>
  <c r="K70" i="11"/>
  <c r="J70" i="11"/>
  <c r="I70" i="11"/>
  <c r="H70" i="11"/>
  <c r="G70" i="11"/>
  <c r="F70" i="11"/>
  <c r="E70" i="11"/>
  <c r="D70" i="11"/>
  <c r="M69" i="11"/>
  <c r="L69" i="11"/>
  <c r="K69" i="11"/>
  <c r="J69" i="11"/>
  <c r="I69" i="11"/>
  <c r="H69" i="11"/>
  <c r="G69" i="11"/>
  <c r="F69" i="11"/>
  <c r="E69" i="11"/>
  <c r="D69" i="11"/>
  <c r="M68" i="11"/>
  <c r="L68" i="11"/>
  <c r="K68" i="11"/>
  <c r="J68" i="11"/>
  <c r="I68" i="11"/>
  <c r="H68" i="11"/>
  <c r="G68" i="11"/>
  <c r="F68" i="11"/>
  <c r="E68" i="11"/>
  <c r="D68" i="11"/>
  <c r="M67" i="11"/>
  <c r="L67" i="11"/>
  <c r="K67" i="11"/>
  <c r="J67" i="11"/>
  <c r="I67" i="11"/>
  <c r="H67" i="11"/>
  <c r="G67" i="11"/>
  <c r="F67" i="11"/>
  <c r="E67" i="11"/>
  <c r="D67" i="11"/>
  <c r="M66" i="11"/>
  <c r="L66" i="11"/>
  <c r="K66" i="11"/>
  <c r="J66" i="11"/>
  <c r="I66" i="11"/>
  <c r="H66" i="11"/>
  <c r="G66" i="11"/>
  <c r="F66" i="11"/>
  <c r="E66" i="11"/>
  <c r="D66" i="11"/>
  <c r="M65" i="11"/>
  <c r="L65" i="11"/>
  <c r="K65" i="11"/>
  <c r="J65" i="11"/>
  <c r="I65" i="11"/>
  <c r="H65" i="11"/>
  <c r="G65" i="11"/>
  <c r="F65" i="11"/>
  <c r="E65" i="11"/>
  <c r="D65" i="11"/>
  <c r="M64" i="11"/>
  <c r="L64" i="11"/>
  <c r="K64" i="11"/>
  <c r="J64" i="11"/>
  <c r="I64" i="11"/>
  <c r="H64" i="11"/>
  <c r="G64" i="11"/>
  <c r="F64" i="11"/>
  <c r="E64" i="11"/>
  <c r="D64" i="11"/>
  <c r="M63" i="11"/>
  <c r="L63" i="11"/>
  <c r="K63" i="11"/>
  <c r="J63" i="11"/>
  <c r="I63" i="11"/>
  <c r="H63" i="11"/>
  <c r="G63" i="11"/>
  <c r="F63" i="11"/>
  <c r="E63" i="11"/>
  <c r="D63" i="11"/>
  <c r="M62" i="11"/>
  <c r="L62" i="11"/>
  <c r="K62" i="11"/>
  <c r="J62" i="11"/>
  <c r="I62" i="11"/>
  <c r="H62" i="11"/>
  <c r="G62" i="11"/>
  <c r="F62" i="11"/>
  <c r="E62" i="11"/>
  <c r="D62" i="11"/>
  <c r="M38" i="11"/>
  <c r="L38" i="11"/>
  <c r="K38" i="11"/>
  <c r="J38" i="11"/>
  <c r="I38" i="11"/>
  <c r="H38" i="11"/>
  <c r="G38" i="11"/>
  <c r="F38" i="11"/>
  <c r="E38" i="11"/>
  <c r="D38" i="11"/>
  <c r="M37" i="11"/>
  <c r="L37" i="11"/>
  <c r="K37" i="11"/>
  <c r="J37" i="11"/>
  <c r="I37" i="11"/>
  <c r="H37" i="11"/>
  <c r="G37" i="11"/>
  <c r="F37" i="11"/>
  <c r="E37" i="11"/>
  <c r="D37" i="11"/>
  <c r="M36" i="11"/>
  <c r="L36" i="11"/>
  <c r="K36" i="11"/>
  <c r="J36" i="11"/>
  <c r="I36" i="11"/>
  <c r="H36" i="11"/>
  <c r="G36" i="11"/>
  <c r="F36" i="11"/>
  <c r="E36" i="11"/>
  <c r="D36" i="11"/>
  <c r="M35" i="11"/>
  <c r="L35" i="11"/>
  <c r="K35" i="11"/>
  <c r="J35" i="11"/>
  <c r="I35" i="11"/>
  <c r="H35" i="11"/>
  <c r="G35" i="11"/>
  <c r="F35" i="11"/>
  <c r="E35" i="11"/>
  <c r="D35" i="11"/>
  <c r="M34" i="11"/>
  <c r="L34" i="11"/>
  <c r="K34" i="11"/>
  <c r="J34" i="11"/>
  <c r="I34" i="11"/>
  <c r="H34" i="11"/>
  <c r="G34" i="11"/>
  <c r="F34" i="11"/>
  <c r="E34" i="11"/>
  <c r="D34" i="11"/>
  <c r="M33" i="11"/>
  <c r="L33" i="11"/>
  <c r="K33" i="11"/>
  <c r="J33" i="11"/>
  <c r="I33" i="11"/>
  <c r="H33" i="11"/>
  <c r="G33" i="11"/>
  <c r="F33" i="11"/>
  <c r="E33" i="11"/>
  <c r="D33" i="11"/>
  <c r="M32" i="11"/>
  <c r="L32" i="11"/>
  <c r="K32" i="11"/>
  <c r="J32" i="11"/>
  <c r="I32" i="11"/>
  <c r="H32" i="11"/>
  <c r="G32" i="11"/>
  <c r="F32" i="11"/>
  <c r="E32" i="11"/>
  <c r="D32" i="11"/>
  <c r="M31" i="11"/>
  <c r="L31" i="11"/>
  <c r="K31" i="11"/>
  <c r="J31" i="11"/>
  <c r="I31" i="11"/>
  <c r="H31" i="11"/>
  <c r="G31" i="11"/>
  <c r="F31" i="11"/>
  <c r="E31" i="11"/>
  <c r="D31" i="11"/>
  <c r="M30" i="11"/>
  <c r="L30" i="11"/>
  <c r="K30" i="11"/>
  <c r="J30" i="11"/>
  <c r="I30" i="11"/>
  <c r="H30" i="11"/>
  <c r="G30" i="11"/>
  <c r="F30" i="11"/>
  <c r="E30" i="11"/>
  <c r="D30" i="11"/>
  <c r="M29" i="11"/>
  <c r="L29" i="11"/>
  <c r="K29" i="11"/>
  <c r="J29" i="11"/>
  <c r="I29" i="11"/>
  <c r="H29" i="11"/>
  <c r="G29" i="11"/>
  <c r="F29" i="11"/>
  <c r="E29" i="11"/>
  <c r="D29" i="11"/>
  <c r="M28" i="11"/>
  <c r="L28" i="11"/>
  <c r="K28" i="11"/>
  <c r="J28" i="11"/>
  <c r="I28" i="11"/>
  <c r="H28" i="11"/>
  <c r="G28" i="11"/>
  <c r="F28" i="11"/>
  <c r="E28" i="11"/>
  <c r="D28" i="11"/>
  <c r="M27" i="11"/>
  <c r="L27" i="11"/>
  <c r="K27" i="11"/>
  <c r="J27" i="11"/>
  <c r="I27" i="11"/>
  <c r="H27" i="11"/>
  <c r="G27" i="11"/>
  <c r="F27" i="11"/>
  <c r="E27" i="11"/>
  <c r="D27" i="11"/>
  <c r="M26" i="11"/>
  <c r="L26" i="11"/>
  <c r="K26" i="11"/>
  <c r="J26" i="11"/>
  <c r="I26" i="11"/>
  <c r="H26" i="11"/>
  <c r="G26" i="11"/>
  <c r="F26" i="11"/>
  <c r="E26" i="11"/>
  <c r="D26" i="11"/>
  <c r="M19" i="11"/>
  <c r="L19" i="11"/>
  <c r="K19" i="11"/>
  <c r="J19" i="11"/>
  <c r="I19" i="11"/>
  <c r="H19" i="11"/>
  <c r="G19" i="11"/>
  <c r="F19" i="11"/>
  <c r="E19" i="11"/>
  <c r="D19" i="11"/>
  <c r="M18" i="11"/>
  <c r="L18" i="11"/>
  <c r="K18" i="11"/>
  <c r="J18" i="11"/>
  <c r="I18" i="11"/>
  <c r="H18" i="11"/>
  <c r="G18" i="11"/>
  <c r="F18" i="11"/>
  <c r="E18" i="11"/>
  <c r="D18" i="11"/>
  <c r="M17" i="11"/>
  <c r="L17" i="11"/>
  <c r="K17" i="11"/>
  <c r="J17" i="11"/>
  <c r="I17" i="11"/>
  <c r="H17" i="11"/>
  <c r="G17" i="11"/>
  <c r="F17" i="11"/>
  <c r="E17" i="11"/>
  <c r="D17" i="11"/>
  <c r="M16" i="11"/>
  <c r="L16" i="11"/>
  <c r="K16" i="11"/>
  <c r="J16" i="11"/>
  <c r="I16" i="11"/>
  <c r="H16" i="11"/>
  <c r="G16" i="11"/>
  <c r="F16" i="11"/>
  <c r="E16" i="11"/>
  <c r="D16" i="11"/>
  <c r="M15" i="11"/>
  <c r="L15" i="11"/>
  <c r="K15" i="11"/>
  <c r="J15" i="11"/>
  <c r="I15" i="11"/>
  <c r="H15" i="11"/>
  <c r="G15" i="11"/>
  <c r="F15" i="11"/>
  <c r="E15" i="11"/>
  <c r="D15" i="11"/>
  <c r="M14" i="11"/>
  <c r="L14" i="11"/>
  <c r="K14" i="11"/>
  <c r="J14" i="11"/>
  <c r="I14" i="11"/>
  <c r="H14" i="11"/>
  <c r="G14" i="11"/>
  <c r="F14" i="11"/>
  <c r="E14" i="11"/>
  <c r="D14" i="11"/>
  <c r="M13" i="11"/>
  <c r="L13" i="11"/>
  <c r="K13" i="11"/>
  <c r="J13" i="11"/>
  <c r="I13" i="11"/>
  <c r="H13" i="11"/>
  <c r="G13" i="11"/>
  <c r="F13" i="11"/>
  <c r="E13" i="11"/>
  <c r="D13" i="11"/>
  <c r="M12" i="11"/>
  <c r="L12" i="11"/>
  <c r="K12" i="11"/>
  <c r="J12" i="11"/>
  <c r="I12" i="11"/>
  <c r="H12" i="11"/>
  <c r="G12" i="11"/>
  <c r="F12" i="11"/>
  <c r="E12" i="11"/>
  <c r="D12" i="11"/>
  <c r="M11" i="11"/>
  <c r="L11" i="11"/>
  <c r="K11" i="11"/>
  <c r="J11" i="11"/>
  <c r="I11" i="11"/>
  <c r="H11" i="11"/>
  <c r="G11" i="11"/>
  <c r="F11" i="11"/>
  <c r="E11" i="11"/>
  <c r="D11" i="11"/>
  <c r="M10" i="11"/>
  <c r="L10" i="11"/>
  <c r="K10" i="11"/>
  <c r="J10" i="11"/>
  <c r="I10" i="11"/>
  <c r="H10" i="11"/>
  <c r="G10" i="11"/>
  <c r="F10" i="11"/>
  <c r="E10" i="11"/>
  <c r="D10" i="11"/>
  <c r="M9" i="11"/>
  <c r="L9" i="11"/>
  <c r="K9" i="11"/>
  <c r="J9" i="11"/>
  <c r="I9" i="11"/>
  <c r="H9" i="11"/>
  <c r="G9" i="11"/>
  <c r="F9" i="11"/>
  <c r="E9" i="11"/>
  <c r="D9" i="11"/>
  <c r="M8" i="11"/>
  <c r="L8" i="11"/>
  <c r="K8" i="11"/>
  <c r="J8" i="11"/>
  <c r="I8" i="11"/>
  <c r="H8" i="11"/>
  <c r="G8" i="11"/>
  <c r="F8" i="11"/>
  <c r="E8" i="11"/>
  <c r="D8" i="11"/>
  <c r="M7" i="11"/>
  <c r="L7" i="11"/>
  <c r="K7" i="11"/>
  <c r="J7" i="11"/>
  <c r="I7" i="11"/>
  <c r="H7" i="11"/>
  <c r="G7" i="11"/>
  <c r="F7" i="11"/>
  <c r="E7" i="11"/>
  <c r="D7" i="11"/>
  <c r="N15" i="18" l="1"/>
  <c r="N36" i="18"/>
  <c r="N4" i="18"/>
  <c r="K20" i="18"/>
  <c r="J28" i="18"/>
  <c r="G4" i="18"/>
  <c r="O4" i="18" s="1"/>
  <c r="G52" i="18"/>
  <c r="O52" i="18" s="1"/>
  <c r="N59" i="18"/>
  <c r="N27" i="18"/>
  <c r="K60" i="18"/>
  <c r="J60" i="18"/>
  <c r="G44" i="18"/>
  <c r="O44" i="18" s="1"/>
  <c r="K61" i="18"/>
  <c r="K53" i="18"/>
  <c r="K29" i="18"/>
  <c r="K13" i="18"/>
  <c r="N52" i="18"/>
  <c r="N20" i="18"/>
  <c r="K52" i="18"/>
  <c r="N12" i="18"/>
  <c r="K36" i="18"/>
  <c r="K51" i="18"/>
  <c r="K5" i="18"/>
  <c r="N53" i="18"/>
  <c r="N13" i="18"/>
  <c r="J5" i="18"/>
  <c r="N29" i="18"/>
  <c r="L53" i="18"/>
  <c r="M53" i="18" s="1"/>
  <c r="L13" i="18"/>
  <c r="M13" i="18" s="1"/>
  <c r="K21" i="18"/>
  <c r="M21" i="18" s="1"/>
  <c r="N45" i="18"/>
  <c r="N5" i="18"/>
  <c r="L29" i="18"/>
  <c r="M29" i="18" s="1"/>
  <c r="K45" i="18"/>
  <c r="M45" i="18" s="1"/>
  <c r="P45" i="18" s="1"/>
  <c r="R45" i="18" s="1"/>
  <c r="N61" i="18"/>
  <c r="N21" i="18"/>
  <c r="L5" i="18"/>
  <c r="M5" i="18" s="1"/>
  <c r="K37" i="18"/>
  <c r="M37" i="18" s="1"/>
  <c r="J21" i="18"/>
  <c r="N37" i="18"/>
  <c r="L61" i="18"/>
  <c r="M61" i="18" s="1"/>
  <c r="N54" i="18"/>
  <c r="K43" i="18"/>
  <c r="K54" i="18"/>
  <c r="M54" i="18" s="1"/>
  <c r="J53" i="18"/>
  <c r="K27" i="18"/>
  <c r="J61" i="18"/>
  <c r="K19" i="18"/>
  <c r="M19" i="18" s="1"/>
  <c r="K11" i="18"/>
  <c r="M11" i="18" s="1"/>
  <c r="K3" i="18"/>
  <c r="M3" i="18" s="1"/>
  <c r="J45" i="18"/>
  <c r="J29" i="18"/>
  <c r="J13" i="18"/>
  <c r="K32" i="18"/>
  <c r="M32" i="18" s="1"/>
  <c r="M20" i="18"/>
  <c r="P20" i="18" s="1"/>
  <c r="R20" i="18" s="1"/>
  <c r="K40" i="18"/>
  <c r="K16" i="18"/>
  <c r="K15" i="18"/>
  <c r="M28" i="18"/>
  <c r="P28" i="18" s="1"/>
  <c r="R28" i="18" s="1"/>
  <c r="M52" i="18"/>
  <c r="L15" i="18"/>
  <c r="K48" i="18"/>
  <c r="M48" i="18" s="1"/>
  <c r="K8" i="18"/>
  <c r="M8" i="18" s="1"/>
  <c r="K63" i="18"/>
  <c r="M63" i="18" s="1"/>
  <c r="K55" i="18"/>
  <c r="M55" i="18" s="1"/>
  <c r="K47" i="18"/>
  <c r="K39" i="18"/>
  <c r="M39" i="18" s="1"/>
  <c r="K23" i="18"/>
  <c r="M23" i="18" s="1"/>
  <c r="J15" i="18"/>
  <c r="J46" i="18"/>
  <c r="L40" i="18"/>
  <c r="L16" i="18"/>
  <c r="K64" i="18"/>
  <c r="M64" i="18" s="1"/>
  <c r="K24" i="18"/>
  <c r="M24" i="18" s="1"/>
  <c r="M12" i="18"/>
  <c r="P12" i="18" s="1"/>
  <c r="R12" i="18" s="1"/>
  <c r="K56" i="18"/>
  <c r="M56" i="18" s="1"/>
  <c r="K57" i="18"/>
  <c r="M57" i="18" s="1"/>
  <c r="K49" i="18"/>
  <c r="K41" i="18"/>
  <c r="K33" i="18"/>
  <c r="K25" i="18"/>
  <c r="K17" i="18"/>
  <c r="K9" i="18"/>
  <c r="L25" i="18"/>
  <c r="M44" i="18"/>
  <c r="P44" i="18" s="1"/>
  <c r="R44" i="18" s="1"/>
  <c r="L33" i="18"/>
  <c r="G61" i="18"/>
  <c r="O61" i="18" s="1"/>
  <c r="K38" i="18"/>
  <c r="J30" i="18"/>
  <c r="K22" i="18"/>
  <c r="J14" i="18"/>
  <c r="J6" i="18"/>
  <c r="L41" i="18"/>
  <c r="L9" i="18"/>
  <c r="L49" i="18"/>
  <c r="L17" i="18"/>
  <c r="N46" i="18"/>
  <c r="L6" i="18"/>
  <c r="J55" i="18"/>
  <c r="J23" i="18"/>
  <c r="G55" i="18"/>
  <c r="O55" i="18" s="1"/>
  <c r="N7" i="18"/>
  <c r="K46" i="18"/>
  <c r="K7" i="18"/>
  <c r="M7" i="18" s="1"/>
  <c r="J39" i="18"/>
  <c r="J7" i="18"/>
  <c r="N31" i="18"/>
  <c r="N6" i="18"/>
  <c r="M60" i="18"/>
  <c r="P60" i="18" s="1"/>
  <c r="R60" i="18" s="1"/>
  <c r="L14" i="18"/>
  <c r="K31" i="18"/>
  <c r="M31" i="18" s="1"/>
  <c r="K6" i="18"/>
  <c r="J54" i="18"/>
  <c r="J38" i="18"/>
  <c r="J22" i="18"/>
  <c r="G29" i="18"/>
  <c r="O29" i="18" s="1"/>
  <c r="G15" i="18"/>
  <c r="O15" i="18" s="1"/>
  <c r="J64" i="18"/>
  <c r="J56" i="18"/>
  <c r="J48" i="18"/>
  <c r="J40" i="18"/>
  <c r="J32" i="18"/>
  <c r="J24" i="18"/>
  <c r="J16" i="18"/>
  <c r="J8" i="18"/>
  <c r="N55" i="18"/>
  <c r="N30" i="18"/>
  <c r="L22" i="18"/>
  <c r="M4" i="18"/>
  <c r="P4" i="18" s="1"/>
  <c r="K30" i="18"/>
  <c r="M30" i="18" s="1"/>
  <c r="G39" i="18"/>
  <c r="O39" i="18" s="1"/>
  <c r="N39" i="18"/>
  <c r="N14" i="18"/>
  <c r="M47" i="18"/>
  <c r="L38" i="18"/>
  <c r="K14" i="18"/>
  <c r="J63" i="18"/>
  <c r="J47" i="18"/>
  <c r="J31" i="18"/>
  <c r="G23" i="18"/>
  <c r="O23" i="18" s="1"/>
  <c r="N63" i="18"/>
  <c r="N38" i="18"/>
  <c r="L46" i="18"/>
  <c r="J62" i="18"/>
  <c r="G47" i="18"/>
  <c r="O47" i="18" s="1"/>
  <c r="N62" i="18"/>
  <c r="N23" i="18"/>
  <c r="M36" i="18"/>
  <c r="P36" i="18" s="1"/>
  <c r="R36" i="18" s="1"/>
  <c r="K62" i="18"/>
  <c r="M62" i="18" s="1"/>
  <c r="N47" i="18"/>
  <c r="N22" i="18"/>
  <c r="M51" i="18"/>
  <c r="M43" i="18"/>
  <c r="M27" i="18"/>
  <c r="N42" i="18"/>
  <c r="N26" i="18"/>
  <c r="G51" i="18"/>
  <c r="O51" i="18" s="1"/>
  <c r="G27" i="18"/>
  <c r="O27" i="18" s="1"/>
  <c r="G19" i="18"/>
  <c r="O19" i="18" s="1"/>
  <c r="G11" i="18"/>
  <c r="O11" i="18" s="1"/>
  <c r="G3" i="18"/>
  <c r="O3" i="18" s="1"/>
  <c r="N33" i="18"/>
  <c r="N64" i="18"/>
  <c r="N56" i="18"/>
  <c r="N48" i="18"/>
  <c r="N40" i="18"/>
  <c r="N32" i="18"/>
  <c r="N24" i="18"/>
  <c r="N16" i="18"/>
  <c r="N8" i="18"/>
  <c r="N58" i="18"/>
  <c r="N34" i="18"/>
  <c r="N25" i="18"/>
  <c r="J59" i="18"/>
  <c r="J51" i="18"/>
  <c r="J43" i="18"/>
  <c r="J35" i="18"/>
  <c r="J27" i="18"/>
  <c r="J19" i="18"/>
  <c r="J11" i="18"/>
  <c r="J3" i="18"/>
  <c r="N18" i="18"/>
  <c r="G43" i="18"/>
  <c r="O43" i="18" s="1"/>
  <c r="N49" i="18"/>
  <c r="N9" i="18"/>
  <c r="K59" i="18"/>
  <c r="M59" i="18" s="1"/>
  <c r="K35" i="18"/>
  <c r="M35" i="18" s="1"/>
  <c r="P35" i="18" s="1"/>
  <c r="R35" i="18" s="1"/>
  <c r="J58" i="18"/>
  <c r="J50" i="18"/>
  <c r="J42" i="18"/>
  <c r="J34" i="18"/>
  <c r="J26" i="18"/>
  <c r="J18" i="18"/>
  <c r="J10" i="18"/>
  <c r="J2" i="18"/>
  <c r="N50" i="18"/>
  <c r="N2" i="18"/>
  <c r="N57" i="18"/>
  <c r="N17" i="18"/>
  <c r="K58" i="18"/>
  <c r="M58" i="18" s="1"/>
  <c r="K50" i="18"/>
  <c r="M50" i="18" s="1"/>
  <c r="K42" i="18"/>
  <c r="M42" i="18" s="1"/>
  <c r="K34" i="18"/>
  <c r="M34" i="18" s="1"/>
  <c r="K26" i="18"/>
  <c r="M26" i="18" s="1"/>
  <c r="P26" i="18" s="1"/>
  <c r="R26" i="18" s="1"/>
  <c r="K18" i="18"/>
  <c r="M18" i="18" s="1"/>
  <c r="K10" i="18"/>
  <c r="M10" i="18" s="1"/>
  <c r="K2" i="18"/>
  <c r="M2" i="18" s="1"/>
  <c r="J57" i="18"/>
  <c r="J49" i="18"/>
  <c r="J41" i="18"/>
  <c r="J33" i="18"/>
  <c r="J25" i="18"/>
  <c r="J17" i="18"/>
  <c r="J9" i="18"/>
  <c r="N10" i="18"/>
  <c r="N41" i="18"/>
  <c r="E13" i="6"/>
  <c r="E27" i="6"/>
  <c r="E19" i="6"/>
  <c r="E26" i="6"/>
  <c r="E18" i="6"/>
  <c r="E10" i="6"/>
  <c r="E8" i="6"/>
  <c r="E20" i="6"/>
  <c r="E12" i="6"/>
  <c r="E25" i="6"/>
  <c r="E17" i="6"/>
  <c r="E9" i="6"/>
  <c r="E22" i="6"/>
  <c r="E14" i="6"/>
  <c r="E24" i="6"/>
  <c r="E16" i="6"/>
  <c r="E23" i="6"/>
  <c r="E15" i="6"/>
  <c r="E21" i="6"/>
  <c r="E11" i="6"/>
  <c r="P13" i="18" l="1"/>
  <c r="R13" i="18" s="1"/>
  <c r="P59" i="18"/>
  <c r="R59" i="18" s="1"/>
  <c r="P52" i="18"/>
  <c r="R52" i="18" s="1"/>
  <c r="P37" i="18"/>
  <c r="R37" i="18" s="1"/>
  <c r="P5" i="18"/>
  <c r="R5" i="18" s="1"/>
  <c r="P54" i="18"/>
  <c r="R54" i="18" s="1"/>
  <c r="P53" i="18"/>
  <c r="R53" i="18" s="1"/>
  <c r="R4" i="18"/>
  <c r="P21" i="18"/>
  <c r="R21" i="18" s="1"/>
  <c r="P29" i="18"/>
  <c r="R29" i="18" s="1"/>
  <c r="M6" i="18"/>
  <c r="P6" i="18" s="1"/>
  <c r="R6" i="18" s="1"/>
  <c r="M49" i="18"/>
  <c r="P49" i="18" s="1"/>
  <c r="R49" i="18" s="1"/>
  <c r="M22" i="18"/>
  <c r="P22" i="18" s="1"/>
  <c r="R22" i="18" s="1"/>
  <c r="M38" i="18"/>
  <c r="P38" i="18" s="1"/>
  <c r="R38" i="18" s="1"/>
  <c r="M15" i="18"/>
  <c r="P15" i="18" s="1"/>
  <c r="R15" i="18" s="1"/>
  <c r="M17" i="18"/>
  <c r="P17" i="18" s="1"/>
  <c r="R17" i="18" s="1"/>
  <c r="M9" i="18"/>
  <c r="P9" i="18" s="1"/>
  <c r="R9" i="18" s="1"/>
  <c r="M41" i="18"/>
  <c r="P41" i="18" s="1"/>
  <c r="R41" i="18" s="1"/>
  <c r="M33" i="18"/>
  <c r="P33" i="18" s="1"/>
  <c r="R33" i="18" s="1"/>
  <c r="P61" i="18"/>
  <c r="R61" i="18" s="1"/>
  <c r="M16" i="18"/>
  <c r="P16" i="18" s="1"/>
  <c r="R16" i="18" s="1"/>
  <c r="P48" i="18"/>
  <c r="R48" i="18" s="1"/>
  <c r="M14" i="18"/>
  <c r="P14" i="18" s="1"/>
  <c r="R14" i="18" s="1"/>
  <c r="M40" i="18"/>
  <c r="P40" i="18" s="1"/>
  <c r="R40" i="18" s="1"/>
  <c r="P64" i="18"/>
  <c r="R64" i="18" s="1"/>
  <c r="P24" i="18"/>
  <c r="R24" i="18" s="1"/>
  <c r="P31" i="18"/>
  <c r="R31" i="18" s="1"/>
  <c r="M25" i="18"/>
  <c r="P25" i="18" s="1"/>
  <c r="R25" i="18" s="1"/>
  <c r="P56" i="18"/>
  <c r="R56" i="18" s="1"/>
  <c r="P27" i="18"/>
  <c r="R27" i="18" s="1"/>
  <c r="P30" i="18"/>
  <c r="R30" i="18" s="1"/>
  <c r="P11" i="18"/>
  <c r="R11" i="18" s="1"/>
  <c r="P63" i="18"/>
  <c r="R63" i="18" s="1"/>
  <c r="P10" i="18"/>
  <c r="R10" i="18" s="1"/>
  <c r="P58" i="18"/>
  <c r="R58" i="18" s="1"/>
  <c r="P18" i="18"/>
  <c r="R18" i="18" s="1"/>
  <c r="P51" i="18"/>
  <c r="R51" i="18" s="1"/>
  <c r="P7" i="18"/>
  <c r="R7" i="18" s="1"/>
  <c r="P2" i="18"/>
  <c r="R2" i="18" s="1"/>
  <c r="P43" i="18"/>
  <c r="R43" i="18" s="1"/>
  <c r="P32" i="18"/>
  <c r="R32" i="18" s="1"/>
  <c r="P19" i="18"/>
  <c r="R19" i="18" s="1"/>
  <c r="P57" i="18"/>
  <c r="R57" i="18" s="1"/>
  <c r="P39" i="18"/>
  <c r="R39" i="18" s="1"/>
  <c r="P62" i="18"/>
  <c r="R62" i="18" s="1"/>
  <c r="P23" i="18"/>
  <c r="R23" i="18" s="1"/>
  <c r="M46" i="18"/>
  <c r="P46" i="18" s="1"/>
  <c r="R46" i="18" s="1"/>
  <c r="P34" i="18"/>
  <c r="R34" i="18" s="1"/>
  <c r="P55" i="18"/>
  <c r="R55" i="18" s="1"/>
  <c r="P42" i="18"/>
  <c r="R42" i="18" s="1"/>
  <c r="P8" i="18"/>
  <c r="R8" i="18" s="1"/>
  <c r="P50" i="18"/>
  <c r="R50" i="18" s="1"/>
  <c r="P3" i="18"/>
  <c r="R3" i="18" s="1"/>
  <c r="P47" i="18"/>
  <c r="R47" i="18"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454B204-FB75-479A-9CA4-547AC787C6C1}" keepAlive="1" name="ModelConnection_ExternalData_1" description="Data Model" type="5" refreshedVersion="8" minRefreshableVersion="5" saveData="1">
    <dbPr connection="Data Model Connection" command="Vehicle Ownership" commandType="3"/>
    <extLst>
      <ext xmlns:x15="http://schemas.microsoft.com/office/spreadsheetml/2010/11/main" uri="{DE250136-89BD-433C-8126-D09CA5730AF9}">
        <x15:connection id="" model="1"/>
      </ext>
    </extLst>
  </connection>
  <connection id="2" xr16:uid="{C659AFCD-98AA-42D5-915B-04CAE57EA1A2}" keepAlive="1" name="ModelConnection_ExternalData_2" description="Data Model" type="5" refreshedVersion="8" minRefreshableVersion="5" saveData="1">
    <dbPr connection="Data Model Connection" command="Vehicle" commandType="3"/>
    <extLst>
      <ext xmlns:x15="http://schemas.microsoft.com/office/spreadsheetml/2010/11/main" uri="{DE250136-89BD-433C-8126-D09CA5730AF9}">
        <x15:connection id="" model="1"/>
      </ext>
    </extLst>
  </connection>
  <connection id="3" xr16:uid="{D9F3EEA5-C37F-4F82-90BA-1FC279AEB825}" keepAlive="1" name="ModelConnection_ExternalData_3" description="Data Model" type="5" refreshedVersion="8" minRefreshableVersion="5" saveData="1">
    <dbPr connection="Data Model Connection" command="Year of purchase" commandType="3"/>
    <extLst>
      <ext xmlns:x15="http://schemas.microsoft.com/office/spreadsheetml/2010/11/main" uri="{DE250136-89BD-433C-8126-D09CA5730AF9}">
        <x15:connection id="" model="1"/>
      </ext>
    </extLst>
  </connection>
  <connection id="4" xr16:uid="{BAA0DBD2-157D-495A-98F9-7A4B6FC2777D}" keepAlive="1" name="ModelConnection_ExternalData_4" description="Data Model" type="5" refreshedVersion="8" minRefreshableVersion="5" saveData="1">
    <dbPr connection="Data Model Connection" command="Bp list" commandType="3"/>
    <extLst>
      <ext xmlns:x15="http://schemas.microsoft.com/office/spreadsheetml/2010/11/main" uri="{DE250136-89BD-433C-8126-D09CA5730AF9}">
        <x15:connection id="" model="1"/>
      </ext>
    </extLst>
  </connection>
  <connection id="5" xr16:uid="{42010F1F-A0ED-47A5-BB89-4CA9FFEB77DE}" name="Query - Bp list" description="Connection to the 'Bp list' query in the workbook." type="100" refreshedVersion="8" minRefreshableVersion="5">
    <extLst>
      <ext xmlns:x15="http://schemas.microsoft.com/office/spreadsheetml/2010/11/main" uri="{DE250136-89BD-433C-8126-D09CA5730AF9}">
        <x15:connection id="fc9f49c8-5c42-4f4c-91e9-c6d0337f0aba">
          <x15:oledbPr connection="Provider=Microsoft.Mashup.OleDb.1;Data Source=$Workbook$;Location=&quot;Bp list&quot;;Extended Properties=&quot;&quot;">
            <x15:dbTables>
              <x15:dbTable name="Bp list"/>
            </x15:dbTables>
          </x15:oledbPr>
        </x15:connection>
      </ext>
    </extLst>
  </connection>
  <connection id="6" xr16:uid="{20FB4B63-8B0A-4664-A48F-532645A3376B}" keepAlive="1" name="Query - OU_map" description="Connection to the 'OU_map' query in the workbook." type="5" refreshedVersion="8" background="1" saveData="1">
    <dbPr connection="Provider=Microsoft.Mashup.OleDb.1;Data Source=$Workbook$;Location=OU_map;Extended Properties=&quot;&quot;" command="SELECT * FROM [OU_map]"/>
  </connection>
  <connection id="7" xr16:uid="{BFABBCA3-B8FF-4E58-BF17-2198C806E3A3}" keepAlive="1" name="Query - Payout" description="Connection to the 'Payout' query in the workbook." type="5" refreshedVersion="8" background="1" saveData="1">
    <dbPr connection="Provider=Microsoft.Mashup.OleDb.1;Data Source=$Workbook$;Location=Payout;Extended Properties=&quot;&quot;" command="SELECT * FROM [Payout]"/>
  </connection>
  <connection id="8" xr16:uid="{3E7A1ABE-E1C2-42A1-BF7D-C31BE9B1CF9A}" name="Query - Vehicle" description="Connection to the 'Vehicle' query in the workbook." type="100" refreshedVersion="8" minRefreshableVersion="5">
    <extLst>
      <ext xmlns:x15="http://schemas.microsoft.com/office/spreadsheetml/2010/11/main" uri="{DE250136-89BD-433C-8126-D09CA5730AF9}">
        <x15:connection id="66e49089-2175-4968-986b-d8821bc7a6c9"/>
      </ext>
    </extLst>
  </connection>
  <connection id="9" xr16:uid="{B3E7C037-13C6-4DB5-A8D7-846F216F1010}" name="Query - Vehicle Ownership" description="Connection to the 'Vehicle Ownership' query in the workbook." type="100" refreshedVersion="8" minRefreshableVersion="5">
    <extLst>
      <ext xmlns:x15="http://schemas.microsoft.com/office/spreadsheetml/2010/11/main" uri="{DE250136-89BD-433C-8126-D09CA5730AF9}">
        <x15:connection id="a1b43674-0948-48b4-93f1-9903b9df95c3"/>
      </ext>
    </extLst>
  </connection>
  <connection id="10" xr16:uid="{FA550659-90E5-48C6-A9C1-C91B24542E35}" name="Query - Year of purchase" description="Connection to the 'Year of purchase' query in the workbook." type="100" refreshedVersion="8" minRefreshableVersion="5">
    <extLst>
      <ext xmlns:x15="http://schemas.microsoft.com/office/spreadsheetml/2010/11/main" uri="{DE250136-89BD-433C-8126-D09CA5730AF9}">
        <x15:connection id="65ed6486-dacf-4c5b-b92e-1d7e27481fa6"/>
      </ext>
    </extLst>
  </connection>
  <connection id="11" xr16:uid="{52754AE7-627D-480C-8BEE-6ED69AED54C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<sst xmlns="http://schemas.openxmlformats.org/spreadsheetml/2006/main" count="3260" uniqueCount="1376">
  <si>
    <t>BP name</t>
  </si>
  <si>
    <t>Vehicle</t>
  </si>
  <si>
    <t>Year of purchase</t>
  </si>
  <si>
    <t>AGARWAL SUGANDHA AMIT</t>
  </si>
  <si>
    <t>14 ft,Tata Ace</t>
  </si>
  <si>
    <t>EMI,EMI</t>
  </si>
  <si>
    <t>2018,2017</t>
  </si>
  <si>
    <t>Amit Ramesh Agarwal</t>
  </si>
  <si>
    <t>14 ft</t>
  </si>
  <si>
    <t>Market</t>
  </si>
  <si>
    <t>NA</t>
  </si>
  <si>
    <t>ASHISH SAXENA</t>
  </si>
  <si>
    <t>17 ft</t>
  </si>
  <si>
    <t>EMI</t>
  </si>
  <si>
    <t>Mahindra</t>
  </si>
  <si>
    <t>BELIM RIYAZUDDIN MEHBOOBBHAI</t>
  </si>
  <si>
    <t>AL Dost</t>
  </si>
  <si>
    <t>Bharat madhusing lodha</t>
  </si>
  <si>
    <t>Tata Ace</t>
  </si>
  <si>
    <t>Owned</t>
  </si>
  <si>
    <t>DENISH B. BAVARIYA</t>
  </si>
  <si>
    <t>Devendar Vanga</t>
  </si>
  <si>
    <t>14 ft,17 ft,22 ft</t>
  </si>
  <si>
    <t>Devendra r. mistry</t>
  </si>
  <si>
    <t>Dharmendra Sharma</t>
  </si>
  <si>
    <t>14 ft,19 ft</t>
  </si>
  <si>
    <t>DINESHBHAI MOHANBHAI SOLANKI</t>
  </si>
  <si>
    <t>EKTA AGARWAL</t>
  </si>
  <si>
    <t>FAIZILA Theba</t>
  </si>
  <si>
    <t>Super ace</t>
  </si>
  <si>
    <t>GAJRAJSINGH B RATHOD</t>
  </si>
  <si>
    <t>GOHIL RAGHUVIRSINH R</t>
  </si>
  <si>
    <t>Gulamhusen Mohamad Ghanchi</t>
  </si>
  <si>
    <t>GULZAR F MEMON</t>
  </si>
  <si>
    <t>19 ft</t>
  </si>
  <si>
    <t>Hardik Patel</t>
  </si>
  <si>
    <t>EMI,Owned</t>
  </si>
  <si>
    <t>2020,2018</t>
  </si>
  <si>
    <t>Harun Abdul Bhai Theba</t>
  </si>
  <si>
    <t>Inderkumar moolchand gupta</t>
  </si>
  <si>
    <t>14 ft,AL Dost,Super ace</t>
  </si>
  <si>
    <t>Karan Mistry_Delivery</t>
  </si>
  <si>
    <t>Tata Ace,Super ace</t>
  </si>
  <si>
    <t>2013,2015</t>
  </si>
  <si>
    <t>LALAJI BHAI THAKOR</t>
  </si>
  <si>
    <t>MAMATA PAL</t>
  </si>
  <si>
    <t>MANISHA PRAVIN PATIL</t>
  </si>
  <si>
    <t>Owned,Owned</t>
  </si>
  <si>
    <t>Meenakshi Gupta</t>
  </si>
  <si>
    <t>mo. Farukh</t>
  </si>
  <si>
    <t>MOINUDDIN R SHAIKH</t>
  </si>
  <si>
    <t>MUKESHBHAI RAJABHAI BHARWAD</t>
  </si>
  <si>
    <t>MULIYA TOFIKHUSEN HABIBBHAI</t>
  </si>
  <si>
    <t>OD Maheshbhai Bhikhabhai</t>
  </si>
  <si>
    <t>Patani Salim Gafarbhai</t>
  </si>
  <si>
    <t>Pickup,Tata Ace</t>
  </si>
  <si>
    <t>2014,2020</t>
  </si>
  <si>
    <t>PATHAN PARVEZBHAI</t>
  </si>
  <si>
    <t>Pravin Patil</t>
  </si>
  <si>
    <t>Pravin Thakor</t>
  </si>
  <si>
    <t>RAJENDRASINH L CHAVDA</t>
  </si>
  <si>
    <t>Rajesh Kumar Misra_Delivery</t>
  </si>
  <si>
    <t>Super ace,AL Dost</t>
  </si>
  <si>
    <t>2014,2018</t>
  </si>
  <si>
    <t>RAKIB GULAMKADAR BLOCH</t>
  </si>
  <si>
    <t>SADHU RAM KARGWAL</t>
  </si>
  <si>
    <t>Mahindra,Mahindra</t>
  </si>
  <si>
    <t>2019,2018</t>
  </si>
  <si>
    <t>SANDEEP KUMAR</t>
  </si>
  <si>
    <t>SHEKH JENULABEDEEN BADRUDIN</t>
  </si>
  <si>
    <t>Shekh Seemabanu Mohammad</t>
  </si>
  <si>
    <t>Siddhant Subhash Borse</t>
  </si>
  <si>
    <t>SURESHBHAI RAJABHAI BHARWAD</t>
  </si>
  <si>
    <t>17 ft,Mahindra,Pickup,Tata Ace</t>
  </si>
  <si>
    <t>SWAPNIL PANDEY_BP</t>
  </si>
  <si>
    <t>VIKAS AGARWAL</t>
  </si>
  <si>
    <t>20 ft</t>
  </si>
  <si>
    <t>VIRENDRA SOLANKI</t>
  </si>
  <si>
    <t>Visharad Chauhan</t>
  </si>
  <si>
    <t>ZAINULSHA.M.DIWAN</t>
  </si>
  <si>
    <t>VAPT1</t>
  </si>
  <si>
    <t>AMDT1</t>
  </si>
  <si>
    <t>GNCB1</t>
  </si>
  <si>
    <t>AMDBP</t>
  </si>
  <si>
    <t>BDQT1</t>
  </si>
  <si>
    <t>JGAB1</t>
  </si>
  <si>
    <t>STVT1</t>
  </si>
  <si>
    <t>AMDBL</t>
  </si>
  <si>
    <t>AMDBC</t>
  </si>
  <si>
    <t>RAJB1</t>
  </si>
  <si>
    <t>BVCB1</t>
  </si>
  <si>
    <t>AKVB1</t>
  </si>
  <si>
    <t>JNDB1</t>
  </si>
  <si>
    <t>MSHB1</t>
  </si>
  <si>
    <t>Mileage</t>
  </si>
  <si>
    <t>OU</t>
  </si>
  <si>
    <t>Jamnager</t>
  </si>
  <si>
    <t>Ahmmedabad City</t>
  </si>
  <si>
    <t>Ahmedabad Branch</t>
  </si>
  <si>
    <t>Vapi</t>
  </si>
  <si>
    <t>Surat</t>
  </si>
  <si>
    <t>Sanand</t>
  </si>
  <si>
    <t>Vadodara</t>
  </si>
  <si>
    <t>Rajkot</t>
  </si>
  <si>
    <t>Bhavnager</t>
  </si>
  <si>
    <t>Mehsana</t>
  </si>
  <si>
    <t>Rampura Branch</t>
  </si>
  <si>
    <t>Amreli</t>
  </si>
  <si>
    <t>Junagarh</t>
  </si>
  <si>
    <t>Gandhi Nager</t>
  </si>
  <si>
    <t>Pickup</t>
  </si>
  <si>
    <t>Tata 407</t>
  </si>
  <si>
    <t>Eicher 14</t>
  </si>
  <si>
    <t>Eicher 17</t>
  </si>
  <si>
    <t>Eicher 19</t>
  </si>
  <si>
    <t>Eicher 20</t>
  </si>
  <si>
    <t>Eicher 32 ft</t>
  </si>
  <si>
    <t>3wheeler</t>
  </si>
  <si>
    <t>Tata 909</t>
  </si>
  <si>
    <t>Tata 1109</t>
  </si>
  <si>
    <t>Champion</t>
  </si>
  <si>
    <t>Trump Forec</t>
  </si>
  <si>
    <t>Cargo king</t>
  </si>
  <si>
    <t>24 FT</t>
  </si>
  <si>
    <t>Taurus</t>
  </si>
  <si>
    <t>22 ft</t>
  </si>
  <si>
    <t>Km travelled</t>
  </si>
  <si>
    <t>Fuel Cost/liter</t>
  </si>
  <si>
    <t>Vehicles</t>
  </si>
  <si>
    <t>Downpayment Amount</t>
  </si>
  <si>
    <t>Ex- Showroom Price</t>
  </si>
  <si>
    <t>Capacity</t>
  </si>
  <si>
    <t>KM and Fuel cost</t>
  </si>
  <si>
    <t>Maintenance and additional cost</t>
  </si>
  <si>
    <t>EMI,EMI,Market</t>
  </si>
  <si>
    <t>EMI,Market</t>
  </si>
  <si>
    <t>Market,EMI,EMI</t>
  </si>
  <si>
    <t>Vehicle ownership</t>
  </si>
  <si>
    <t>Market,Owned</t>
  </si>
  <si>
    <t>Market,EMI,EMI,EMI</t>
  </si>
  <si>
    <t>2015</t>
  </si>
  <si>
    <t>Ashok Kumar_GNCB1</t>
  </si>
  <si>
    <t>2016,2017,NA</t>
  </si>
  <si>
    <t>2013,NA</t>
  </si>
  <si>
    <t>NA,2013</t>
  </si>
  <si>
    <t>NA,2019,2018</t>
  </si>
  <si>
    <t>NA,2018,2018,2014</t>
  </si>
  <si>
    <t>Balance</t>
  </si>
  <si>
    <t>Downpayment</t>
  </si>
  <si>
    <t>Tenure (yrs)</t>
  </si>
  <si>
    <t>Tenure (months)</t>
  </si>
  <si>
    <t>Interest @ p.a.</t>
  </si>
  <si>
    <t>Code</t>
  </si>
  <si>
    <t>Name</t>
  </si>
  <si>
    <t>2014</t>
  </si>
  <si>
    <t>2019</t>
  </si>
  <si>
    <t>2016</t>
  </si>
  <si>
    <t>2012</t>
  </si>
  <si>
    <t>2020</t>
  </si>
  <si>
    <t>2010</t>
  </si>
  <si>
    <t>2013</t>
  </si>
  <si>
    <t>2011</t>
  </si>
  <si>
    <t>2018</t>
  </si>
  <si>
    <t>2017</t>
  </si>
  <si>
    <t>Column1</t>
  </si>
  <si>
    <t>Index</t>
  </si>
  <si>
    <t>Sub-Index</t>
  </si>
  <si>
    <t>Sub-index</t>
  </si>
  <si>
    <t>BP Code</t>
  </si>
  <si>
    <t>BP</t>
  </si>
  <si>
    <t xml:space="preserve">OU </t>
  </si>
  <si>
    <t>Cluster</t>
  </si>
  <si>
    <t>Total Payout</t>
  </si>
  <si>
    <t>Budgeted payout</t>
  </si>
  <si>
    <t>BP1001</t>
  </si>
  <si>
    <t>Jhabar Singh</t>
  </si>
  <si>
    <t>DELBG</t>
  </si>
  <si>
    <t>Delhi</t>
  </si>
  <si>
    <t>BP1002</t>
  </si>
  <si>
    <t>Umesh</t>
  </si>
  <si>
    <t>DELBJ</t>
  </si>
  <si>
    <t>BP1003</t>
  </si>
  <si>
    <t>Ramesh Sharma</t>
  </si>
  <si>
    <t>DELBD</t>
  </si>
  <si>
    <t>BP1004</t>
  </si>
  <si>
    <t>ujir kumar</t>
  </si>
  <si>
    <t>JAIT1</t>
  </si>
  <si>
    <t>Jaipur</t>
  </si>
  <si>
    <t>BP1005</t>
  </si>
  <si>
    <t>Dinesh Mishra</t>
  </si>
  <si>
    <t>CCUTN</t>
  </si>
  <si>
    <t>Kolkata</t>
  </si>
  <si>
    <t>BP1006</t>
  </si>
  <si>
    <t>Jacob</t>
  </si>
  <si>
    <t>BOMT1</t>
  </si>
  <si>
    <t>Mumbai</t>
  </si>
  <si>
    <t>BP1007</t>
  </si>
  <si>
    <t>Rajesh Singh</t>
  </si>
  <si>
    <t>BOMBB</t>
  </si>
  <si>
    <t>BP1008</t>
  </si>
  <si>
    <t>Kamaljit Singh</t>
  </si>
  <si>
    <t>BOMBV</t>
  </si>
  <si>
    <t>BP1009</t>
  </si>
  <si>
    <t>Ashok</t>
  </si>
  <si>
    <t>ROKB1</t>
  </si>
  <si>
    <t>BP1010</t>
  </si>
  <si>
    <t>SANCHITA CARGO MOVERS AND PACKERS</t>
  </si>
  <si>
    <t>PNQT1</t>
  </si>
  <si>
    <t>Pune</t>
  </si>
  <si>
    <t>BP1011</t>
  </si>
  <si>
    <t>Bablu Mishra</t>
  </si>
  <si>
    <t>LKOT1</t>
  </si>
  <si>
    <t>Lucknow</t>
  </si>
  <si>
    <t>BP1012</t>
  </si>
  <si>
    <t>Aakash Yadav</t>
  </si>
  <si>
    <t>DELB1</t>
  </si>
  <si>
    <t>BP1013</t>
  </si>
  <si>
    <t>Dilip Kumar Jha</t>
  </si>
  <si>
    <t>DELB2</t>
  </si>
  <si>
    <t>BP1014</t>
  </si>
  <si>
    <t>ChamanLal</t>
  </si>
  <si>
    <t>LUHB1</t>
  </si>
  <si>
    <t>Ambala</t>
  </si>
  <si>
    <t>BP1015</t>
  </si>
  <si>
    <t>Dinesh Singh Minhas</t>
  </si>
  <si>
    <t>IXCB1</t>
  </si>
  <si>
    <t>BP1016</t>
  </si>
  <si>
    <t>Sharad Anna Autade_BP</t>
  </si>
  <si>
    <t>IXUB1</t>
  </si>
  <si>
    <t>BP1017</t>
  </si>
  <si>
    <t>Sunder Srinivasan</t>
  </si>
  <si>
    <t>Ahmedabad</t>
  </si>
  <si>
    <t>BP1018</t>
  </si>
  <si>
    <t>Ravi Shekhar</t>
  </si>
  <si>
    <t>BHOB1</t>
  </si>
  <si>
    <t>Indore</t>
  </si>
  <si>
    <t>BP1020</t>
  </si>
  <si>
    <t>G Swapna</t>
  </si>
  <si>
    <t>HYDBE</t>
  </si>
  <si>
    <t>Hyderabad</t>
  </si>
  <si>
    <t>BP1021</t>
  </si>
  <si>
    <t>Mukul Rawat</t>
  </si>
  <si>
    <t>AGRB1</t>
  </si>
  <si>
    <t>Noida</t>
  </si>
  <si>
    <t>BP1022</t>
  </si>
  <si>
    <t>BP1023</t>
  </si>
  <si>
    <t>Shailendra Sharma</t>
  </si>
  <si>
    <t>BHWB1</t>
  </si>
  <si>
    <t>BP1024</t>
  </si>
  <si>
    <t>Rajesh Kumar Sharma_BP</t>
  </si>
  <si>
    <t>BP1025</t>
  </si>
  <si>
    <t>Prashant Singh</t>
  </si>
  <si>
    <t>DEDB1</t>
  </si>
  <si>
    <t>BP1028</t>
  </si>
  <si>
    <t>Dhanraj_BP</t>
  </si>
  <si>
    <t>PNYB1</t>
  </si>
  <si>
    <t>Chennai</t>
  </si>
  <si>
    <t>BP1029</t>
  </si>
  <si>
    <t>M BAALASUBRAMANI</t>
  </si>
  <si>
    <t>TUPT1</t>
  </si>
  <si>
    <t>Coimbatore</t>
  </si>
  <si>
    <t>BP1030</t>
  </si>
  <si>
    <t>Joy Mukherjee</t>
  </si>
  <si>
    <t>CCUT1</t>
  </si>
  <si>
    <t>BP1031</t>
  </si>
  <si>
    <t>BP1032</t>
  </si>
  <si>
    <t>Manjeet Singh</t>
  </si>
  <si>
    <t>BDDB1</t>
  </si>
  <si>
    <t>BP1033</t>
  </si>
  <si>
    <t>Sohan</t>
  </si>
  <si>
    <t>AWRB1</t>
  </si>
  <si>
    <t>BP1034</t>
  </si>
  <si>
    <t>Santosh Yadav</t>
  </si>
  <si>
    <t>TARB1</t>
  </si>
  <si>
    <t>BP1035</t>
  </si>
  <si>
    <t>Mukesh_GHZ</t>
  </si>
  <si>
    <t>DELBZ</t>
  </si>
  <si>
    <t>BP1036</t>
  </si>
  <si>
    <t>Murugavel</t>
  </si>
  <si>
    <t>MAAT1</t>
  </si>
  <si>
    <t>BP1037</t>
  </si>
  <si>
    <t>Dhamodharan</t>
  </si>
  <si>
    <t>BP1038</t>
  </si>
  <si>
    <t>Mangesh Mahadev Doddamani</t>
  </si>
  <si>
    <t>BOMBN</t>
  </si>
  <si>
    <t>BP1039</t>
  </si>
  <si>
    <t>Prema Jeevan</t>
  </si>
  <si>
    <t>COKB1</t>
  </si>
  <si>
    <t>BP1040</t>
  </si>
  <si>
    <t>Ehambaram</t>
  </si>
  <si>
    <t>TRZB1</t>
  </si>
  <si>
    <t>BP1041</t>
  </si>
  <si>
    <t>Niranjan</t>
  </si>
  <si>
    <t>PATB1</t>
  </si>
  <si>
    <t>Jamshedpur</t>
  </si>
  <si>
    <t>BP1042</t>
  </si>
  <si>
    <t>BP1044</t>
  </si>
  <si>
    <t>SANATAN BEHARA</t>
  </si>
  <si>
    <t>BBIB1</t>
  </si>
  <si>
    <t>BP1045</t>
  </si>
  <si>
    <t>Avinash_Delivery</t>
  </si>
  <si>
    <t>BLRBN</t>
  </si>
  <si>
    <t>Bangalore</t>
  </si>
  <si>
    <t>Avinash_Pickup</t>
  </si>
  <si>
    <t>BP1046</t>
  </si>
  <si>
    <t>Rajkumar P</t>
  </si>
  <si>
    <t>IXMB1</t>
  </si>
  <si>
    <t>BP1047</t>
  </si>
  <si>
    <t>Dhanasekar</t>
  </si>
  <si>
    <t>BP1048</t>
  </si>
  <si>
    <t>Praveen</t>
  </si>
  <si>
    <t>VTZB1</t>
  </si>
  <si>
    <t>BP1049</t>
  </si>
  <si>
    <t>A3 Logistics Express_Delivery</t>
  </si>
  <si>
    <t>PNQBW</t>
  </si>
  <si>
    <t>BP1050</t>
  </si>
  <si>
    <t>A3 Logistics Express_Pickup</t>
  </si>
  <si>
    <t>BP1051</t>
  </si>
  <si>
    <t>Sanjay Sharma_Indore</t>
  </si>
  <si>
    <t>IDRT1</t>
  </si>
  <si>
    <t>BP1052</t>
  </si>
  <si>
    <t>Narinder Pal</t>
  </si>
  <si>
    <t>JUCB1</t>
  </si>
  <si>
    <t>BP1053</t>
  </si>
  <si>
    <t>Ravindra</t>
  </si>
  <si>
    <t>HWB1</t>
  </si>
  <si>
    <t>BP1054</t>
  </si>
  <si>
    <t>Sachin Bhatt</t>
  </si>
  <si>
    <t>KNUB1</t>
  </si>
  <si>
    <t>BP1055</t>
  </si>
  <si>
    <t>AMARJEET SINGH YADAV</t>
  </si>
  <si>
    <t>BP1056</t>
  </si>
  <si>
    <t>Mahaveer Singh</t>
  </si>
  <si>
    <t>AMBT1</t>
  </si>
  <si>
    <t>BP1057</t>
  </si>
  <si>
    <t>BP1058</t>
  </si>
  <si>
    <t>Sunil Goyal</t>
  </si>
  <si>
    <t>MBB1</t>
  </si>
  <si>
    <t>BP1059</t>
  </si>
  <si>
    <t>DHRUBA DAS</t>
  </si>
  <si>
    <t>GAUT1</t>
  </si>
  <si>
    <t>Guwahati</t>
  </si>
  <si>
    <t>BP1060</t>
  </si>
  <si>
    <t>Rajesh R</t>
  </si>
  <si>
    <t>BP1061</t>
  </si>
  <si>
    <t>Ashish saxena</t>
  </si>
  <si>
    <t>BP1063</t>
  </si>
  <si>
    <t>Rajneesh Kumar</t>
  </si>
  <si>
    <t>DELBW</t>
  </si>
  <si>
    <t>BP1064</t>
  </si>
  <si>
    <t>RVJ Transport</t>
  </si>
  <si>
    <t>SXVB1</t>
  </si>
  <si>
    <t>BP1065</t>
  </si>
  <si>
    <t>Shamim</t>
  </si>
  <si>
    <t>BOMBA</t>
  </si>
  <si>
    <t>BP1066</t>
  </si>
  <si>
    <t>Pradyuth Singh</t>
  </si>
  <si>
    <t>HYDT1</t>
  </si>
  <si>
    <t>BP1067</t>
  </si>
  <si>
    <t>Adesh Pandole</t>
  </si>
  <si>
    <t>BP1068</t>
  </si>
  <si>
    <t>Mahesh K.S</t>
  </si>
  <si>
    <t>BP1069</t>
  </si>
  <si>
    <t>Arun Sharma</t>
  </si>
  <si>
    <t>IXJB1</t>
  </si>
  <si>
    <t>BP1070</t>
  </si>
  <si>
    <t>BP1071</t>
  </si>
  <si>
    <t>K.RANJITH KUMAR</t>
  </si>
  <si>
    <t>BP1072</t>
  </si>
  <si>
    <t>MAHENDER SINGH</t>
  </si>
  <si>
    <t>HSRB1</t>
  </si>
  <si>
    <t>BP1073</t>
  </si>
  <si>
    <t>Gouri_XCEL Logistics</t>
  </si>
  <si>
    <t>BLRT1</t>
  </si>
  <si>
    <t>BP1074</t>
  </si>
  <si>
    <t>Karan Mistry_Pickup</t>
  </si>
  <si>
    <t>BP1075</t>
  </si>
  <si>
    <t>BP1076</t>
  </si>
  <si>
    <t>Sharad_South Mumbai</t>
  </si>
  <si>
    <t>BOMBM</t>
  </si>
  <si>
    <t>BP1077</t>
  </si>
  <si>
    <t>Srinivas Murthy_BLR</t>
  </si>
  <si>
    <t>BP1078</t>
  </si>
  <si>
    <t>Yasmeen</t>
  </si>
  <si>
    <t>BP1079</t>
  </si>
  <si>
    <t>Ashish shukla</t>
  </si>
  <si>
    <t>CCUBD</t>
  </si>
  <si>
    <t>BP1080</t>
  </si>
  <si>
    <t>ELAS TRANSPORT</t>
  </si>
  <si>
    <t>BP1081</t>
  </si>
  <si>
    <t>Harish chandra Gupta</t>
  </si>
  <si>
    <t>BP1082</t>
  </si>
  <si>
    <t>SANTOSH KUMAR YADAV</t>
  </si>
  <si>
    <t>BP1083</t>
  </si>
  <si>
    <t>Chandrashekar.R</t>
  </si>
  <si>
    <t>BLRBJ</t>
  </si>
  <si>
    <t>BP1084</t>
  </si>
  <si>
    <t>VINOD KUMAR_DELBF</t>
  </si>
  <si>
    <t>DELBF</t>
  </si>
  <si>
    <t>BP1085</t>
  </si>
  <si>
    <t>D.SENTHAMIZHAN</t>
  </si>
  <si>
    <t>BP1086</t>
  </si>
  <si>
    <t>S.Venkatraman</t>
  </si>
  <si>
    <t>BP1087</t>
  </si>
  <si>
    <t>RAHUL KUMAR RVWANI</t>
  </si>
  <si>
    <t>BP1088</t>
  </si>
  <si>
    <t>AKSHAY TRANSPORT</t>
  </si>
  <si>
    <t>BP1089</t>
  </si>
  <si>
    <t>Shyam Kumar Shende</t>
  </si>
  <si>
    <t>RPRB1</t>
  </si>
  <si>
    <t>BP1091</t>
  </si>
  <si>
    <t>DILIP UPADHYAY</t>
  </si>
  <si>
    <t>BP1092</t>
  </si>
  <si>
    <t>SANDIP MAHADEV VAVHAL</t>
  </si>
  <si>
    <t>BOMBG</t>
  </si>
  <si>
    <t>BP1093</t>
  </si>
  <si>
    <t>SUMITA</t>
  </si>
  <si>
    <t>IXRB1</t>
  </si>
  <si>
    <t>BP1094</t>
  </si>
  <si>
    <t>TRIBHUVAN SINGH R</t>
  </si>
  <si>
    <t>BP1095</t>
  </si>
  <si>
    <t>PUSHKARLAL.S</t>
  </si>
  <si>
    <t>BP1097</t>
  </si>
  <si>
    <t>K. DILLI</t>
  </si>
  <si>
    <t>BP1098</t>
  </si>
  <si>
    <t>Anil Singh_CCUBB</t>
  </si>
  <si>
    <t>CCUBB</t>
  </si>
  <si>
    <t>BP1099</t>
  </si>
  <si>
    <t>Anil singh</t>
  </si>
  <si>
    <t>BP1100</t>
  </si>
  <si>
    <t>SRINU SATIKAM</t>
  </si>
  <si>
    <t>VGAB1</t>
  </si>
  <si>
    <t>BP1102</t>
  </si>
  <si>
    <t>Manoranjan Saha</t>
  </si>
  <si>
    <t>BP1103</t>
  </si>
  <si>
    <t>Sibaram achary</t>
  </si>
  <si>
    <t>BP1104</t>
  </si>
  <si>
    <t>BP1105</t>
  </si>
  <si>
    <t>BP1106</t>
  </si>
  <si>
    <t>Mithilesh shukla</t>
  </si>
  <si>
    <t>BP1107</t>
  </si>
  <si>
    <t>BP1108</t>
  </si>
  <si>
    <t>GORAKH BHAGINATH GAVARE</t>
  </si>
  <si>
    <t>BP1109</t>
  </si>
  <si>
    <t>Yashwant Kumar</t>
  </si>
  <si>
    <t>BP1110</t>
  </si>
  <si>
    <t>Pandit Rajaram Bhoir</t>
  </si>
  <si>
    <t>BP1111</t>
  </si>
  <si>
    <t>Krishan Rana</t>
  </si>
  <si>
    <t>BP1112</t>
  </si>
  <si>
    <t>Sunil_Rudrapur</t>
  </si>
  <si>
    <t>RUPCB1</t>
  </si>
  <si>
    <t>BP1113</t>
  </si>
  <si>
    <t>SHANTANU JOSHI</t>
  </si>
  <si>
    <t>UDRB1</t>
  </si>
  <si>
    <t>BP1114</t>
  </si>
  <si>
    <t>Pradyuman Upadhyay</t>
  </si>
  <si>
    <t>BP1115</t>
  </si>
  <si>
    <t>Suresh Kumar</t>
  </si>
  <si>
    <t>BLRBC</t>
  </si>
  <si>
    <t>BP1116</t>
  </si>
  <si>
    <t>SARVESH KUMAR MISHRA</t>
  </si>
  <si>
    <t>VNSB1</t>
  </si>
  <si>
    <t>BP1117</t>
  </si>
  <si>
    <t>Sham Transport</t>
  </si>
  <si>
    <t>BP1118</t>
  </si>
  <si>
    <t>Mohan Vitthal Pingale</t>
  </si>
  <si>
    <t>BP1119</t>
  </si>
  <si>
    <t>S.Rasul</t>
  </si>
  <si>
    <t>BP1122</t>
  </si>
  <si>
    <t>ABDUL RAHIM</t>
  </si>
  <si>
    <t>BP1123</t>
  </si>
  <si>
    <t>Sudha</t>
  </si>
  <si>
    <t>CJBT1</t>
  </si>
  <si>
    <t>BP1126</t>
  </si>
  <si>
    <t>ANIL KUMAR ROUT</t>
  </si>
  <si>
    <t>BP1127</t>
  </si>
  <si>
    <t>Prashant Bhatt</t>
  </si>
  <si>
    <t>BP1128</t>
  </si>
  <si>
    <t>Ganesh M</t>
  </si>
  <si>
    <t>BP1129</t>
  </si>
  <si>
    <t>Ashok Kumar_Neemrana</t>
  </si>
  <si>
    <t>NMRB1</t>
  </si>
  <si>
    <t>BP1130</t>
  </si>
  <si>
    <t>SANJIT KUMAR NASKAR</t>
  </si>
  <si>
    <t>BP1131</t>
  </si>
  <si>
    <t>Porter</t>
  </si>
  <si>
    <t>BP1132</t>
  </si>
  <si>
    <t>Subodh Singh</t>
  </si>
  <si>
    <t>CCUBT</t>
  </si>
  <si>
    <t>BP1133</t>
  </si>
  <si>
    <t>Vijay Jibhau Pagare</t>
  </si>
  <si>
    <t>ISKB1</t>
  </si>
  <si>
    <t>BP1134</t>
  </si>
  <si>
    <t>Vinod Sadhusaran Singh</t>
  </si>
  <si>
    <t>BP1135</t>
  </si>
  <si>
    <t>Savita Gaikwad</t>
  </si>
  <si>
    <t>BP1137</t>
  </si>
  <si>
    <t>C NAGRAJ</t>
  </si>
  <si>
    <t>BP1138</t>
  </si>
  <si>
    <t>Dilip Solanki</t>
  </si>
  <si>
    <t>DWXB1</t>
  </si>
  <si>
    <t>BP1139</t>
  </si>
  <si>
    <t>Avinash_2</t>
  </si>
  <si>
    <t>BP1140</t>
  </si>
  <si>
    <t>P Vamsee</t>
  </si>
  <si>
    <t>HYDBS</t>
  </si>
  <si>
    <t>BP1141</t>
  </si>
  <si>
    <t>VINOD KUMAR DR</t>
  </si>
  <si>
    <t>BP1142</t>
  </si>
  <si>
    <t>HEMRAJ DHOLE</t>
  </si>
  <si>
    <t>NAGT1</t>
  </si>
  <si>
    <t>Nagpur</t>
  </si>
  <si>
    <t>BP1143</t>
  </si>
  <si>
    <t>BP1144</t>
  </si>
  <si>
    <t>BHIM RAY</t>
  </si>
  <si>
    <t>BP1145</t>
  </si>
  <si>
    <t>Ajit Popat Karade</t>
  </si>
  <si>
    <t>BP1146</t>
  </si>
  <si>
    <t>BP1147</t>
  </si>
  <si>
    <t>Neeraj singh</t>
  </si>
  <si>
    <t>PTMB1</t>
  </si>
  <si>
    <t>BP1148</t>
  </si>
  <si>
    <t>AMAR ANANDA DAS</t>
  </si>
  <si>
    <t>NJPT1</t>
  </si>
  <si>
    <t>BP1150</t>
  </si>
  <si>
    <t>Kumar</t>
  </si>
  <si>
    <t>BP1151</t>
  </si>
  <si>
    <t>BP1152</t>
  </si>
  <si>
    <t>Amit Sharma</t>
  </si>
  <si>
    <t>HSXB1</t>
  </si>
  <si>
    <t>BP1154</t>
  </si>
  <si>
    <t>Pichai Manikkam</t>
  </si>
  <si>
    <t>VLRB1</t>
  </si>
  <si>
    <t>BP1155</t>
  </si>
  <si>
    <t>SASHABINDU GHOSH</t>
  </si>
  <si>
    <t>BP1156</t>
  </si>
  <si>
    <t>MANGESH BABAN BHUJBAL</t>
  </si>
  <si>
    <t>BP1157</t>
  </si>
  <si>
    <t>Saurabh Singh</t>
  </si>
  <si>
    <t>NOIT1</t>
  </si>
  <si>
    <t>BP1159</t>
  </si>
  <si>
    <t>Mohammadrafi irfani sheikh</t>
  </si>
  <si>
    <t>BP1160</t>
  </si>
  <si>
    <t>Sunita Mishra</t>
  </si>
  <si>
    <t>BP1162</t>
  </si>
  <si>
    <t>K SANJEEV KUMAR</t>
  </si>
  <si>
    <t>BP1163</t>
  </si>
  <si>
    <t>Chanchal Kumar</t>
  </si>
  <si>
    <t>BP1164</t>
  </si>
  <si>
    <t>Krishan Kumar_Sonipat</t>
  </si>
  <si>
    <t>SNPB1</t>
  </si>
  <si>
    <t>BP1166</t>
  </si>
  <si>
    <t>JAYARAMAN_Chennai</t>
  </si>
  <si>
    <t>BP1167</t>
  </si>
  <si>
    <t>Rangaraj.S</t>
  </si>
  <si>
    <t>BP1168</t>
  </si>
  <si>
    <t>SHREY JAYESHBHAI TARSARIA</t>
  </si>
  <si>
    <t>BP1169</t>
  </si>
  <si>
    <t>MAYUR MANOHAR SORTE</t>
  </si>
  <si>
    <t>BP1171</t>
  </si>
  <si>
    <t>BP1172</t>
  </si>
  <si>
    <t>GAJENDRA KUMAR</t>
  </si>
  <si>
    <t>BP1173</t>
  </si>
  <si>
    <t>ROHIT POPAT JAGDALE</t>
  </si>
  <si>
    <t>PNQBH</t>
  </si>
  <si>
    <t>BP1174</t>
  </si>
  <si>
    <t>SYAM KUMAR V S</t>
  </si>
  <si>
    <t>TRVB1</t>
  </si>
  <si>
    <t>BP1175</t>
  </si>
  <si>
    <t>Rakesh Singh</t>
  </si>
  <si>
    <t>JDHB1</t>
  </si>
  <si>
    <t>BP1177</t>
  </si>
  <si>
    <t>Ravi D. Doddamani</t>
  </si>
  <si>
    <t>BP1178</t>
  </si>
  <si>
    <t>Navya Devada</t>
  </si>
  <si>
    <t>BP1179</t>
  </si>
  <si>
    <t>Manoj Kumar Singh</t>
  </si>
  <si>
    <t>IXWT1</t>
  </si>
  <si>
    <t>BP1181</t>
  </si>
  <si>
    <t>H KRISHNA</t>
  </si>
  <si>
    <t>BP1184</t>
  </si>
  <si>
    <t>Nabamita Roy</t>
  </si>
  <si>
    <t>MSBB1</t>
  </si>
  <si>
    <t>BP1185</t>
  </si>
  <si>
    <t>KAILASK RAY</t>
  </si>
  <si>
    <t>BP1186</t>
  </si>
  <si>
    <t>Jitendra  Kumar Ray</t>
  </si>
  <si>
    <t>BP1187</t>
  </si>
  <si>
    <t>RAMESH S</t>
  </si>
  <si>
    <t>BP1188</t>
  </si>
  <si>
    <t>Karthik_BLR</t>
  </si>
  <si>
    <t>BP1189</t>
  </si>
  <si>
    <t>Minakshi Hazra</t>
  </si>
  <si>
    <t>BP1190</t>
  </si>
  <si>
    <t>Sudeep Singh</t>
  </si>
  <si>
    <t>BP1192</t>
  </si>
  <si>
    <t>Rohit</t>
  </si>
  <si>
    <t>DELB3</t>
  </si>
  <si>
    <t>BP1193</t>
  </si>
  <si>
    <t>Sarajerao Sahebrao Shalke</t>
  </si>
  <si>
    <t>BP1195</t>
  </si>
  <si>
    <t>Porter_HYD</t>
  </si>
  <si>
    <t>BP1196</t>
  </si>
  <si>
    <t>Pradip Jadhav</t>
  </si>
  <si>
    <t>BP1198</t>
  </si>
  <si>
    <t>Sanjay Singh</t>
  </si>
  <si>
    <t>BP1199</t>
  </si>
  <si>
    <t>Krishan Kumar</t>
  </si>
  <si>
    <t>KRNB1</t>
  </si>
  <si>
    <t>BP1200</t>
  </si>
  <si>
    <t>Ashwini Sachin Rokade</t>
  </si>
  <si>
    <t>BP1203</t>
  </si>
  <si>
    <t>Chauhan  navneet kumar</t>
  </si>
  <si>
    <t>BP1205</t>
  </si>
  <si>
    <t>Dhananjaya_MYQB1</t>
  </si>
  <si>
    <t>MYQB1</t>
  </si>
  <si>
    <t>BP1206</t>
  </si>
  <si>
    <t>A M Shad</t>
  </si>
  <si>
    <t>CCJB1</t>
  </si>
  <si>
    <t>BP1207</t>
  </si>
  <si>
    <t>Jayanthi R</t>
  </si>
  <si>
    <t>BP1208</t>
  </si>
  <si>
    <t>MNT Roadlines</t>
  </si>
  <si>
    <t>HBXB1</t>
  </si>
  <si>
    <t>BP1209</t>
  </si>
  <si>
    <t>BP1210</t>
  </si>
  <si>
    <t>SUBHAS SAHA</t>
  </si>
  <si>
    <t>GGKB1</t>
  </si>
  <si>
    <t>BP1211</t>
  </si>
  <si>
    <t>Sanket Roy</t>
  </si>
  <si>
    <t>STBB1</t>
  </si>
  <si>
    <t>BP1212</t>
  </si>
  <si>
    <t>Sachin Maruti Gaikwad</t>
  </si>
  <si>
    <t>ANGB1</t>
  </si>
  <si>
    <t>BP1213</t>
  </si>
  <si>
    <t>Biswajit Das</t>
  </si>
  <si>
    <t>CCUB6</t>
  </si>
  <si>
    <t>BP1215</t>
  </si>
  <si>
    <t>Shahrukh Tajuddin Mulla</t>
  </si>
  <si>
    <t>KLHB1</t>
  </si>
  <si>
    <t>BP1216</t>
  </si>
  <si>
    <t>Prem Singh Rawat</t>
  </si>
  <si>
    <t>BP1217</t>
  </si>
  <si>
    <t>BP1218</t>
  </si>
  <si>
    <t>RAVINDER KUMAR CHAUHAN</t>
  </si>
  <si>
    <t>Noida PC</t>
  </si>
  <si>
    <t>BP1219</t>
  </si>
  <si>
    <t>Setty Srinivasa Rao</t>
  </si>
  <si>
    <t>RJAB1</t>
  </si>
  <si>
    <t>BP1220</t>
  </si>
  <si>
    <t>Pankaj Sharma</t>
  </si>
  <si>
    <t>BNWB1</t>
  </si>
  <si>
    <t>BP1223</t>
  </si>
  <si>
    <t>BP1224</t>
  </si>
  <si>
    <t>Madan Lal</t>
  </si>
  <si>
    <t>BP1225</t>
  </si>
  <si>
    <t>Rohit Sharma</t>
  </si>
  <si>
    <t>UHLB1</t>
  </si>
  <si>
    <t>BP1226</t>
  </si>
  <si>
    <t>NAVRATAN RANGA</t>
  </si>
  <si>
    <t>BKNB1</t>
  </si>
  <si>
    <t>BP1228</t>
  </si>
  <si>
    <t>K K ENTERPRISES</t>
  </si>
  <si>
    <t>KTUB1</t>
  </si>
  <si>
    <t>BP1229</t>
  </si>
  <si>
    <t>BP1230</t>
  </si>
  <si>
    <t>Krishan Kumar_DELBJ</t>
  </si>
  <si>
    <t>DELT1</t>
  </si>
  <si>
    <t>BP1231</t>
  </si>
  <si>
    <t>V Raghavendra Kamath</t>
  </si>
  <si>
    <t>SMEB1</t>
  </si>
  <si>
    <t>BP1234</t>
  </si>
  <si>
    <t>Meyyappan S</t>
  </si>
  <si>
    <t>BP1235</t>
  </si>
  <si>
    <t>Santosh Kumar Das</t>
  </si>
  <si>
    <t>BP1236</t>
  </si>
  <si>
    <t>Firoj Rabbilal Jamadar</t>
  </si>
  <si>
    <t>SLIB1</t>
  </si>
  <si>
    <t>BP1237</t>
  </si>
  <si>
    <t>BP1239</t>
  </si>
  <si>
    <t>Md.Irshad Hussain</t>
  </si>
  <si>
    <t>BP1240</t>
  </si>
  <si>
    <t>BP1241</t>
  </si>
  <si>
    <t>Prashant Mohan</t>
  </si>
  <si>
    <t>MDIB1</t>
  </si>
  <si>
    <t>BP1242</t>
  </si>
  <si>
    <t>Deepanshi Rattan</t>
  </si>
  <si>
    <t>BUPCB1</t>
  </si>
  <si>
    <t>BP1243</t>
  </si>
  <si>
    <t>KAMLA KUMARI</t>
  </si>
  <si>
    <t>BP1245</t>
  </si>
  <si>
    <t>MAHENDRA  BADGURJAR</t>
  </si>
  <si>
    <t>BP1246</t>
  </si>
  <si>
    <t>Santosh Kumar</t>
  </si>
  <si>
    <t>BP1247</t>
  </si>
  <si>
    <t>KARUN SINGH BADHAN</t>
  </si>
  <si>
    <t>DELBO</t>
  </si>
  <si>
    <t>BP1248</t>
  </si>
  <si>
    <t>AMIT KUMAR_Patna</t>
  </si>
  <si>
    <t>BP1249</t>
  </si>
  <si>
    <t>Ravi kant pandey</t>
  </si>
  <si>
    <t>JLRB1</t>
  </si>
  <si>
    <t>BP1250</t>
  </si>
  <si>
    <t>Brijesh Kumar</t>
  </si>
  <si>
    <t>LKOBD</t>
  </si>
  <si>
    <t>BP1251</t>
  </si>
  <si>
    <t>BAPPA DEY</t>
  </si>
  <si>
    <t>COHB1</t>
  </si>
  <si>
    <t>BP1252</t>
  </si>
  <si>
    <t>Rajesh Shukla</t>
  </si>
  <si>
    <t>PABB1</t>
  </si>
  <si>
    <t>BP1253</t>
  </si>
  <si>
    <t>Divesh Singh</t>
  </si>
  <si>
    <t>BIAB1</t>
  </si>
  <si>
    <t>BP1254</t>
  </si>
  <si>
    <t>ARULVELMURUGAN.A</t>
  </si>
  <si>
    <t>BP1256</t>
  </si>
  <si>
    <t>ANAND KUMAR</t>
  </si>
  <si>
    <t>GWLB1</t>
  </si>
  <si>
    <t>BP1258</t>
  </si>
  <si>
    <t>Ajay Singh Shekhawat</t>
  </si>
  <si>
    <t>SIKB1</t>
  </si>
  <si>
    <t>BP1259</t>
  </si>
  <si>
    <t>BP1260</t>
  </si>
  <si>
    <t>FARZANA BEGUM</t>
  </si>
  <si>
    <t>MBRB1</t>
  </si>
  <si>
    <t>BP1261</t>
  </si>
  <si>
    <t>Blow Horn</t>
  </si>
  <si>
    <t>BLRBM</t>
  </si>
  <si>
    <t>BP1262</t>
  </si>
  <si>
    <t>NEMARUGOMMULA JANARHAN</t>
  </si>
  <si>
    <t>WRLB1</t>
  </si>
  <si>
    <t>BP1263</t>
  </si>
  <si>
    <t>Badrapu Venkata Swamy</t>
  </si>
  <si>
    <t>KRMB1</t>
  </si>
  <si>
    <t>BP1264</t>
  </si>
  <si>
    <t>Liyakat Ali</t>
  </si>
  <si>
    <t>BP1265</t>
  </si>
  <si>
    <t>Veer Pal</t>
  </si>
  <si>
    <t>BP1266</t>
  </si>
  <si>
    <t>KUMAR AMAN</t>
  </si>
  <si>
    <t>BKRB1</t>
  </si>
  <si>
    <t>BP1267</t>
  </si>
  <si>
    <t>GITARTHA BARUAH</t>
  </si>
  <si>
    <t>NGAB1</t>
  </si>
  <si>
    <t>BP1268</t>
  </si>
  <si>
    <t>Eleti Soumya</t>
  </si>
  <si>
    <t>BP1269</t>
  </si>
  <si>
    <t>RAJALEKSHMI NR</t>
  </si>
  <si>
    <t>BP1270</t>
  </si>
  <si>
    <t>BIKASH SUTRADHAR</t>
  </si>
  <si>
    <t>BNGB1</t>
  </si>
  <si>
    <t>BP1271</t>
  </si>
  <si>
    <t>SANTOSH DAMODAR AGALE</t>
  </si>
  <si>
    <t>AKDB1</t>
  </si>
  <si>
    <t>BP1272</t>
  </si>
  <si>
    <t>Aline Logistics</t>
  </si>
  <si>
    <t>BP1273</t>
  </si>
  <si>
    <t>P. KANNA DESAI</t>
  </si>
  <si>
    <t>KUNB1</t>
  </si>
  <si>
    <t>BP1274</t>
  </si>
  <si>
    <t>Mukesh Kumar Gaur</t>
  </si>
  <si>
    <t>AIIB1</t>
  </si>
  <si>
    <t>BP1275</t>
  </si>
  <si>
    <t>BP1276</t>
  </si>
  <si>
    <t>SANJEEV SHARMA</t>
  </si>
  <si>
    <t>BP1277</t>
  </si>
  <si>
    <t>KAMLESH KUMAR</t>
  </si>
  <si>
    <t>BP1279</t>
  </si>
  <si>
    <t>Biswanath Mondal</t>
  </si>
  <si>
    <t>DBDB1</t>
  </si>
  <si>
    <t>BP1281</t>
  </si>
  <si>
    <t>PRAMOD K M</t>
  </si>
  <si>
    <t>PGTB1</t>
  </si>
  <si>
    <t>BP1282</t>
  </si>
  <si>
    <t>Sunil Purkait</t>
  </si>
  <si>
    <t>BP1284</t>
  </si>
  <si>
    <t>Anam Fatima</t>
  </si>
  <si>
    <t>BBKB1</t>
  </si>
  <si>
    <t>BP1285</t>
  </si>
  <si>
    <t>Shampa Samanta</t>
  </si>
  <si>
    <t>BWNB1</t>
  </si>
  <si>
    <t>BP1287</t>
  </si>
  <si>
    <t>Vinay Kumar Rai</t>
  </si>
  <si>
    <t>BP1288</t>
  </si>
  <si>
    <t>Shakthi Globistics</t>
  </si>
  <si>
    <t>BP1289</t>
  </si>
  <si>
    <t>BP1290</t>
  </si>
  <si>
    <t>Veerappan</t>
  </si>
  <si>
    <t>BP1291</t>
  </si>
  <si>
    <t>Dhananjay Singh</t>
  </si>
  <si>
    <t>BP1293</t>
  </si>
  <si>
    <t>Prabhakar Reddy</t>
  </si>
  <si>
    <t>BP1294</t>
  </si>
  <si>
    <t>ARUL RAJ LASAR</t>
  </si>
  <si>
    <t>BP1295</t>
  </si>
  <si>
    <t>J M Logistics</t>
  </si>
  <si>
    <t>PNQBP</t>
  </si>
  <si>
    <t>BP1296</t>
  </si>
  <si>
    <t>BP1297</t>
  </si>
  <si>
    <t>KALAVATI M BIRADAR</t>
  </si>
  <si>
    <t>BGMB1</t>
  </si>
  <si>
    <t>BP1298</t>
  </si>
  <si>
    <t>BP1299</t>
  </si>
  <si>
    <t>BP1300</t>
  </si>
  <si>
    <t>Brajesh Kumar</t>
  </si>
  <si>
    <t>ALJB1</t>
  </si>
  <si>
    <t>BP1301</t>
  </si>
  <si>
    <t>V MUNIRAJU</t>
  </si>
  <si>
    <t>BP1302</t>
  </si>
  <si>
    <t>BP1304</t>
  </si>
  <si>
    <t>NILESH BALAJI PENDEWAR</t>
  </si>
  <si>
    <t>BP1305</t>
  </si>
  <si>
    <t>RAMESHWER PEDWA</t>
  </si>
  <si>
    <t>UJNB1</t>
  </si>
  <si>
    <t>BP1307</t>
  </si>
  <si>
    <t>Rafi Uddin</t>
  </si>
  <si>
    <t>BP1309</t>
  </si>
  <si>
    <t>SAURABH TYAGI</t>
  </si>
  <si>
    <t>MZAB1</t>
  </si>
  <si>
    <t>BP1310</t>
  </si>
  <si>
    <t>SRINIVASULU REDDY MANNE</t>
  </si>
  <si>
    <t>NLRB1</t>
  </si>
  <si>
    <t>BP1312</t>
  </si>
  <si>
    <t>Prasad K V</t>
  </si>
  <si>
    <t>BP1313</t>
  </si>
  <si>
    <t>RAGHUPATHI SAIRAM</t>
  </si>
  <si>
    <t>SKMB1</t>
  </si>
  <si>
    <t>BP1314</t>
  </si>
  <si>
    <t>VIKAS KHALE</t>
  </si>
  <si>
    <t>BP1315</t>
  </si>
  <si>
    <t>Tasalim khan</t>
  </si>
  <si>
    <t>Bhubaneswar</t>
  </si>
  <si>
    <t>BP1317</t>
  </si>
  <si>
    <t>BP1318</t>
  </si>
  <si>
    <t>BP1319</t>
  </si>
  <si>
    <t>BP1320</t>
  </si>
  <si>
    <t>Joydev Dey</t>
  </si>
  <si>
    <t>DGRB1</t>
  </si>
  <si>
    <t>BP1322</t>
  </si>
  <si>
    <t>Mampi Saha</t>
  </si>
  <si>
    <t>ASNB1</t>
  </si>
  <si>
    <t>BP1324</t>
  </si>
  <si>
    <t>BP1327</t>
  </si>
  <si>
    <t>BP1328</t>
  </si>
  <si>
    <t>BP1329</t>
  </si>
  <si>
    <t>Rajesh Kumar Misra_Pickup</t>
  </si>
  <si>
    <t>BP1330</t>
  </si>
  <si>
    <t>BP1331</t>
  </si>
  <si>
    <t>BP1332</t>
  </si>
  <si>
    <t>BP1333</t>
  </si>
  <si>
    <t>SAMBU SATISH BABU</t>
  </si>
  <si>
    <t>ATPB1</t>
  </si>
  <si>
    <t>BP1334</t>
  </si>
  <si>
    <t>BP1335</t>
  </si>
  <si>
    <t>BP1336</t>
  </si>
  <si>
    <t>BP1338</t>
  </si>
  <si>
    <t>BP1339</t>
  </si>
  <si>
    <t>BP1340</t>
  </si>
  <si>
    <t>Vikalp Bhatt</t>
  </si>
  <si>
    <t>RBLB1</t>
  </si>
  <si>
    <t>BP1341</t>
  </si>
  <si>
    <t>RAVINDRA PANDURANG PATIL</t>
  </si>
  <si>
    <t>BP1342</t>
  </si>
  <si>
    <t>BP1343</t>
  </si>
  <si>
    <t>FAKHRUDDIN SAIFUDDIN BOHRA</t>
  </si>
  <si>
    <t>CDRB1</t>
  </si>
  <si>
    <t>BP1344</t>
  </si>
  <si>
    <t>BP1345</t>
  </si>
  <si>
    <t>AJAY KUMAR MANDAL</t>
  </si>
  <si>
    <t>BP1346</t>
  </si>
  <si>
    <t>Tavrej</t>
  </si>
  <si>
    <t>BP1347</t>
  </si>
  <si>
    <t>SONIKA</t>
  </si>
  <si>
    <t>BP1350</t>
  </si>
  <si>
    <t>SANDIP GOVIND YADAV</t>
  </si>
  <si>
    <t>BP1353</t>
  </si>
  <si>
    <t>Prabhu Supriya Renjala</t>
  </si>
  <si>
    <t>MNPB1</t>
  </si>
  <si>
    <t>BP1356</t>
  </si>
  <si>
    <t>Santosh Singh</t>
  </si>
  <si>
    <t>BP1357</t>
  </si>
  <si>
    <t>BP1358</t>
  </si>
  <si>
    <t>A SQUARE LOGISTIC SOLUTIONS</t>
  </si>
  <si>
    <t>BP1359</t>
  </si>
  <si>
    <t>RAJ KUMAR_BP</t>
  </si>
  <si>
    <t>DELBP</t>
  </si>
  <si>
    <t>BP1360</t>
  </si>
  <si>
    <t>Gouri_BP_HYDT1</t>
  </si>
  <si>
    <t>BP1361</t>
  </si>
  <si>
    <t>Ajay Yadav</t>
  </si>
  <si>
    <t>BP1362</t>
  </si>
  <si>
    <t>Jabbar Tajuddin Mulla</t>
  </si>
  <si>
    <t>BP1363</t>
  </si>
  <si>
    <t>BP1364</t>
  </si>
  <si>
    <t>BP1365</t>
  </si>
  <si>
    <t>Pratap Bahadur Singh</t>
  </si>
  <si>
    <t>SLNB1</t>
  </si>
  <si>
    <t>BP1367</t>
  </si>
  <si>
    <t>BP1368</t>
  </si>
  <si>
    <t>BHARAT ANNA AUTADE</t>
  </si>
  <si>
    <t>BP1369</t>
  </si>
  <si>
    <t>Poonam Nirala</t>
  </si>
  <si>
    <t>PNQBR</t>
  </si>
  <si>
    <t>BP1370</t>
  </si>
  <si>
    <t>Sanjay Kapoor</t>
  </si>
  <si>
    <t>ATQB1</t>
  </si>
  <si>
    <t>BP1371</t>
  </si>
  <si>
    <t>DEVRAJ GURU</t>
  </si>
  <si>
    <t>BP1372</t>
  </si>
  <si>
    <t>C Kalpana</t>
  </si>
  <si>
    <t>BP1373</t>
  </si>
  <si>
    <t>ADITYA LOGISTICS</t>
  </si>
  <si>
    <t>BP1375</t>
  </si>
  <si>
    <t>JANARDAN RAMCHANDRA MANE</t>
  </si>
  <si>
    <t>PNVB1</t>
  </si>
  <si>
    <t>BP1376</t>
  </si>
  <si>
    <t>MOHINDER SINGH</t>
  </si>
  <si>
    <t>BP1377</t>
  </si>
  <si>
    <t>BP1378</t>
  </si>
  <si>
    <t>RIZWAN HAKIM</t>
  </si>
  <si>
    <t>HYDBB</t>
  </si>
  <si>
    <t>BP1383</t>
  </si>
  <si>
    <t>Nilesh Patel</t>
  </si>
  <si>
    <t>BP1384</t>
  </si>
  <si>
    <t>BHAGWATI PRASAD MISHRA</t>
  </si>
  <si>
    <t>MAUB1</t>
  </si>
  <si>
    <t>BP1385</t>
  </si>
  <si>
    <t>KUSUMA B M</t>
  </si>
  <si>
    <t>BP1386</t>
  </si>
  <si>
    <t>A TO Z ENTERPRISES</t>
  </si>
  <si>
    <t>BP1387</t>
  </si>
  <si>
    <t>S K ENTERPRISES</t>
  </si>
  <si>
    <t>BP1390</t>
  </si>
  <si>
    <t>Sandeep Rathore</t>
  </si>
  <si>
    <t>BP1392</t>
  </si>
  <si>
    <t>ANKUSH ZIMAJI DHAWALE</t>
  </si>
  <si>
    <t>BP1393</t>
  </si>
  <si>
    <t>RAJU SONI</t>
  </si>
  <si>
    <t>BP1394</t>
  </si>
  <si>
    <t>SHISHPAL</t>
  </si>
  <si>
    <t>BP1395</t>
  </si>
  <si>
    <t>Ran Vijay Singh</t>
  </si>
  <si>
    <t>ADNB1</t>
  </si>
  <si>
    <t>BP1396</t>
  </si>
  <si>
    <t>JAGDISH GROVER</t>
  </si>
  <si>
    <t>DELB11</t>
  </si>
  <si>
    <t>BP1397</t>
  </si>
  <si>
    <t>Rajnikant</t>
  </si>
  <si>
    <t>MTJB1</t>
  </si>
  <si>
    <t>BP1399</t>
  </si>
  <si>
    <t>TARUN KANTI GHOSH</t>
  </si>
  <si>
    <t>BP1400</t>
  </si>
  <si>
    <t>KARAN SINGH RAGHAV</t>
  </si>
  <si>
    <t>BP1401</t>
  </si>
  <si>
    <t>K KESHAVULU</t>
  </si>
  <si>
    <t>BAYB1</t>
  </si>
  <si>
    <t>BP1403</t>
  </si>
  <si>
    <t>Satish Kumar Tiwari</t>
  </si>
  <si>
    <t>SGOB1</t>
  </si>
  <si>
    <t>BP1404</t>
  </si>
  <si>
    <t>Ghanshyam Mishra</t>
  </si>
  <si>
    <t>BP1406</t>
  </si>
  <si>
    <t>CHANDAR PAL VERMA</t>
  </si>
  <si>
    <t>BP1410</t>
  </si>
  <si>
    <t>Laddha Ajay Kumar</t>
  </si>
  <si>
    <t>NZBB1</t>
  </si>
  <si>
    <t>BP1411</t>
  </si>
  <si>
    <t>JAI JAI HARI SINGH</t>
  </si>
  <si>
    <t>GONB1</t>
  </si>
  <si>
    <t>BP1412</t>
  </si>
  <si>
    <t>RAJENDRA KASHINATH GUPTA</t>
  </si>
  <si>
    <t>BP1413</t>
  </si>
  <si>
    <t>Santosh Kumar Sharma</t>
  </si>
  <si>
    <t>BP1414</t>
  </si>
  <si>
    <t>Anil Kumar Sahu</t>
  </si>
  <si>
    <t>BP1416</t>
  </si>
  <si>
    <t>Vikram Nivrutti Bagul</t>
  </si>
  <si>
    <t>BP1417</t>
  </si>
  <si>
    <t>SAMIR SHAMSUDDIN SOLAPURI</t>
  </si>
  <si>
    <t>BP1419</t>
  </si>
  <si>
    <t>Shri Ram Transport Co</t>
  </si>
  <si>
    <t>BP1420</t>
  </si>
  <si>
    <t>Suvojit Paul</t>
  </si>
  <si>
    <t>BP1422</t>
  </si>
  <si>
    <t>Shyam Singh</t>
  </si>
  <si>
    <t>BP1423</t>
  </si>
  <si>
    <t>Manoj Kumar Yadav</t>
  </si>
  <si>
    <t>GOIB1</t>
  </si>
  <si>
    <t>BP1424</t>
  </si>
  <si>
    <t>JOANITA FERNANDES</t>
  </si>
  <si>
    <t>BP1426</t>
  </si>
  <si>
    <t>DEEPAK VISHWAKARMA</t>
  </si>
  <si>
    <t>BP1427</t>
  </si>
  <si>
    <t>KAPIL YADAV</t>
  </si>
  <si>
    <t>BP1432</t>
  </si>
  <si>
    <t>Atharv Express Services</t>
  </si>
  <si>
    <t>HYDB7</t>
  </si>
  <si>
    <t>BP1433</t>
  </si>
  <si>
    <t>RAJA PRABHU</t>
  </si>
  <si>
    <t>BP1435</t>
  </si>
  <si>
    <t>Rajendra Dete</t>
  </si>
  <si>
    <t>BP1436</t>
  </si>
  <si>
    <t>Sanjeet Singh</t>
  </si>
  <si>
    <t>BP1439</t>
  </si>
  <si>
    <t>V N PATEL</t>
  </si>
  <si>
    <t>BP1440</t>
  </si>
  <si>
    <t>Porter_DELBO</t>
  </si>
  <si>
    <t>BP1441</t>
  </si>
  <si>
    <t>ULENGALA RAJASHEKAR</t>
  </si>
  <si>
    <t>BP1442</t>
  </si>
  <si>
    <t>KOTHAPALLI RAMESH</t>
  </si>
  <si>
    <t>BP1443</t>
  </si>
  <si>
    <t>CHANDAN PANDEY</t>
  </si>
  <si>
    <t>BP1444</t>
  </si>
  <si>
    <t>PNE TECNHO SOLUTIONS PVT LTD</t>
  </si>
  <si>
    <t>BP1446</t>
  </si>
  <si>
    <t>AMANDEEP SINGH</t>
  </si>
  <si>
    <t>BP1448</t>
  </si>
  <si>
    <t>Vinay Kumar Mandal</t>
  </si>
  <si>
    <t>BP1451</t>
  </si>
  <si>
    <t>Unique Roadline</t>
  </si>
  <si>
    <t>BP1453</t>
  </si>
  <si>
    <t>Jitendra Chambharuji Raut</t>
  </si>
  <si>
    <t>BP1455</t>
  </si>
  <si>
    <t>Dinesh Kumar Rai</t>
  </si>
  <si>
    <t>BP1456</t>
  </si>
  <si>
    <t>Neelam</t>
  </si>
  <si>
    <t>DELBC</t>
  </si>
  <si>
    <t>BP1458</t>
  </si>
  <si>
    <t>Jitender_DELB3</t>
  </si>
  <si>
    <t>BP1459</t>
  </si>
  <si>
    <t>JEET SINGH</t>
  </si>
  <si>
    <t>BP1460</t>
  </si>
  <si>
    <t>Muthu Krishnan S</t>
  </si>
  <si>
    <t>TENB1</t>
  </si>
  <si>
    <t>BP1461</t>
  </si>
  <si>
    <t>SATISH PRAKASH CHAUDHARI_Pune</t>
  </si>
  <si>
    <t>BP1462</t>
  </si>
  <si>
    <t>Ajay Yadav_IXWT1</t>
  </si>
  <si>
    <t>BP1464</t>
  </si>
  <si>
    <t>ETN Services</t>
  </si>
  <si>
    <t>SXRB1</t>
  </si>
  <si>
    <t>BP1467</t>
  </si>
  <si>
    <t>BIZONGO SOLUTIONS PVT LTD</t>
  </si>
  <si>
    <t>BP1469</t>
  </si>
  <si>
    <t>Varsha Rani Tempo</t>
  </si>
  <si>
    <t>BP1470</t>
  </si>
  <si>
    <t>JASPAL CHARANJIT SINGH</t>
  </si>
  <si>
    <t>BP1472</t>
  </si>
  <si>
    <t>Redigo Services</t>
  </si>
  <si>
    <t>BP1473</t>
  </si>
  <si>
    <t>TRIVENI ROAD CARRIER</t>
  </si>
  <si>
    <t>KRBB1</t>
  </si>
  <si>
    <t>BP1474</t>
  </si>
  <si>
    <t>Nikky Kumari</t>
  </si>
  <si>
    <t>BGPB1</t>
  </si>
  <si>
    <t>BP1475</t>
  </si>
  <si>
    <t>Pravin Chandra Jha</t>
  </si>
  <si>
    <t>DBRB1</t>
  </si>
  <si>
    <t>BP1476</t>
  </si>
  <si>
    <t>JAGTAR SINGH</t>
  </si>
  <si>
    <t>BP1477</t>
  </si>
  <si>
    <t>KRISHNA PRAKASH SHUKLA</t>
  </si>
  <si>
    <t>BP1478</t>
  </si>
  <si>
    <t>FARHANUDDIN KAZI</t>
  </si>
  <si>
    <t>BP1480</t>
  </si>
  <si>
    <t>SATISH PRAKASH CHAUDHARI_PNQB9</t>
  </si>
  <si>
    <t>PNQB9</t>
  </si>
  <si>
    <t>BP1481</t>
  </si>
  <si>
    <t>BHANUPRATAP SHIVPRASAD VISHWAKARMA</t>
  </si>
  <si>
    <t>BOMT2</t>
  </si>
  <si>
    <t>BP1482</t>
  </si>
  <si>
    <t>KRISHAN KUMAR_SNPB1</t>
  </si>
  <si>
    <t>BP1483</t>
  </si>
  <si>
    <t>Kamathe Navnath Jaywant</t>
  </si>
  <si>
    <t>PNQB8</t>
  </si>
  <si>
    <t>BP1484</t>
  </si>
  <si>
    <t>Deepjyoti Pal</t>
  </si>
  <si>
    <t>CCUB5</t>
  </si>
  <si>
    <t>BP1485</t>
  </si>
  <si>
    <t>Ashish Yadav</t>
  </si>
  <si>
    <t>LDAB1</t>
  </si>
  <si>
    <t>BP1487</t>
  </si>
  <si>
    <t>NANDKUMAR DILIP MULIK</t>
  </si>
  <si>
    <t>BP1488</t>
  </si>
  <si>
    <t>Subhadip Banerjee</t>
  </si>
  <si>
    <t>BP1489</t>
  </si>
  <si>
    <t>Girish Kumar Tiwary</t>
  </si>
  <si>
    <t>BP1490</t>
  </si>
  <si>
    <t>SAMADHAN BHARAT NAWADKAR</t>
  </si>
  <si>
    <t>STRB1</t>
  </si>
  <si>
    <t>BP1491</t>
  </si>
  <si>
    <t>Santosh Singh_CCUB5</t>
  </si>
  <si>
    <t>BP1492</t>
  </si>
  <si>
    <t>Porter_MAAT1</t>
  </si>
  <si>
    <t>MAABG</t>
  </si>
  <si>
    <t>BP1493</t>
  </si>
  <si>
    <t>MAHADEVA SWAMY</t>
  </si>
  <si>
    <t>BP1494</t>
  </si>
  <si>
    <t>RAMANAND P K</t>
  </si>
  <si>
    <t>BP1495</t>
  </si>
  <si>
    <t>Hanumant Jayvant jagdale</t>
  </si>
  <si>
    <t>PNQBK</t>
  </si>
  <si>
    <t>BP1496</t>
  </si>
  <si>
    <t>Parmar P K</t>
  </si>
  <si>
    <t>BP1498</t>
  </si>
  <si>
    <t>Dharmraj Suresh Sirsat</t>
  </si>
  <si>
    <t>BP1499</t>
  </si>
  <si>
    <t>Shriram Swami</t>
  </si>
  <si>
    <t>BHLB1</t>
  </si>
  <si>
    <t>BP1500</t>
  </si>
  <si>
    <t>Ravinder Singh</t>
  </si>
  <si>
    <t>BP1501</t>
  </si>
  <si>
    <t>SANJEEV KUMAR</t>
  </si>
  <si>
    <t>BP1502</t>
  </si>
  <si>
    <t>Sunil Maheshwari</t>
  </si>
  <si>
    <t>NMHB1</t>
  </si>
  <si>
    <t>BP1504</t>
  </si>
  <si>
    <t>Shivesh Gautam</t>
  </si>
  <si>
    <t>REWB1</t>
  </si>
  <si>
    <t>BP1505</t>
  </si>
  <si>
    <t>Rahul Tiwari</t>
  </si>
  <si>
    <t>BP1506</t>
  </si>
  <si>
    <t>Rajnarayan Tiwari</t>
  </si>
  <si>
    <t>IXYB1</t>
  </si>
  <si>
    <t>BP1507</t>
  </si>
  <si>
    <t>Vindsor Logistics (India) Private Limited</t>
  </si>
  <si>
    <t>BP1508</t>
  </si>
  <si>
    <t>Maharban Singh</t>
  </si>
  <si>
    <t>RTMB1</t>
  </si>
  <si>
    <t>BP1509</t>
  </si>
  <si>
    <t>Himanshu Chaturvedi</t>
  </si>
  <si>
    <t>BP1510</t>
  </si>
  <si>
    <t>ANUJ YADAV</t>
  </si>
  <si>
    <t>BP1511</t>
  </si>
  <si>
    <t>VINOD KUMAR_TSRB1</t>
  </si>
  <si>
    <t>TSRB1</t>
  </si>
  <si>
    <t>BP1512</t>
  </si>
  <si>
    <t>Dilip Singh</t>
  </si>
  <si>
    <t>BRYB1</t>
  </si>
  <si>
    <t>BP1513</t>
  </si>
  <si>
    <t>Laxmi Gupta</t>
  </si>
  <si>
    <t>IXDB1</t>
  </si>
  <si>
    <t>BP1515</t>
  </si>
  <si>
    <t>Neeraj Sharma</t>
  </si>
  <si>
    <t>PTAB1</t>
  </si>
  <si>
    <t>BP1519</t>
  </si>
  <si>
    <t>ROHIT KASHYAP</t>
  </si>
  <si>
    <t>BP1520</t>
  </si>
  <si>
    <t>VINOD DADARAO TAVAR</t>
  </si>
  <si>
    <t>AMIB1</t>
  </si>
  <si>
    <t>BP1521</t>
  </si>
  <si>
    <t>Jitendra Kumar Koshta</t>
  </si>
  <si>
    <t>BP1522</t>
  </si>
  <si>
    <t>ABDUL NAEEM KHAN</t>
  </si>
  <si>
    <t>BP1523</t>
  </si>
  <si>
    <t>Prabhat Mahato</t>
  </si>
  <si>
    <t>BP1524</t>
  </si>
  <si>
    <t>Varun Aadhya Transport</t>
  </si>
  <si>
    <t>BP1525</t>
  </si>
  <si>
    <t>Maria Chowdhury</t>
  </si>
  <si>
    <t>TEZB1</t>
  </si>
  <si>
    <t>BP1526</t>
  </si>
  <si>
    <t>Girijesh Vishkarma</t>
  </si>
  <si>
    <t>BP1527</t>
  </si>
  <si>
    <t>Pappu Kumar_IXRB1</t>
  </si>
  <si>
    <t>BP1528</t>
  </si>
  <si>
    <t>Puspendra Kumar</t>
  </si>
  <si>
    <t>BP1529</t>
  </si>
  <si>
    <t>RICHARD RODRIGUES</t>
  </si>
  <si>
    <t>IXEB1</t>
  </si>
  <si>
    <t>BP1530</t>
  </si>
  <si>
    <t>Porter_BLRBJ</t>
  </si>
  <si>
    <t>BP1531</t>
  </si>
  <si>
    <t>Santosh Kumar_MZUB1</t>
  </si>
  <si>
    <t>MZUB1</t>
  </si>
  <si>
    <t>BP1532</t>
  </si>
  <si>
    <t>Goutam Das</t>
  </si>
  <si>
    <t>BP1534</t>
  </si>
  <si>
    <t>Manishkumar Bhogilal Joshii</t>
  </si>
  <si>
    <t>BP1535</t>
  </si>
  <si>
    <t>Sunil Rajput</t>
  </si>
  <si>
    <t>JHSB1</t>
  </si>
  <si>
    <t>BP1536</t>
  </si>
  <si>
    <t>Yuvraj Nitin Gosavi</t>
  </si>
  <si>
    <t>BP1537</t>
  </si>
  <si>
    <t>Area Wide Logistics</t>
  </si>
  <si>
    <t>BP1539</t>
  </si>
  <si>
    <t>Utpal Dey</t>
  </si>
  <si>
    <t>BP1540</t>
  </si>
  <si>
    <t>Pravin Ashok Naikwadi</t>
  </si>
  <si>
    <t>BP1541</t>
  </si>
  <si>
    <t>Gurdeep Singh</t>
  </si>
  <si>
    <t>BP1542</t>
  </si>
  <si>
    <t>Rakesh Kumar Rai</t>
  </si>
  <si>
    <t>BP1543</t>
  </si>
  <si>
    <t>Lynks Logistics Limited</t>
  </si>
  <si>
    <t>MAABP</t>
  </si>
  <si>
    <t>BP1545</t>
  </si>
  <si>
    <t>Amit Kumar Tiwari_LKOT1</t>
  </si>
  <si>
    <t>BP1546</t>
  </si>
  <si>
    <t>Parmeshwar Upadhyay</t>
  </si>
  <si>
    <t>BP1548</t>
  </si>
  <si>
    <t>Harkesh_DELBF</t>
  </si>
  <si>
    <t>BP1549</t>
  </si>
  <si>
    <t>Shrikant Rohidas Kashid</t>
  </si>
  <si>
    <t>BP1550</t>
  </si>
  <si>
    <t>S Venugopalarao</t>
  </si>
  <si>
    <t>PTRB1</t>
  </si>
  <si>
    <t>BP1551</t>
  </si>
  <si>
    <t>Murugesan C</t>
  </si>
  <si>
    <t>BP1552</t>
  </si>
  <si>
    <t>Dhrmendra Kalita</t>
  </si>
  <si>
    <t>BP1553</t>
  </si>
  <si>
    <t>Sukhadas Bairagi</t>
  </si>
  <si>
    <t>CWAB1</t>
  </si>
  <si>
    <t>BP1554</t>
  </si>
  <si>
    <t>Ramasamy K</t>
  </si>
  <si>
    <t>BP1555</t>
  </si>
  <si>
    <t>Shakuntla</t>
  </si>
  <si>
    <t>BP1558</t>
  </si>
  <si>
    <t>Swati Rohit Jagdale</t>
  </si>
  <si>
    <t>BP1559</t>
  </si>
  <si>
    <t>Ganesan R_KPMB1</t>
  </si>
  <si>
    <t>KPMB1</t>
  </si>
  <si>
    <t>BP1561</t>
  </si>
  <si>
    <t>Arjun Singh Sisodiya</t>
  </si>
  <si>
    <t>BP1562</t>
  </si>
  <si>
    <t>Vijay Kumar_DELBC</t>
  </si>
  <si>
    <t>BP1563</t>
  </si>
  <si>
    <t>Babita Devi</t>
  </si>
  <si>
    <t>BP1564</t>
  </si>
  <si>
    <t>Hrishkesh Vishwanath Ghuge</t>
  </si>
  <si>
    <t>BP1565</t>
  </si>
  <si>
    <t>Bahadurbhai Prabhatbhai Jalu</t>
  </si>
  <si>
    <t>BP1566</t>
  </si>
  <si>
    <t>Ferozkhan Z_SRIB1</t>
  </si>
  <si>
    <t>SRIB1</t>
  </si>
  <si>
    <t>BP1569</t>
  </si>
  <si>
    <t>Manoranjan Das</t>
  </si>
  <si>
    <t>BP1570</t>
  </si>
  <si>
    <t>SWATI RANJIT SURYAWANSHI</t>
  </si>
  <si>
    <t>BP1571</t>
  </si>
  <si>
    <t>Vavadiya Bhaveshbhai Kalabhai</t>
  </si>
  <si>
    <t>BP1572</t>
  </si>
  <si>
    <t>Karni Venture Pvt Ltd</t>
  </si>
  <si>
    <t>BP1573</t>
  </si>
  <si>
    <t>Arun Kumar Yadav</t>
  </si>
  <si>
    <t>BP1575</t>
  </si>
  <si>
    <t>Swagat Maharana</t>
  </si>
  <si>
    <t>BP1576</t>
  </si>
  <si>
    <t>Satish Kalita</t>
  </si>
  <si>
    <t>BP1577</t>
  </si>
  <si>
    <t>Rajesh Singh_VNSB1</t>
  </si>
  <si>
    <t>BP1578</t>
  </si>
  <si>
    <t>Santosh Kumar Sahoo</t>
  </si>
  <si>
    <t>BAMB1</t>
  </si>
  <si>
    <t>BP1579</t>
  </si>
  <si>
    <t>Satyendra Kumar Sinha</t>
  </si>
  <si>
    <t>BP1580</t>
  </si>
  <si>
    <t>Pinky Kalita</t>
  </si>
  <si>
    <t>BP1581</t>
  </si>
  <si>
    <t>Reliable Logistics Solution</t>
  </si>
  <si>
    <t>BP1582</t>
  </si>
  <si>
    <t>Deepak Sabharwal</t>
  </si>
  <si>
    <t>BP1583</t>
  </si>
  <si>
    <t>Shadowfax Technologies Pvt Ltd</t>
  </si>
  <si>
    <t>BP1584</t>
  </si>
  <si>
    <t>Ramesh Chandra Puhan</t>
  </si>
  <si>
    <t>BLSB1</t>
  </si>
  <si>
    <t>BP1585</t>
  </si>
  <si>
    <t>B Sasipriya</t>
  </si>
  <si>
    <t>TIRB1</t>
  </si>
  <si>
    <t>BP1586</t>
  </si>
  <si>
    <t>Abhishek Dilip Chougule</t>
  </si>
  <si>
    <t>BP1587</t>
  </si>
  <si>
    <t>Shinde Rajendra Balkrishna</t>
  </si>
  <si>
    <t>CHIB1</t>
  </si>
  <si>
    <t>BP1588</t>
  </si>
  <si>
    <t>Arpita Dhara</t>
  </si>
  <si>
    <t>BP1589</t>
  </si>
  <si>
    <t>Ramshankar Kashayap</t>
  </si>
  <si>
    <t>BP1590</t>
  </si>
  <si>
    <t>Davinder Kumar</t>
  </si>
  <si>
    <t>MHLB1</t>
  </si>
  <si>
    <t>BP1591</t>
  </si>
  <si>
    <t>Kamleshbhai Muljibhai Rabari</t>
  </si>
  <si>
    <t>BP1592</t>
  </si>
  <si>
    <t>Prasanta Paul</t>
  </si>
  <si>
    <t>BP1593</t>
  </si>
  <si>
    <t>Gubbala Rajesh</t>
  </si>
  <si>
    <t>BP1594</t>
  </si>
  <si>
    <t>Prasad Murlidhar Vedpathak</t>
  </si>
  <si>
    <t>BP1595</t>
  </si>
  <si>
    <t>R Raja Ramnath</t>
  </si>
  <si>
    <t>BP1596</t>
  </si>
  <si>
    <t>K Deekeswaran</t>
  </si>
  <si>
    <t>MAAT2</t>
  </si>
  <si>
    <t>BP1597</t>
  </si>
  <si>
    <t>Jaya Deepak Vishwakarma_Margao</t>
  </si>
  <si>
    <t>BP1598</t>
  </si>
  <si>
    <t>Jaya Deepak Vishwakarma_Verna</t>
  </si>
  <si>
    <t>BP1599</t>
  </si>
  <si>
    <t>Yudhishtar Kumar Punia</t>
  </si>
  <si>
    <t>BP1600</t>
  </si>
  <si>
    <t>Bhanu Pratap Sharma</t>
  </si>
  <si>
    <t>BP1601</t>
  </si>
  <si>
    <t>Durai A</t>
  </si>
  <si>
    <t>BP1602</t>
  </si>
  <si>
    <t>Rahul Tiwari_LKOT1</t>
  </si>
  <si>
    <t>BP1603</t>
  </si>
  <si>
    <t>Niroj Roy</t>
  </si>
  <si>
    <t>BP1604</t>
  </si>
  <si>
    <t>Pothamsetty Shankarreddy</t>
  </si>
  <si>
    <t>CDPB1</t>
  </si>
  <si>
    <t>BP1605</t>
  </si>
  <si>
    <t>Sampath Budde</t>
  </si>
  <si>
    <t>BP1606</t>
  </si>
  <si>
    <t>Amit Kumar Rai</t>
  </si>
  <si>
    <t>GOPB1</t>
  </si>
  <si>
    <t>BP1607</t>
  </si>
  <si>
    <t>Navath Rajesh</t>
  </si>
  <si>
    <t>BP1608</t>
  </si>
  <si>
    <t>G V Srinivas Rao</t>
  </si>
  <si>
    <t>HYDBC</t>
  </si>
  <si>
    <t>BP1610</t>
  </si>
  <si>
    <t>Daya Express_BP</t>
  </si>
  <si>
    <t>BP1611</t>
  </si>
  <si>
    <t>Ramshyam Road Carrier</t>
  </si>
  <si>
    <t>BP1612</t>
  </si>
  <si>
    <t>Mozssam Ali</t>
  </si>
  <si>
    <t>BOYB1</t>
  </si>
  <si>
    <t>BP1613</t>
  </si>
  <si>
    <t>Suresh Kumar V</t>
  </si>
  <si>
    <t>KTYB1</t>
  </si>
  <si>
    <t>BP1614</t>
  </si>
  <si>
    <t>Abhishek Kumar Sharma</t>
  </si>
  <si>
    <t>FZDB1</t>
  </si>
  <si>
    <t>BP1616</t>
  </si>
  <si>
    <t>Satish Reddy G V</t>
  </si>
  <si>
    <t>BP1617</t>
  </si>
  <si>
    <t>Surendra Kumar</t>
  </si>
  <si>
    <t>BP1618</t>
  </si>
  <si>
    <t>ARTI JAYESHBHAI TARSARIA</t>
  </si>
  <si>
    <t>BP1619</t>
  </si>
  <si>
    <t>S V Agencies_BP</t>
  </si>
  <si>
    <t>BP1620</t>
  </si>
  <si>
    <t>Ekta</t>
  </si>
  <si>
    <t>BP1622</t>
  </si>
  <si>
    <t>Ishwar Bhatiya</t>
  </si>
  <si>
    <t>BP1624</t>
  </si>
  <si>
    <t>Mridul Deka</t>
  </si>
  <si>
    <t>BP1625</t>
  </si>
  <si>
    <t>Hemanta Kathahajarika</t>
  </si>
  <si>
    <t>BP1627</t>
  </si>
  <si>
    <t>Niranjan Nath</t>
  </si>
  <si>
    <t>BP1628</t>
  </si>
  <si>
    <t>Sree Lakshmi Logistics</t>
  </si>
  <si>
    <t>DVGB1</t>
  </si>
  <si>
    <t>BP1630</t>
  </si>
  <si>
    <t>Ajoy Sankar Bora</t>
  </si>
  <si>
    <t>JRHB1</t>
  </si>
  <si>
    <t xml:space="preserve">Payout.OU </t>
  </si>
  <si>
    <t>OU Code</t>
  </si>
  <si>
    <t>Vehicle code</t>
  </si>
  <si>
    <t>Vehicle name</t>
  </si>
  <si>
    <t>OU_Code</t>
  </si>
  <si>
    <t>Fuel Cost</t>
  </si>
  <si>
    <t>Maintanance and additional</t>
  </si>
  <si>
    <t>Interest @ p.m.</t>
  </si>
  <si>
    <t>Vehicle cost</t>
  </si>
  <si>
    <t>Team Cost</t>
  </si>
  <si>
    <t>Team cost</t>
  </si>
  <si>
    <t>Total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</si>
</sst>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 #,##0;[Red]&quot;₹&quot;\ \-#,##0"/>
    <numFmt numFmtId="8" formatCode="&quot;₹&quot;\ #,##0.00;[Red]&quot;₹&quot;\ \-#,##0.00"/>
    <numFmt numFmtId="164" formatCode="0.0"/>
  </numFmts>
  <fonts count="7" x14ac:knownFonts="1">
    <font>
      <sz val="10"/>
      <color rgb="FF000000"/>
      <name val="Calibri"/>
      <family val="2"/>
      <scheme val="minor"/>
    </font>
    <font>
      <sz val="10"/>
      <color rgb="FF000000"/>
      <name val="Calibri"/>
      <family val="2"/>
      <scheme val="minor"/>
    </font>
    <font>
      <sz val="11"/>
      <color theme="1"/>
      <name val="Arial"/>
      <family val="2"/>
    </font>
    <font>
      <b/>
      <sz val="11"/>
      <color rgb="FF000000"/>
      <name val="Calibri"/>
      <family val="2"/>
      <scheme val="minor"/>
    </font>
    <font>
      <sz val="11"/>
      <color rgb="FF000000"/>
      <name val="Calibri"/>
      <family val="2"/>
      <scheme val="minor"/>
    </font>
    <font>
      <sz val="8"/>
      <name val="Calibri"/>
      <family val="2"/>
      <scheme val="minor"/>
    </font>
    <font>
      <sz val="10"/>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style="thin">
        <color theme="9" tint="0.39997558519241921"/>
      </right>
      <top style="thin">
        <color theme="9" tint="0.39997558519241921"/>
      </top>
      <bottom style="thin">
        <color theme="9" tint="0.39997558519241921"/>
      </bottom>
      <diagonal/>
    </border>
  </borders>
  <cellStyleXfs count="2">
    <xf numFmtId="0" fontId="0" fillId="0" borderId="0"/>
    <xf numFmtId="0" fontId="1" fillId="0" borderId="0"/>
  </cellStyleXfs>
  <cellXfs count="22">
    <xf numFmtId="0" fontId="0" fillId="0" borderId="0" xfId="0"/>
    <xf numFmtId="0" fontId="2" fillId="0" borderId="0" xfId="0" applyFont="1"/>
    <xf numFmtId="164" fontId="0" fillId="0" borderId="0" xfId="0" applyNumberFormat="1"/>
    <xf numFmtId="1" fontId="0" fillId="0" borderId="0" xfId="0" applyNumberFormat="1"/>
    <xf numFmtId="2" fontId="0" fillId="0" borderId="1" xfId="0" applyNumberFormat="1" applyBorder="1"/>
    <xf numFmtId="1" fontId="0" fillId="0" borderId="1" xfId="0" applyNumberFormat="1" applyBorder="1"/>
    <xf numFmtId="0" fontId="4" fillId="0" borderId="0" xfId="0" applyFont="1"/>
    <xf numFmtId="164" fontId="4" fillId="0" borderId="0" xfId="0" applyNumberFormat="1" applyFont="1"/>
    <xf numFmtId="1" fontId="4" fillId="0" borderId="0" xfId="0" applyNumberFormat="1" applyFont="1"/>
    <xf numFmtId="2" fontId="4" fillId="0" borderId="1" xfId="0" applyNumberFormat="1" applyFont="1" applyBorder="1"/>
    <xf numFmtId="1" fontId="4" fillId="0" borderId="1" xfId="0" applyNumberFormat="1" applyFont="1" applyBorder="1"/>
    <xf numFmtId="9" fontId="4" fillId="0" borderId="0" xfId="0" applyNumberFormat="1" applyFont="1"/>
    <xf numFmtId="8" fontId="4" fillId="0" borderId="0" xfId="0" applyNumberFormat="1" applyFont="1"/>
    <xf numFmtId="6" fontId="4" fillId="0" borderId="0" xfId="0" applyNumberFormat="1" applyFont="1"/>
    <xf numFmtId="0" fontId="3" fillId="0" borderId="0" xfId="0" applyFont="1"/>
    <xf numFmtId="0" fontId="6" fillId="0" borderId="2" xfId="0" applyFont="1" applyBorder="1"/>
    <xf numFmtId="2" fontId="0" fillId="0" borderId="0" xfId="0" applyNumberFormat="1"/>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wrapText="1"/>
    </xf>
  </cellXfs>
  <cellStyles count="2">
    <cellStyle name="Normal" xfId="0" builtinId="0"/>
    <cellStyle name="Normal 2" xfId="1" xr:uid="{CE5F3C3C-E71E-48CB-8C26-04E4BBB3DA31}"/>
  </cellStyles>
  <dxfs count="90">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i val="0"/>
        <strike val="0"/>
        <condense val="0"/>
        <extend val="0"/>
        <outline val="0"/>
        <shadow val="0"/>
        <u val="none"/>
        <vertAlign val="baseline"/>
        <sz val="11"/>
        <color rgb="FF000000"/>
        <name val="Calibri"/>
        <family val="2"/>
        <scheme val="minor"/>
      </font>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rgb="FF000000"/>
        <name val="Calibri"/>
        <family val="2"/>
        <scheme val="minor"/>
      </font>
      <numFmt numFmtId="1" formatCode="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numFmt numFmtId="1" formatCode="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numFmt numFmtId="1" formatCode="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numFmt numFmtId="1" formatCode="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numFmt numFmtId="1" formatCode="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numFmt numFmtId="1" formatCode="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numFmt numFmtId="1" formatCode="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numFmt numFmtId="1" formatCode="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numFmt numFmtId="1" formatCode="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numFmt numFmtId="1" formatCode="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numFmt numFmtId="164" formatCode="0.0"/>
    </dxf>
    <dxf>
      <font>
        <b val="0"/>
        <i val="0"/>
        <strike val="0"/>
        <condense val="0"/>
        <extend val="0"/>
        <outline val="0"/>
        <shadow val="0"/>
        <u val="none"/>
        <vertAlign val="baseline"/>
        <sz val="11"/>
        <color rgb="FF000000"/>
        <name val="Calibri"/>
        <family val="2"/>
        <scheme val="minor"/>
      </font>
      <numFmt numFmtId="1" formatCode="0"/>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numFmt numFmtId="12" formatCode="&quot;₹&quot;\ #,##0.00;[Red]&quot;₹&quot;\ \-#,##0.00"/>
    </dxf>
    <dxf>
      <font>
        <b val="0"/>
        <i val="0"/>
        <strike val="0"/>
        <condense val="0"/>
        <extend val="0"/>
        <outline val="0"/>
        <shadow val="0"/>
        <u val="none"/>
        <vertAlign val="baseline"/>
        <sz val="11"/>
        <color rgb="FF000000"/>
        <name val="Calibri"/>
        <family val="2"/>
        <scheme val="minor"/>
      </font>
      <numFmt numFmtId="10" formatCode="&quot;₹&quot;\ #,##0;[Red]&quot;₹&quot;\ \-#,##0"/>
    </dxf>
    <dxf>
      <font>
        <b val="0"/>
        <i val="0"/>
        <strike val="0"/>
        <condense val="0"/>
        <extend val="0"/>
        <outline val="0"/>
        <shadow val="0"/>
        <u val="none"/>
        <vertAlign val="baseline"/>
        <sz val="11"/>
        <color rgb="FF000000"/>
        <name val="Calibri"/>
        <family val="2"/>
        <scheme val="minor"/>
      </font>
      <numFmt numFmtId="10" formatCode="&quot;₹&quot;\ #,##0;[Red]&quot;₹&quot;\ \-#,##0"/>
    </dxf>
    <dxf>
      <font>
        <b val="0"/>
        <i val="0"/>
        <strike val="0"/>
        <condense val="0"/>
        <extend val="0"/>
        <outline val="0"/>
        <shadow val="0"/>
        <u val="none"/>
        <vertAlign val="baseline"/>
        <sz val="11"/>
        <color rgb="FF000000"/>
        <name val="Calibri"/>
        <family val="2"/>
        <scheme val="minor"/>
      </font>
      <numFmt numFmtId="10" formatCode="&quot;₹&quot;\ #,##0;[Red]&quot;₹&quot;\ \-#,##0"/>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i val="0"/>
        <strike val="0"/>
        <condense val="0"/>
        <extend val="0"/>
        <outline val="0"/>
        <shadow val="0"/>
        <u val="none"/>
        <vertAlign val="baseline"/>
        <sz val="11"/>
        <color rgb="FF000000"/>
        <name val="Calibri"/>
        <family val="2"/>
        <scheme val="minor"/>
      </font>
    </dxf>
  </dxfs>
  <tableStyles count="0" defaultTableStyle="TableStyleMedium2" defaultPivotStyle="PivotStyleLight16"/>
  <colors>
    <mruColors>
      <color rgb="FFF9F9F9"/>
      <color rgb="FFF0F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alcChain" Target="calcChain.xml"/><Relationship Id="rId26" Type="http://schemas.openxmlformats.org/officeDocument/2006/relationships/customXml" Target="../customXml/item8.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powerPivotData" Target="model/item.data"/><Relationship Id="rId25" Type="http://schemas.openxmlformats.org/officeDocument/2006/relationships/customXml" Target="../customXml/item7.xml"/><Relationship Id="rId33" Type="http://schemas.openxmlformats.org/officeDocument/2006/relationships/customXml" Target="../customXml/item15.xml"/><Relationship Id="rId38" Type="http://schemas.openxmlformats.org/officeDocument/2006/relationships/customXml" Target="../customXml/item20.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openxmlformats.org/officeDocument/2006/relationships/worksheet" Target="worksheets/sheet10.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editAs="absolute">
    <xdr:from>
      <xdr:col>20</xdr:col>
      <xdr:colOff>102114</xdr:colOff>
      <xdr:row>1</xdr:row>
      <xdr:rowOff>154616</xdr:rowOff>
    </xdr:from>
    <xdr:to>
      <xdr:col>23</xdr:col>
      <xdr:colOff>107557</xdr:colOff>
      <xdr:row>15</xdr:row>
      <xdr:rowOff>88161</xdr:rowOff>
    </xdr:to>
    <mc:AlternateContent xmlns:mc="http://schemas.openxmlformats.org/markup-compatibility/2006" xmlns:sle15="http://schemas.microsoft.com/office/drawing/2012/slicer">
      <mc:Choice Requires="sle15">
        <xdr:graphicFrame macro="">
          <xdr:nvGraphicFramePr>
            <xdr:cNvPr id="3" name="Vehicle ownership">
              <a:extLst>
                <a:ext uri="{FF2B5EF4-FFF2-40B4-BE49-F238E27FC236}">
                  <a16:creationId xmlns:a16="http://schemas.microsoft.com/office/drawing/2014/main" id="{099FB951-1F3C-4A11-B09F-D1DA7A8BB351}"/>
                </a:ext>
              </a:extLst>
            </xdr:cNvPr>
            <xdr:cNvGraphicFramePr/>
          </xdr:nvGraphicFramePr>
          <xdr:xfrm>
            <a:off x="0" y="0"/>
            <a:ext cx="0" cy="0"/>
          </xdr:xfrm>
          <a:graphic>
            <a:graphicData uri="http://schemas.microsoft.com/office/drawing/2010/slicer">
              <sle:slicer xmlns:sle="http://schemas.microsoft.com/office/drawing/2010/slicer" name="Vehicle ownership"/>
            </a:graphicData>
          </a:graphic>
        </xdr:graphicFrame>
      </mc:Choice>
      <mc:Fallback xmlns="">
        <xdr:sp macro="" textlink="">
          <xdr:nvSpPr>
            <xdr:cNvPr id="0" name=""/>
            <xdr:cNvSpPr>
              <a:spLocks noTextEdit="1"/>
            </xdr:cNvSpPr>
          </xdr:nvSpPr>
          <xdr:spPr>
            <a:xfrm>
              <a:off x="17229952" y="333102"/>
              <a:ext cx="1838362" cy="2432356"/>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7" xr16:uid="{E44E681D-99F2-407E-B305-68184EA1396B}" autoFormatId="16" applyNumberFormats="0" applyBorderFormats="0" applyFontFormats="0" applyPatternFormats="0" applyAlignmentFormats="0" applyWidthHeightFormats="0">
  <queryTableRefresh nextId="7">
    <queryTableFields count="6">
      <queryTableField id="1" name="BP Code" tableColumnId="1"/>
      <queryTableField id="2" name="BP" tableColumnId="2"/>
      <queryTableField id="3" name="OU " tableColumnId="3"/>
      <queryTableField id="4" name="Cluster" tableColumnId="4"/>
      <queryTableField id="5" name="Total Payout" tableColumnId="5"/>
      <queryTableField id="6" name="Budgeted payout"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6" xr16:uid="{744E796F-61E6-4051-9099-F9C9DCF035B3}" autoFormatId="16" applyNumberFormats="0" applyBorderFormats="0" applyFontFormats="0" applyPatternFormats="0" applyAlignmentFormats="0" applyWidthHeightFormats="0">
  <queryTableRefresh nextId="6">
    <queryTableFields count="2">
      <queryTableField id="4" name="OU" tableColumnId="4"/>
      <queryTableField id="5" name="Payout.OU "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437BA527-28F0-418E-ABA2-E81E3D2FD14B}" autoFormatId="16" applyNumberFormats="0" applyBorderFormats="0" applyFontFormats="0" applyPatternFormats="0" applyAlignmentFormats="0" applyWidthHeightFormats="0">
  <queryTableRefresh nextId="12">
    <queryTableFields count="5">
      <queryTableField id="10" name="Sub-index" tableColumnId="6"/>
      <queryTableField id="5" name="Index" tableColumnId="5"/>
      <queryTableField id="2" name="BP name" tableColumnId="2"/>
      <queryTableField id="1" name="OU" tableColumnId="1"/>
      <queryTableField id="3" name="Vehicle ownership" tableColumnId="3"/>
    </queryTableFields>
  </queryTableRefresh>
  <extLst>
    <ext xmlns:x15="http://schemas.microsoft.com/office/spreadsheetml/2010/11/main" uri="{883FBD77-0823-4a55-B5E3-86C4891E6966}">
      <x15:queryTable sourceDataName="Query - Vehicle Ownership"/>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2E0EBEC5-F7E2-4810-AEA4-56CD197164EF}" autoFormatId="16" applyNumberFormats="0" applyBorderFormats="0" applyFontFormats="0" applyPatternFormats="0" applyAlignmentFormats="0" applyWidthHeightFormats="0">
  <queryTableRefresh nextId="11">
    <queryTableFields count="5">
      <queryTableField id="9" name="Sub-index" tableColumnId="6"/>
      <queryTableField id="4" name="Index" tableColumnId="4"/>
      <queryTableField id="2" name="BP name" tableColumnId="2"/>
      <queryTableField id="1" name="OU" tableColumnId="1"/>
      <queryTableField id="3" name="Vehicle" tableColumnId="3"/>
    </queryTableFields>
  </queryTableRefresh>
  <extLst>
    <ext xmlns:x15="http://schemas.microsoft.com/office/spreadsheetml/2010/11/main" uri="{883FBD77-0823-4a55-B5E3-86C4891E6966}">
      <x15:queryTable sourceDataName="Query - Vehicle"/>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1D4EF3FB-5FEA-4564-B772-8627148755D4}" autoFormatId="16" applyNumberFormats="0" applyBorderFormats="0" applyFontFormats="0" applyPatternFormats="0" applyAlignmentFormats="0" applyWidthHeightFormats="0">
  <queryTableRefresh nextId="11">
    <queryTableFields count="5">
      <queryTableField id="9" name="Sub-Index" tableColumnId="6"/>
      <queryTableField id="4" name="Index" tableColumnId="4"/>
      <queryTableField id="2" name="BP name" tableColumnId="2"/>
      <queryTableField id="1" name="OU" tableColumnId="1"/>
      <queryTableField id="3" name="Year of purchase" tableColumnId="3"/>
    </queryTableFields>
  </queryTableRefresh>
  <extLst>
    <ext xmlns:x15="http://schemas.microsoft.com/office/spreadsheetml/2010/11/main" uri="{883FBD77-0823-4a55-B5E3-86C4891E6966}">
      <x15:queryTable sourceDataName="Query - Year of purchase"/>
    </ext>
  </extLst>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EE12542C-F1FA-4F97-9604-36A4CD85E6C5}" autoFormatId="16" applyNumberFormats="0" applyBorderFormats="0" applyFontFormats="0" applyPatternFormats="0" applyAlignmentFormats="0" applyWidthHeightFormats="0">
  <queryTableRefresh nextId="23" unboundColumnsRight="13">
    <queryTableFields count="18">
      <queryTableField id="1" name="Sub-index" tableColumnId="1"/>
      <queryTableField id="2" name="Index" tableColumnId="2"/>
      <queryTableField id="3" name="BP name" tableColumnId="3"/>
      <queryTableField id="9" dataBound="0" tableColumnId="9"/>
      <queryTableField id="4" name="OU" tableColumnId="4"/>
      <queryTableField id="5" dataBound="0" tableColumnId="5"/>
      <queryTableField id="8" dataBound="0" tableColumnId="8"/>
      <queryTableField id="6" dataBound="0" tableColumnId="6"/>
      <queryTableField id="7" dataBound="0" tableColumnId="7"/>
      <queryTableField id="14" dataBound="0" tableColumnId="12"/>
      <queryTableField id="15" dataBound="0" tableColumnId="13"/>
      <queryTableField id="16" dataBound="0" tableColumnId="14"/>
      <queryTableField id="17" dataBound="0" tableColumnId="15"/>
      <queryTableField id="18" dataBound="0" tableColumnId="16"/>
      <queryTableField id="19" dataBound="0" tableColumnId="17"/>
      <queryTableField id="20" dataBound="0" tableColumnId="18"/>
      <queryTableField id="21" dataBound="0" tableColumnId="19"/>
      <queryTableField id="22" dataBound="0" tableColumnId="20"/>
    </queryTableFields>
  </queryTableRefresh>
  <extLst>
    <ext xmlns:x15="http://schemas.microsoft.com/office/spreadsheetml/2010/11/main" uri="{883FBD77-0823-4a55-B5E3-86C4891E6966}">
      <x15:queryTable sourceDataName="Query - Bp list"/>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hicle_ownership" xr10:uid="{ED302D66-C9D3-447E-9E0F-B4DDE2B06540}" sourceName="Vehicle ownership">
  <extLst>
    <x:ext xmlns:x15="http://schemas.microsoft.com/office/spreadsheetml/2010/11/main" uri="{2F2917AC-EB37-4324-AD4E-5DD8C200BD13}">
      <x15:tableSlicerCache tableId="2"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ehicle ownership" xr10:uid="{72A0826B-1421-4C5A-B3E6-11ECFC9911E0}" cache="Slicer_Vehicle_ownership" caption="Vehicle ownership" rowHeight="222250"/>
</slicers>
</file>

<file path=xl/tables/_rels/table10.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9C5055-EF44-4C0E-994A-340A32FD01CF}" name="Table1" displayName="Table1" ref="A1:F49" totalsRowShown="0" headerRowDxfId="89" dataDxfId="88">
  <autoFilter ref="A1:F49" xr:uid="{0E9C5055-EF44-4C0E-994A-340A32FD01CF}"/>
  <tableColumns count="6">
    <tableColumn id="2" xr3:uid="{B761779F-D3CF-4CFD-A3DE-1233FAD97169}" name="BP name" dataDxfId="87"/>
    <tableColumn id="15" xr3:uid="{9E70C10C-9E53-4E6C-8C7B-83CB6D1D988C}" name="Column1" dataDxfId="86"/>
    <tableColumn id="1" xr3:uid="{3CACB5C8-DFF5-43CA-A1A5-2C315ADAD855}" name="OU" dataDxfId="85"/>
    <tableColumn id="3" xr3:uid="{BD995579-F0FA-4A15-9063-C232AB6EF7DB}" name="Vehicle" dataDxfId="84"/>
    <tableColumn id="4" xr3:uid="{A6CF01D4-E54F-4344-9FAC-1A0A4002DC08}" name="Vehicle ownership" dataDxfId="83"/>
    <tableColumn id="5" xr3:uid="{45A0FD20-E66C-481D-87EF-4D41CBE63938}" name="Year of purchase" dataDxfId="82"/>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F53D6C6-BA73-4486-907F-A02B9E247215}" name="Table_Vehicle_Ownership" displayName="Table_Vehicle_Ownership" ref="A1:E64" tableType="queryTable" totalsRowShown="0">
  <autoFilter ref="A1:E64" xr:uid="{6F53D6C6-BA73-4486-907F-A02B9E247215}"/>
  <tableColumns count="5">
    <tableColumn id="6" xr3:uid="{BC70C297-E908-4A5A-A8C4-C031CC1FEBE4}" uniqueName="6" name="Sub-index" queryTableFieldId="10" dataDxfId="22"/>
    <tableColumn id="5" xr3:uid="{D4803852-76C1-4C76-9759-F5EBE7332A51}" uniqueName="5" name="Index" queryTableFieldId="5" dataDxfId="21"/>
    <tableColumn id="2" xr3:uid="{F63024CA-C4D4-42E2-94E7-61DBAE95ABCD}" uniqueName="2" name="BP name" queryTableFieldId="2"/>
    <tableColumn id="1" xr3:uid="{3766108F-E0A1-4722-A221-72EC2609D74A}" uniqueName="1" name="OU" queryTableFieldId="1"/>
    <tableColumn id="3" xr3:uid="{C8B7F965-27BA-49BA-A3D0-97B2B0DD1B56}" uniqueName="3" name="Vehicle ownership" queryTableFieldId="3" dataDxfId="20"/>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5CA9324-BF24-47AB-B9D6-5B81DD41E4A0}" name="Table_Vehicle" displayName="Table_Vehicle" ref="A1:E64" tableType="queryTable" totalsRowShown="0">
  <autoFilter ref="A1:E64" xr:uid="{95CA9324-BF24-47AB-B9D6-5B81DD41E4A0}"/>
  <tableColumns count="5">
    <tableColumn id="6" xr3:uid="{CC5D0C55-6E7D-4157-A67C-A678F15BAF13}" uniqueName="6" name="Sub-index" queryTableFieldId="9"/>
    <tableColumn id="4" xr3:uid="{88D81CF7-6F05-4907-B23A-3FDF2E03B1CC}" uniqueName="4" name="Index" queryTableFieldId="4" dataDxfId="19"/>
    <tableColumn id="2" xr3:uid="{051DE817-BC1E-4059-AEC2-7EEB15C6DDFF}" uniqueName="2" name="BP name" queryTableFieldId="2"/>
    <tableColumn id="1" xr3:uid="{270A4DE9-C751-4FD6-8AAE-ED252BC1C1CA}" uniqueName="1" name="OU" queryTableFieldId="1"/>
    <tableColumn id="3" xr3:uid="{79A9DFE0-5255-4912-A2B1-62675DC2B233}" uniqueName="3" name="Vehicle" queryTableFieldId="3" dataDxfId="18"/>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7BA5C85-BB9B-459E-8252-4C3513E6E949}" name="Table_Year_of_purchase" displayName="Table_Year_of_purchase" ref="A1:E64" tableType="queryTable" totalsRowShown="0">
  <autoFilter ref="A1:E64" xr:uid="{F7BA5C85-BB9B-459E-8252-4C3513E6E949}"/>
  <tableColumns count="5">
    <tableColumn id="6" xr3:uid="{4ECD45BE-6645-4726-90C6-F83E5EF9D2A6}" uniqueName="6" name="Sub-Index" queryTableFieldId="9" dataDxfId="17"/>
    <tableColumn id="4" xr3:uid="{13AE90B7-503C-4DA6-B6E1-6D45FA9978B4}" uniqueName="4" name="Index" queryTableFieldId="4" dataDxfId="16"/>
    <tableColumn id="2" xr3:uid="{7CE0EA70-64B0-4EB3-AF6E-217A35B92EA1}" uniqueName="2" name="BP name" queryTableFieldId="2"/>
    <tableColumn id="1" xr3:uid="{DD20AE9C-AE29-4CAF-A52A-491ACDD5138E}" uniqueName="1" name="OU" queryTableFieldId="1"/>
    <tableColumn id="3" xr3:uid="{E39323A6-CCF2-48CA-AA44-6AECDDF264B5}" uniqueName="3" name="Year of purchase" queryTableFieldId="3"/>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3028722-9958-4830-AFBB-93817AAA1D02}" name="Table_Bp_list" displayName="Table_Bp_list" ref="A1:R64" tableType="queryTable">
  <autoFilter ref="A1:R64" xr:uid="{83028722-9958-4830-AFBB-93817AAA1D02}"/>
  <tableColumns count="18">
    <tableColumn id="1" xr3:uid="{8A889FE7-B0E4-4FEB-9813-AF833329401D}" uniqueName="1" name="Sub-index" totalsRowLabel="Total" queryTableFieldId="1"/>
    <tableColumn id="2" xr3:uid="{8D74A622-93C3-4022-8F18-A252E65BEC86}" uniqueName="2" name="Index" queryTableFieldId="2"/>
    <tableColumn id="3" xr3:uid="{F3068CA5-C2CE-4DCB-9BDC-8448160E1E6E}" uniqueName="3" name="BP name" queryTableFieldId="3"/>
    <tableColumn id="9" xr3:uid="{D9D579FA-1A17-4A9C-8271-87317504D28E}" uniqueName="9" name="OU Code" queryTableFieldId="9" dataDxfId="15">
      <calculatedColumnFormula>VLOOKUP(Table_Bp_list[[#This Row],[OU]],Table_OU_map[],2,FALSE)</calculatedColumnFormula>
    </tableColumn>
    <tableColumn id="4" xr3:uid="{D1960DED-7DA1-4858-8E51-8B2AE160184E}" uniqueName="4" name="OU" queryTableFieldId="4"/>
    <tableColumn id="5" xr3:uid="{F3F322A1-B5AD-4E0C-A252-8D424C4B9E83}" uniqueName="5" name="Vehicle code" queryTableFieldId="5" dataDxfId="14">
      <calculatedColumnFormula>VLOOKUP(Table_Bp_list[[#This Row],[Sub-index]],Table_Vehicle[],5,FALSE)</calculatedColumnFormula>
    </tableColumn>
    <tableColumn id="8" xr3:uid="{E3CA1EDB-EDEF-4F22-A929-0147B613241F}" uniqueName="8" name="Vehicle name" queryTableFieldId="8" dataDxfId="13">
      <calculatedColumnFormula>VLOOKUP(Table_Bp_list[[#This Row],[Vehicle code]],vehicle_map[],2,FALSE)</calculatedColumnFormula>
    </tableColumn>
    <tableColumn id="6" xr3:uid="{B82053D9-1CD8-4368-A7B7-D3F6CF9FDAE6}" uniqueName="6" name="Vehicle ownership" queryTableFieldId="6" dataDxfId="12">
      <calculatedColumnFormula>VLOOKUP(Table_Bp_list[[#This Row],[Sub-index]],Table_Vehicle_Ownership[],5,FALSE)</calculatedColumnFormula>
    </tableColumn>
    <tableColumn id="7" xr3:uid="{67C25C09-E013-4663-A061-62C14224879F}" uniqueName="7" name="Year of purchase" queryTableFieldId="7" dataDxfId="11">
      <calculatedColumnFormula>VLOOKUP(Table_Bp_list[[#This Row],[Sub-index]],Table_Year_of_purchase[],5,FALSE)</calculatedColumnFormula>
    </tableColumn>
    <tableColumn id="12" xr3:uid="{B21D3B9A-590F-467A-BCCE-764AE2769AC5}" uniqueName="12" name="Capacity" queryTableFieldId="14" dataDxfId="10">
      <calculatedColumnFormula>INDEX(Capacity[],MATCH(Table_Bp_list[[#This Row],[OU Code]],OU_Code_list,0),MATCH(Table_Bp_list[[#This Row],[Vehicle code]],Vehicle_code_list,0))</calculatedColumnFormula>
    </tableColumn>
    <tableColumn id="13" xr3:uid="{E7477571-4660-4E8E-BF5C-F3CB35C35E65}" uniqueName="13" name="Mileage" queryTableFieldId="15" dataDxfId="9">
      <calculatedColumnFormula>INDEX(Mieage[],MATCH(Table_Bp_list[[#This Row],[OU Code]],OU_Code_list,0), MATCH(Table_Bp_list[[#This Row],[Vehicle code]],Vehicle_code_list,0))</calculatedColumnFormula>
    </tableColumn>
    <tableColumn id="14" xr3:uid="{77DC2BD8-DA15-4554-96F1-3BC59AABF1DF}" uniqueName="14" name="Km travelled" totalsRowFunction="sum" queryTableFieldId="16" dataDxfId="8">
      <calculatedColumnFormula>VLOOKUP(Table_Bp_list[[#This Row],[OU Code]],Km_and_Fuel[],2,0)</calculatedColumnFormula>
    </tableColumn>
    <tableColumn id="15" xr3:uid="{65777A29-0159-4368-907B-05DD832D75F6}" uniqueName="15" name="Fuel Cost" queryTableFieldId="17" dataDxfId="7">
      <calculatedColumnFormula>(Table_Bp_list[[#This Row],[Km travelled]]/Table_Bp_list[[#This Row],[Mileage]])*(VLOOKUP(Table_Bp_list[[#This Row],[OU Code]],Km_and_Fuel[],3,0))</calculatedColumnFormula>
    </tableColumn>
    <tableColumn id="16" xr3:uid="{D0D292DC-4781-4103-B599-A790360B69BE}" uniqueName="16" name="Maintanance and additional" queryTableFieldId="18" dataDxfId="6">
      <calculatedColumnFormula>INDEX(Main_and_add_cost[],MATCH(Table_Bp_list[[#This Row],[OU Code]],OU_Code_list,0),MATCH(Table_Bp_list[[#This Row],[Vehicle code]],Vehicle_code_list,0))</calculatedColumnFormula>
    </tableColumn>
    <tableColumn id="17" xr3:uid="{C0E6AC89-66FA-4F1D-A7F5-33D52D1EE642}" uniqueName="17" name="EMI" queryTableFieldId="19" dataDxfId="5">
      <calculatedColumnFormula>VLOOKUP(Table_Bp_list[[#This Row],[Vehicle name]],EMI[],5,FALSE)</calculatedColumnFormula>
    </tableColumn>
    <tableColumn id="18" xr3:uid="{E0AE6822-6259-4C24-ABAB-7FCF30D43EC6}" uniqueName="18" name="Vehicle cost" totalsRowFunction="average" queryTableFieldId="20" dataDxfId="4" totalsRowDxfId="3">
      <calculatedColumnFormula>Table_Bp_list[[#This Row],[Fuel Cost]]+Table_Bp_list[[#This Row],[Maintanance and additional]]+Table_Bp_list[[#This Row],[EMI]]</calculatedColumnFormula>
    </tableColumn>
    <tableColumn id="19" xr3:uid="{D8040126-F211-4730-BDD0-B1AE90E5167B}" uniqueName="19" name="Team cost" queryTableFieldId="21" dataDxfId="2">
      <calculatedColumnFormula>Team_Cost</calculatedColumnFormula>
    </tableColumn>
    <tableColumn id="20" xr3:uid="{339A6CAE-442A-4976-B5B2-C91D93F7CD2A}" uniqueName="20" name="Total cost" totalsRowFunction="average" queryTableFieldId="22" dataDxfId="1" totalsRowDxfId="0">
      <calculatedColumnFormula>Table_Bp_list[[#This Row],[Vehicle cost]]+Table_Bp_list[[#This Row],[Team cost]]</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03B8132-06F4-460F-B7EA-D0BD593EEE3E}" name="EMI" displayName="EMI" ref="A7:E27" totalsRowShown="0" headerRowDxfId="81" dataDxfId="80">
  <autoFilter ref="A7:E27" xr:uid="{303B8132-06F4-460F-B7EA-D0BD593EEE3E}"/>
  <tableColumns count="5">
    <tableColumn id="1" xr3:uid="{CF13EA52-8C52-4BB0-B3B2-F533235C5EC6}" name="Vehicles" dataDxfId="79"/>
    <tableColumn id="2" xr3:uid="{D3932E8A-129C-4C3F-995C-B8AD6D7361E8}" name="Ex- Showroom Price" dataDxfId="78"/>
    <tableColumn id="3" xr3:uid="{6EA6C68B-019C-4615-AAF4-0622017A14AF}" name="Downpayment Amount" dataDxfId="77">
      <calculatedColumnFormula>B8*$B$1</calculatedColumnFormula>
    </tableColumn>
    <tableColumn id="4" xr3:uid="{8C80D20F-9B5C-4839-931C-93F37F8AAFF9}" name="Balance" dataDxfId="76">
      <calculatedColumnFormula>B8-C8</calculatedColumnFormula>
    </tableColumn>
    <tableColumn id="5" xr3:uid="{55E041A7-06A3-4737-B3A1-665912411026}" name="EMI" dataDxfId="75">
      <calculatedColumnFormula>(D8*$B$5*POWER(1+$B$5,$B$3))/(POWER(1+$B$5,$B$3)-1)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DC1E41D-428C-4788-BD37-D5847A85B234}" name="Capacity" displayName="Capacity" ref="C5:M19" totalsRowShown="0" headerRowDxfId="74" dataDxfId="73">
  <autoFilter ref="C5:M19" xr:uid="{8DC1E41D-428C-4788-BD37-D5847A85B234}"/>
  <tableColumns count="11">
    <tableColumn id="1" xr3:uid="{F24CA0D2-8F88-4788-90FD-0DCD3BB10BAA}" name="OU_Code" dataDxfId="72"/>
    <tableColumn id="2" xr3:uid="{E60B3DCE-416A-4CB2-8FA7-FCEDFBB01C7E}" name="14 ft" dataDxfId="71"/>
    <tableColumn id="3" xr3:uid="{671D0B01-3605-47F9-8D34-0B8394C6723F}" name="Tata Ace" dataDxfId="70"/>
    <tableColumn id="4" xr3:uid="{EDD34369-BE7F-41B1-80AE-5EAAA5C0EA4D}" name="17 ft" dataDxfId="69"/>
    <tableColumn id="5" xr3:uid="{3AD4866C-09F0-4CFD-A347-7996068A9092}" name="Mahindra" dataDxfId="68"/>
    <tableColumn id="6" xr3:uid="{BD7006BF-F339-4FAA-86CA-192E043CEB66}" name="AL Dost" dataDxfId="67"/>
    <tableColumn id="7" xr3:uid="{977E1947-D3BA-445A-9813-116484D11226}" name="22 ft" dataDxfId="66"/>
    <tableColumn id="8" xr3:uid="{8560F130-C3B7-4DF0-A746-AE4CB76A2FCD}" name="19 ft" dataDxfId="65"/>
    <tableColumn id="9" xr3:uid="{B650D663-5230-4090-B3B9-E2FAC84ABB60}" name="Super ace" dataDxfId="64"/>
    <tableColumn id="10" xr3:uid="{3EBDB957-FB0F-43DF-8C68-7A58B16AB5D0}" name="Pickup" dataDxfId="63"/>
    <tableColumn id="11" xr3:uid="{68ABC8D5-4153-4379-A1D7-DB77211B36A4}" name="20 ft" dataDxfId="6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2F775CF-07A8-4DA9-A747-C63070C1DB5E}" name="Mieage" displayName="Mieage" ref="C24:M38" totalsRowShown="0" headerRowDxfId="61" dataDxfId="60">
  <autoFilter ref="C24:M38" xr:uid="{92F775CF-07A8-4DA9-A747-C63070C1DB5E}"/>
  <tableColumns count="11">
    <tableColumn id="1" xr3:uid="{EE22D912-F8CD-4C3C-92CB-D53A067C4D5C}" name="Column1" dataDxfId="59"/>
    <tableColumn id="2" xr3:uid="{A216C413-304D-4691-A1AF-B9811D720CCC}" name="14 ft" dataDxfId="58"/>
    <tableColumn id="3" xr3:uid="{E5DAFDDE-6C68-48F6-8661-F2C48CB917DF}" name="Tata Ace" dataDxfId="57"/>
    <tableColumn id="4" xr3:uid="{941F140B-FA36-4915-8246-E8686148B637}" name="17 ft" dataDxfId="56"/>
    <tableColumn id="5" xr3:uid="{09A7A7E1-826E-47F1-A0C5-D102AA97EFD0}" name="Mahindra" dataDxfId="55"/>
    <tableColumn id="6" xr3:uid="{D9555CD9-5749-41A4-B0D9-88395A0C44FB}" name="AL Dost" dataDxfId="54"/>
    <tableColumn id="7" xr3:uid="{097A9E93-F0A6-4F89-8952-4861E18B9C00}" name="22 ft" dataDxfId="53"/>
    <tableColumn id="8" xr3:uid="{B6A9CDF3-40FF-4952-89B5-D52C31C9188B}" name="19 ft" dataDxfId="52"/>
    <tableColumn id="9" xr3:uid="{F356404C-1659-45E2-9CF4-32702936B0A1}" name="Super ace" dataDxfId="51"/>
    <tableColumn id="10" xr3:uid="{5A181871-F1CC-442B-A0BF-69B17476D5F1}" name="Pickup" dataDxfId="50"/>
    <tableColumn id="11" xr3:uid="{969FE408-B7DC-451C-8B6F-25E970894C37}" name="20 ft" dataDxfId="4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725BE81-DDE1-44CD-9C0F-907C47EA0EB4}" name="Km_and_Fuel" displayName="Km_and_Fuel" ref="C42:E56" totalsRowShown="0" headerRowDxfId="48">
  <autoFilter ref="C42:E56" xr:uid="{7725BE81-DDE1-44CD-9C0F-907C47EA0EB4}"/>
  <tableColumns count="3">
    <tableColumn id="1" xr3:uid="{2C15A0DC-10B4-4020-9809-C307F5829315}" name="Column1" dataDxfId="47"/>
    <tableColumn id="2" xr3:uid="{92E31121-0AEB-44E8-ACD0-65BEF2B6099E}" name="Km travelled" dataDxfId="46"/>
    <tableColumn id="3" xr3:uid="{9A813A3C-F6A3-4C51-8621-3EAAFAEB4EB8}" name="Fuel Cost/liter" dataDxfId="4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FB94B69-34FC-4388-A995-6E76601968DA}" name="Main_and_add_cost" displayName="Main_and_add_cost" ref="C60:M74" totalsRowShown="0" headerRowDxfId="44" dataDxfId="43">
  <autoFilter ref="C60:M74" xr:uid="{5FB94B69-34FC-4388-A995-6E76601968DA}"/>
  <tableColumns count="11">
    <tableColumn id="1" xr3:uid="{E3F04B08-53D1-4C1D-9B3F-BA9AA8DEFE1B}" name="Column1" dataDxfId="42"/>
    <tableColumn id="2" xr3:uid="{CD8EA239-9D3D-4CE6-98CB-99E6DF4179BF}" name="14 ft" dataDxfId="41"/>
    <tableColumn id="3" xr3:uid="{75630282-91F7-421D-A21D-3D3A9EFDC708}" name="Tata Ace" dataDxfId="40"/>
    <tableColumn id="4" xr3:uid="{01C3B9F9-16A1-409A-AC32-85116E4B2860}" name="17 ft" dataDxfId="39"/>
    <tableColumn id="5" xr3:uid="{C2B33A34-44CD-439C-AB8F-3F585C0BAB2B}" name="Mahindra" dataDxfId="38"/>
    <tableColumn id="6" xr3:uid="{D7D9B789-701A-4654-9AD9-0D62E13D393F}" name="AL Dost" dataDxfId="37"/>
    <tableColumn id="7" xr3:uid="{3F10E38B-262A-4FDF-AF58-72552BD76A3E}" name="22 ft" dataDxfId="36"/>
    <tableColumn id="8" xr3:uid="{A9BE37EC-1C21-4A98-BE12-4528B460E01E}" name="19 ft" dataDxfId="35"/>
    <tableColumn id="9" xr3:uid="{6FC01CAF-3F3B-4802-8B32-2170D48E834B}" name="Super ace" dataDxfId="34"/>
    <tableColumn id="10" xr3:uid="{835D9D64-AE26-4712-9BBC-1629BF3B36BC}" name="Pickup" dataDxfId="33"/>
    <tableColumn id="11" xr3:uid="{1DE423E1-5D0C-40B3-8B63-2B2039723C1F}" name="20 ft" dataDxfId="3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1FC881B-0E41-48B5-A481-335EDBE50B2C}" name="Table_Payout" displayName="Table_Payout" ref="A3:F512" tableType="queryTable" totalsRowShown="0">
  <autoFilter ref="A3:F512" xr:uid="{61FC881B-0E41-48B5-A481-335EDBE50B2C}"/>
  <tableColumns count="6">
    <tableColumn id="1" xr3:uid="{89AC7890-C3A4-4F9B-9C83-3C460878555F}" uniqueName="1" name="BP Code" queryTableFieldId="1" dataDxfId="31"/>
    <tableColumn id="2" xr3:uid="{79693F93-02BD-43F9-B519-43B598D6161F}" uniqueName="2" name="BP" queryTableFieldId="2" dataDxfId="30"/>
    <tableColumn id="3" xr3:uid="{0D831479-AB5E-4A94-827E-6ECD2A85FC76}" uniqueName="3" name="OU " queryTableFieldId="3" dataDxfId="29"/>
    <tableColumn id="4" xr3:uid="{84F7B9F0-E268-4DBF-B734-419A982D313E}" uniqueName="4" name="Cluster" queryTableFieldId="4" dataDxfId="28"/>
    <tableColumn id="5" xr3:uid="{B6E9605B-9AEC-4D41-BD5E-F15E1ECAEDED}" uniqueName="5" name="Total Payout" queryTableFieldId="5"/>
    <tableColumn id="6" xr3:uid="{0259900B-95B5-4818-9470-32251C3D49F9}" uniqueName="6" name="Budgeted payout" queryTableFieldId="6"/>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22AF81C-F9EE-49E5-BD0A-B5BDB5D7044B}" name="Table_OU_map" displayName="Table_OU_map" ref="A1:B18" tableType="queryTable" totalsRowShown="0">
  <autoFilter ref="A1:B18" xr:uid="{D22AF81C-F9EE-49E5-BD0A-B5BDB5D7044B}"/>
  <sortState xmlns:xlrd2="http://schemas.microsoft.com/office/spreadsheetml/2017/richdata2" ref="A2:B18">
    <sortCondition descending="1" ref="B1:B18"/>
  </sortState>
  <tableColumns count="2">
    <tableColumn id="4" xr3:uid="{D4A6EC52-9A15-463A-8588-0A2AC4224EF9}" uniqueName="4" name="OU" queryTableFieldId="4"/>
    <tableColumn id="5" xr3:uid="{4F6A66C6-7E08-49F7-943C-B2479F07478E}" uniqueName="5" name="Payout.OU " queryTableFieldId="5" dataDxfId="2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88B604D-6E8D-4F55-B741-9200A9DA0C74}" name="vehicle_map" displayName="vehicle_map" ref="A1:B11" totalsRowShown="0" headerRowDxfId="26" dataDxfId="25">
  <autoFilter ref="A1:B11" xr:uid="{D88B604D-6E8D-4F55-B741-9200A9DA0C74}"/>
  <tableColumns count="2">
    <tableColumn id="1" xr3:uid="{38F06557-3CE9-440C-83B4-466D5B2E1CBB}" name="Code" dataDxfId="24"/>
    <tableColumn id="2" xr3:uid="{92BF1B63-22FE-4EA8-9B7B-4D4DAA2D6604}" name="Name" dataDxfId="2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1.bin"/><Relationship Id="rId5" Type="http://schemas.openxmlformats.org/officeDocument/2006/relationships/table" Target="../tables/table6.xml"/><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7.xml"/></Relationships>
</file>

<file path=xl/worksheets/_rels/sheet5.xml.rels><?xml version="1.0" encoding="UTF-8" standalone="yes"?>
<Relationships xmlns="http://schemas.openxmlformats.org/package/2006/relationships"><Relationship Id="rId1" Type="http://schemas.openxmlformats.org/officeDocument/2006/relationships/table" Target="../tables/table8.xml"/></Relationships>
</file>

<file path=xl/worksheets/_rels/sheet6.xml.rels><?xml version="1.0" encoding="UTF-8" standalone="yes"?>
<Relationships xmlns="http://schemas.openxmlformats.org/package/2006/relationships"><Relationship Id="rId1" Type="http://schemas.openxmlformats.org/officeDocument/2006/relationships/table" Target="../tables/table9.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297FF-B821-4499-A02D-D83DA63A7B5C}">
  <sheetPr>
    <tabColor rgb="FFFFC000"/>
  </sheetPr>
  <dimension ref="A1:G49"/>
  <sheetViews>
    <sheetView zoomScale="119" zoomScaleNormal="99" workbookViewId="0">
      <selection activeCell="C9" sqref="C9"/>
    </sheetView>
  </sheetViews>
  <sheetFormatPr defaultColWidth="9.109375" defaultRowHeight="14.4" x14ac:dyDescent="0.3"/>
  <cols>
    <col min="1" max="1" width="31.109375" bestFit="1" customWidth="1"/>
    <col min="2" max="2" width="10.88671875" style="6" bestFit="1" customWidth="1"/>
    <col min="3" max="3" width="17.109375" style="6" bestFit="1" customWidth="1"/>
    <col min="4" max="4" width="26.88671875" style="6" bestFit="1" customWidth="1"/>
    <col min="5" max="5" width="18.88671875" style="6" bestFit="1" customWidth="1"/>
    <col min="6" max="6" width="17.5546875" style="6" bestFit="1" customWidth="1"/>
    <col min="7" max="16384" width="9.109375" style="6"/>
  </cols>
  <sheetData>
    <row r="1" spans="1:7" x14ac:dyDescent="0.3">
      <c r="A1" s="14" t="s">
        <v>0</v>
      </c>
      <c r="B1" s="14" t="s">
        <v>164</v>
      </c>
      <c r="C1" s="14" t="s">
        <v>95</v>
      </c>
      <c r="D1" s="14" t="s">
        <v>1</v>
      </c>
      <c r="E1" s="14" t="s">
        <v>137</v>
      </c>
      <c r="F1" s="14" t="s">
        <v>2</v>
      </c>
      <c r="G1"/>
    </row>
    <row r="2" spans="1:7" x14ac:dyDescent="0.3">
      <c r="A2" s="6" t="s">
        <v>3</v>
      </c>
      <c r="B2" s="6">
        <v>1</v>
      </c>
      <c r="C2" s="6" t="s">
        <v>99</v>
      </c>
      <c r="D2" s="6" t="s">
        <v>4</v>
      </c>
      <c r="E2" s="6" t="s">
        <v>5</v>
      </c>
      <c r="F2" s="6" t="s">
        <v>6</v>
      </c>
    </row>
    <row r="3" spans="1:7" x14ac:dyDescent="0.3">
      <c r="A3" s="6" t="s">
        <v>7</v>
      </c>
      <c r="B3" s="6">
        <f>B2+1</f>
        <v>2</v>
      </c>
      <c r="C3" s="6" t="s">
        <v>99</v>
      </c>
      <c r="D3" s="6" t="s">
        <v>8</v>
      </c>
      <c r="E3" s="6" t="s">
        <v>9</v>
      </c>
      <c r="F3" s="6" t="s">
        <v>10</v>
      </c>
    </row>
    <row r="4" spans="1:7" x14ac:dyDescent="0.3">
      <c r="A4" s="6" t="s">
        <v>11</v>
      </c>
      <c r="B4" s="6">
        <f t="shared" ref="B4:B49" si="0">B3+1</f>
        <v>3</v>
      </c>
      <c r="C4" s="6" t="s">
        <v>98</v>
      </c>
      <c r="D4" s="6" t="s">
        <v>12</v>
      </c>
      <c r="E4" s="6" t="s">
        <v>13</v>
      </c>
      <c r="F4" s="6">
        <v>2014</v>
      </c>
    </row>
    <row r="5" spans="1:7" x14ac:dyDescent="0.3">
      <c r="A5" s="6" t="s">
        <v>141</v>
      </c>
      <c r="B5" s="6">
        <f t="shared" si="0"/>
        <v>4</v>
      </c>
      <c r="C5" s="6" t="s">
        <v>109</v>
      </c>
      <c r="D5" s="6" t="s">
        <v>14</v>
      </c>
      <c r="E5" s="6" t="s">
        <v>13</v>
      </c>
      <c r="F5" s="6">
        <v>2019</v>
      </c>
    </row>
    <row r="6" spans="1:7" x14ac:dyDescent="0.3">
      <c r="A6" s="6" t="s">
        <v>15</v>
      </c>
      <c r="B6" s="6">
        <f t="shared" si="0"/>
        <v>5</v>
      </c>
      <c r="C6" s="6" t="s">
        <v>106</v>
      </c>
      <c r="D6" s="6" t="s">
        <v>16</v>
      </c>
      <c r="E6" s="6" t="s">
        <v>13</v>
      </c>
      <c r="F6" s="6">
        <v>2016</v>
      </c>
    </row>
    <row r="7" spans="1:7" x14ac:dyDescent="0.3">
      <c r="A7" s="6" t="s">
        <v>17</v>
      </c>
      <c r="B7" s="6">
        <f t="shared" si="0"/>
        <v>6</v>
      </c>
      <c r="C7" s="6" t="s">
        <v>106</v>
      </c>
      <c r="D7" s="6" t="s">
        <v>18</v>
      </c>
      <c r="E7" s="6" t="s">
        <v>13</v>
      </c>
      <c r="F7" s="6">
        <v>2012</v>
      </c>
    </row>
    <row r="8" spans="1:7" x14ac:dyDescent="0.3">
      <c r="A8" s="6" t="s">
        <v>20</v>
      </c>
      <c r="B8" s="6">
        <f t="shared" si="0"/>
        <v>7</v>
      </c>
      <c r="C8" s="6" t="s">
        <v>96</v>
      </c>
      <c r="D8" s="6" t="s">
        <v>18</v>
      </c>
      <c r="E8" s="6" t="s">
        <v>13</v>
      </c>
      <c r="F8" s="6">
        <v>2019</v>
      </c>
    </row>
    <row r="9" spans="1:7" x14ac:dyDescent="0.3">
      <c r="A9" s="6" t="s">
        <v>21</v>
      </c>
      <c r="B9" s="6">
        <f t="shared" si="0"/>
        <v>8</v>
      </c>
      <c r="C9" s="6" t="s">
        <v>100</v>
      </c>
      <c r="D9" s="6" t="s">
        <v>22</v>
      </c>
      <c r="E9" s="6" t="s">
        <v>134</v>
      </c>
      <c r="F9" s="6" t="s">
        <v>142</v>
      </c>
    </row>
    <row r="10" spans="1:7" x14ac:dyDescent="0.3">
      <c r="A10" s="6" t="s">
        <v>23</v>
      </c>
      <c r="B10" s="6">
        <f t="shared" si="0"/>
        <v>9</v>
      </c>
      <c r="C10" s="6" t="s">
        <v>102</v>
      </c>
      <c r="D10" s="6" t="s">
        <v>18</v>
      </c>
      <c r="E10" s="6" t="s">
        <v>19</v>
      </c>
      <c r="F10" s="6">
        <v>2016</v>
      </c>
    </row>
    <row r="11" spans="1:7" x14ac:dyDescent="0.3">
      <c r="A11" s="6" t="s">
        <v>24</v>
      </c>
      <c r="B11" s="6">
        <f t="shared" si="0"/>
        <v>10</v>
      </c>
      <c r="C11" s="6" t="s">
        <v>97</v>
      </c>
      <c r="D11" s="6" t="s">
        <v>25</v>
      </c>
      <c r="E11" s="6" t="s">
        <v>135</v>
      </c>
      <c r="F11" s="6" t="s">
        <v>143</v>
      </c>
    </row>
    <row r="12" spans="1:7" x14ac:dyDescent="0.3">
      <c r="A12" s="6" t="s">
        <v>26</v>
      </c>
      <c r="B12" s="6">
        <f t="shared" si="0"/>
        <v>11</v>
      </c>
      <c r="C12" s="6" t="s">
        <v>101</v>
      </c>
      <c r="D12" s="6" t="s">
        <v>18</v>
      </c>
      <c r="E12" s="6" t="s">
        <v>13</v>
      </c>
      <c r="F12" s="6">
        <v>2020</v>
      </c>
    </row>
    <row r="13" spans="1:7" x14ac:dyDescent="0.3">
      <c r="A13" s="6" t="s">
        <v>27</v>
      </c>
      <c r="B13" s="6">
        <f t="shared" si="0"/>
        <v>12</v>
      </c>
      <c r="C13" s="6" t="s">
        <v>99</v>
      </c>
      <c r="D13" s="6" t="s">
        <v>18</v>
      </c>
      <c r="E13" s="6" t="s">
        <v>13</v>
      </c>
      <c r="F13" s="6">
        <v>2010</v>
      </c>
    </row>
    <row r="14" spans="1:7" x14ac:dyDescent="0.3">
      <c r="A14" s="6" t="s">
        <v>28</v>
      </c>
      <c r="B14" s="6">
        <f t="shared" si="0"/>
        <v>13</v>
      </c>
      <c r="C14" s="6" t="s">
        <v>103</v>
      </c>
      <c r="D14" s="6" t="s">
        <v>29</v>
      </c>
      <c r="E14" s="6" t="s">
        <v>19</v>
      </c>
      <c r="F14" s="6">
        <v>2019</v>
      </c>
    </row>
    <row r="15" spans="1:7" x14ac:dyDescent="0.3">
      <c r="A15" s="6" t="s">
        <v>30</v>
      </c>
      <c r="B15" s="6">
        <f t="shared" si="0"/>
        <v>14</v>
      </c>
      <c r="C15" s="6" t="s">
        <v>109</v>
      </c>
      <c r="D15" s="6" t="s">
        <v>14</v>
      </c>
      <c r="E15" s="6" t="s">
        <v>13</v>
      </c>
      <c r="F15" s="6">
        <v>2019</v>
      </c>
    </row>
    <row r="16" spans="1:7" x14ac:dyDescent="0.3">
      <c r="A16" s="6" t="s">
        <v>31</v>
      </c>
      <c r="B16" s="6">
        <f t="shared" si="0"/>
        <v>15</v>
      </c>
      <c r="C16" s="6" t="s">
        <v>104</v>
      </c>
      <c r="D16" s="6" t="s">
        <v>14</v>
      </c>
      <c r="E16" s="6" t="s">
        <v>19</v>
      </c>
      <c r="F16" s="6">
        <v>2020</v>
      </c>
    </row>
    <row r="17" spans="1:6" x14ac:dyDescent="0.3">
      <c r="A17" s="6" t="s">
        <v>32</v>
      </c>
      <c r="B17" s="6">
        <f t="shared" si="0"/>
        <v>16</v>
      </c>
      <c r="C17" s="6" t="s">
        <v>98</v>
      </c>
      <c r="D17" s="6" t="s">
        <v>12</v>
      </c>
      <c r="E17" s="6" t="s">
        <v>19</v>
      </c>
      <c r="F17" s="6">
        <v>2012</v>
      </c>
    </row>
    <row r="18" spans="1:6" x14ac:dyDescent="0.3">
      <c r="A18" s="6" t="s">
        <v>33</v>
      </c>
      <c r="B18" s="6">
        <f t="shared" si="0"/>
        <v>17</v>
      </c>
      <c r="C18" s="6" t="s">
        <v>98</v>
      </c>
      <c r="D18" s="6" t="s">
        <v>34</v>
      </c>
      <c r="E18" s="6" t="s">
        <v>9</v>
      </c>
      <c r="F18" s="6" t="s">
        <v>10</v>
      </c>
    </row>
    <row r="19" spans="1:6" x14ac:dyDescent="0.3">
      <c r="A19" s="6" t="s">
        <v>35</v>
      </c>
      <c r="B19" s="6">
        <f t="shared" si="0"/>
        <v>18</v>
      </c>
      <c r="C19" s="6" t="s">
        <v>96</v>
      </c>
      <c r="D19" s="6" t="s">
        <v>4</v>
      </c>
      <c r="E19" s="6" t="s">
        <v>36</v>
      </c>
      <c r="F19" s="6" t="s">
        <v>37</v>
      </c>
    </row>
    <row r="20" spans="1:6" x14ac:dyDescent="0.3">
      <c r="A20" s="6" t="s">
        <v>38</v>
      </c>
      <c r="B20" s="6">
        <f t="shared" si="0"/>
        <v>19</v>
      </c>
      <c r="C20" s="6" t="s">
        <v>103</v>
      </c>
      <c r="D20" s="6" t="s">
        <v>14</v>
      </c>
      <c r="E20" s="6" t="s">
        <v>19</v>
      </c>
      <c r="F20" s="6">
        <v>2013</v>
      </c>
    </row>
    <row r="21" spans="1:6" x14ac:dyDescent="0.3">
      <c r="A21" s="6" t="s">
        <v>39</v>
      </c>
      <c r="B21" s="6">
        <f t="shared" si="0"/>
        <v>20</v>
      </c>
      <c r="C21" s="6" t="s">
        <v>102</v>
      </c>
      <c r="D21" s="6" t="s">
        <v>40</v>
      </c>
      <c r="E21" s="6" t="s">
        <v>136</v>
      </c>
      <c r="F21" s="6" t="s">
        <v>145</v>
      </c>
    </row>
    <row r="22" spans="1:6" x14ac:dyDescent="0.3">
      <c r="A22" s="6" t="s">
        <v>41</v>
      </c>
      <c r="B22" s="6">
        <f t="shared" si="0"/>
        <v>21</v>
      </c>
      <c r="C22" s="6" t="s">
        <v>102</v>
      </c>
      <c r="D22" s="6" t="s">
        <v>42</v>
      </c>
      <c r="E22" s="6" t="s">
        <v>36</v>
      </c>
      <c r="F22" s="6" t="s">
        <v>43</v>
      </c>
    </row>
    <row r="23" spans="1:6" x14ac:dyDescent="0.3">
      <c r="A23" s="6" t="s">
        <v>44</v>
      </c>
      <c r="B23" s="6">
        <f t="shared" si="0"/>
        <v>22</v>
      </c>
      <c r="C23" s="6" t="s">
        <v>98</v>
      </c>
      <c r="D23" s="6" t="s">
        <v>16</v>
      </c>
      <c r="E23" s="6" t="s">
        <v>13</v>
      </c>
      <c r="F23" s="6">
        <v>2013</v>
      </c>
    </row>
    <row r="24" spans="1:6" x14ac:dyDescent="0.3">
      <c r="A24" s="6" t="s">
        <v>45</v>
      </c>
      <c r="B24" s="6">
        <f t="shared" si="0"/>
        <v>23</v>
      </c>
      <c r="C24" s="6" t="s">
        <v>107</v>
      </c>
      <c r="D24" s="6" t="s">
        <v>16</v>
      </c>
      <c r="E24" s="6" t="s">
        <v>19</v>
      </c>
      <c r="F24" s="6">
        <v>2011</v>
      </c>
    </row>
    <row r="25" spans="1:6" x14ac:dyDescent="0.3">
      <c r="A25" s="6" t="s">
        <v>46</v>
      </c>
      <c r="B25" s="6">
        <f t="shared" si="0"/>
        <v>24</v>
      </c>
      <c r="C25" s="6" t="s">
        <v>100</v>
      </c>
      <c r="D25" s="6" t="s">
        <v>4</v>
      </c>
      <c r="E25" s="6" t="s">
        <v>138</v>
      </c>
      <c r="F25" s="6" t="s">
        <v>144</v>
      </c>
    </row>
    <row r="26" spans="1:6" x14ac:dyDescent="0.3">
      <c r="A26" s="6" t="s">
        <v>48</v>
      </c>
      <c r="B26" s="6">
        <f t="shared" si="0"/>
        <v>25</v>
      </c>
      <c r="C26" s="6" t="s">
        <v>102</v>
      </c>
      <c r="D26" s="6" t="s">
        <v>16</v>
      </c>
      <c r="E26" s="6" t="s">
        <v>19</v>
      </c>
      <c r="F26" s="6">
        <v>2015</v>
      </c>
    </row>
    <row r="27" spans="1:6" x14ac:dyDescent="0.3">
      <c r="A27" s="6" t="s">
        <v>49</v>
      </c>
      <c r="B27" s="6">
        <f t="shared" si="0"/>
        <v>26</v>
      </c>
      <c r="C27" s="6" t="s">
        <v>100</v>
      </c>
      <c r="D27" s="6" t="s">
        <v>16</v>
      </c>
      <c r="E27" s="6" t="s">
        <v>19</v>
      </c>
      <c r="F27" s="6">
        <v>2014</v>
      </c>
    </row>
    <row r="28" spans="1:6" x14ac:dyDescent="0.3">
      <c r="A28" s="6" t="s">
        <v>50</v>
      </c>
      <c r="B28" s="6">
        <f t="shared" si="0"/>
        <v>27</v>
      </c>
      <c r="C28" s="6" t="s">
        <v>109</v>
      </c>
      <c r="D28" s="6" t="s">
        <v>18</v>
      </c>
      <c r="E28" s="6" t="s">
        <v>13</v>
      </c>
      <c r="F28" s="6">
        <v>2012</v>
      </c>
    </row>
    <row r="29" spans="1:6" x14ac:dyDescent="0.3">
      <c r="A29" s="6" t="s">
        <v>51</v>
      </c>
      <c r="B29" s="6">
        <f t="shared" si="0"/>
        <v>28</v>
      </c>
      <c r="C29" s="6" t="s">
        <v>106</v>
      </c>
      <c r="D29" s="6" t="s">
        <v>14</v>
      </c>
      <c r="E29" s="6" t="s">
        <v>13</v>
      </c>
      <c r="F29" s="6" t="s">
        <v>140</v>
      </c>
    </row>
    <row r="30" spans="1:6" x14ac:dyDescent="0.3">
      <c r="A30" s="6" t="s">
        <v>52</v>
      </c>
      <c r="B30" s="6">
        <f t="shared" si="0"/>
        <v>29</v>
      </c>
      <c r="C30" s="6" t="s">
        <v>98</v>
      </c>
      <c r="D30" s="6" t="s">
        <v>12</v>
      </c>
      <c r="E30" s="6" t="s">
        <v>9</v>
      </c>
      <c r="F30" s="6" t="s">
        <v>10</v>
      </c>
    </row>
    <row r="31" spans="1:6" x14ac:dyDescent="0.3">
      <c r="A31" s="6" t="s">
        <v>53</v>
      </c>
      <c r="B31" s="6">
        <f t="shared" si="0"/>
        <v>30</v>
      </c>
      <c r="C31" s="6" t="s">
        <v>102</v>
      </c>
      <c r="D31" s="6" t="s">
        <v>16</v>
      </c>
      <c r="E31" s="6" t="s">
        <v>19</v>
      </c>
      <c r="F31" s="6">
        <v>2014</v>
      </c>
    </row>
    <row r="32" spans="1:6" x14ac:dyDescent="0.3">
      <c r="A32" s="6" t="s">
        <v>54</v>
      </c>
      <c r="B32" s="6">
        <f t="shared" si="0"/>
        <v>31</v>
      </c>
      <c r="C32" s="6" t="s">
        <v>103</v>
      </c>
      <c r="D32" s="6" t="s">
        <v>55</v>
      </c>
      <c r="E32" s="6" t="s">
        <v>47</v>
      </c>
      <c r="F32" s="6" t="s">
        <v>56</v>
      </c>
    </row>
    <row r="33" spans="1:6" x14ac:dyDescent="0.3">
      <c r="A33" s="6" t="s">
        <v>57</v>
      </c>
      <c r="B33" s="6">
        <f t="shared" si="0"/>
        <v>32</v>
      </c>
      <c r="C33" s="6" t="s">
        <v>106</v>
      </c>
      <c r="D33" s="6" t="s">
        <v>18</v>
      </c>
      <c r="E33" s="6" t="s">
        <v>13</v>
      </c>
      <c r="F33" s="6">
        <v>2012</v>
      </c>
    </row>
    <row r="34" spans="1:6" x14ac:dyDescent="0.3">
      <c r="A34" s="6" t="s">
        <v>58</v>
      </c>
      <c r="B34" s="6">
        <f t="shared" si="0"/>
        <v>33</v>
      </c>
      <c r="C34" s="6" t="s">
        <v>100</v>
      </c>
      <c r="D34" s="6" t="s">
        <v>18</v>
      </c>
      <c r="E34" s="6" t="s">
        <v>19</v>
      </c>
      <c r="F34" s="6">
        <v>2019</v>
      </c>
    </row>
    <row r="35" spans="1:6" x14ac:dyDescent="0.3">
      <c r="A35" s="6" t="s">
        <v>59</v>
      </c>
      <c r="B35" s="6">
        <f t="shared" si="0"/>
        <v>34</v>
      </c>
      <c r="C35" s="6" t="s">
        <v>98</v>
      </c>
      <c r="D35" s="6" t="s">
        <v>12</v>
      </c>
      <c r="E35" s="6" t="s">
        <v>9</v>
      </c>
      <c r="F35" s="6" t="s">
        <v>10</v>
      </c>
    </row>
    <row r="36" spans="1:6" x14ac:dyDescent="0.3">
      <c r="A36" s="6" t="s">
        <v>60</v>
      </c>
      <c r="B36" s="6">
        <f t="shared" si="0"/>
        <v>35</v>
      </c>
      <c r="C36" s="6" t="s">
        <v>109</v>
      </c>
      <c r="D36" s="6" t="s">
        <v>18</v>
      </c>
      <c r="E36" s="6" t="s">
        <v>19</v>
      </c>
      <c r="F36" s="6">
        <v>2020</v>
      </c>
    </row>
    <row r="37" spans="1:6" x14ac:dyDescent="0.3">
      <c r="A37" s="6" t="s">
        <v>61</v>
      </c>
      <c r="B37" s="6">
        <f t="shared" si="0"/>
        <v>36</v>
      </c>
      <c r="C37" s="6" t="s">
        <v>102</v>
      </c>
      <c r="D37" s="6" t="s">
        <v>62</v>
      </c>
      <c r="E37" s="6" t="s">
        <v>47</v>
      </c>
      <c r="F37" s="6" t="s">
        <v>63</v>
      </c>
    </row>
    <row r="38" spans="1:6" x14ac:dyDescent="0.3">
      <c r="A38" s="6" t="s">
        <v>64</v>
      </c>
      <c r="B38" s="6">
        <f t="shared" si="0"/>
        <v>37</v>
      </c>
      <c r="C38" s="6" t="s">
        <v>108</v>
      </c>
      <c r="D38" s="6" t="s">
        <v>18</v>
      </c>
      <c r="E38" s="6" t="s">
        <v>19</v>
      </c>
      <c r="F38" s="6">
        <v>2015</v>
      </c>
    </row>
    <row r="39" spans="1:6" x14ac:dyDescent="0.3">
      <c r="A39" s="6" t="s">
        <v>65</v>
      </c>
      <c r="B39" s="6">
        <f t="shared" si="0"/>
        <v>38</v>
      </c>
      <c r="C39" s="6" t="s">
        <v>105</v>
      </c>
      <c r="D39" s="6" t="s">
        <v>66</v>
      </c>
      <c r="E39" s="6" t="s">
        <v>36</v>
      </c>
      <c r="F39" s="6" t="s">
        <v>67</v>
      </c>
    </row>
    <row r="40" spans="1:6" x14ac:dyDescent="0.3">
      <c r="A40" s="6" t="s">
        <v>68</v>
      </c>
      <c r="B40" s="6">
        <f t="shared" si="0"/>
        <v>39</v>
      </c>
      <c r="C40" s="6" t="s">
        <v>98</v>
      </c>
      <c r="D40" s="6" t="s">
        <v>12</v>
      </c>
      <c r="E40" s="6" t="s">
        <v>9</v>
      </c>
      <c r="F40" s="6" t="s">
        <v>10</v>
      </c>
    </row>
    <row r="41" spans="1:6" x14ac:dyDescent="0.3">
      <c r="A41" s="6" t="s">
        <v>69</v>
      </c>
      <c r="B41" s="6">
        <f t="shared" si="0"/>
        <v>40</v>
      </c>
      <c r="C41" s="6" t="s">
        <v>106</v>
      </c>
      <c r="D41" s="6" t="s">
        <v>14</v>
      </c>
      <c r="E41" s="6" t="s">
        <v>13</v>
      </c>
      <c r="F41" s="6">
        <v>2011</v>
      </c>
    </row>
    <row r="42" spans="1:6" x14ac:dyDescent="0.3">
      <c r="A42" s="6" t="s">
        <v>70</v>
      </c>
      <c r="B42" s="6">
        <f t="shared" si="0"/>
        <v>41</v>
      </c>
      <c r="C42" s="6" t="s">
        <v>102</v>
      </c>
      <c r="D42" s="6" t="s">
        <v>16</v>
      </c>
      <c r="E42" s="6" t="s">
        <v>19</v>
      </c>
      <c r="F42" s="6">
        <v>2015</v>
      </c>
    </row>
    <row r="43" spans="1:6" x14ac:dyDescent="0.3">
      <c r="A43" s="6" t="s">
        <v>71</v>
      </c>
      <c r="B43" s="6">
        <f t="shared" si="0"/>
        <v>42</v>
      </c>
      <c r="C43" s="6" t="s">
        <v>100</v>
      </c>
      <c r="D43" s="6" t="s">
        <v>18</v>
      </c>
      <c r="E43" s="6" t="s">
        <v>19</v>
      </c>
      <c r="F43" s="6">
        <v>2019</v>
      </c>
    </row>
    <row r="44" spans="1:6" x14ac:dyDescent="0.3">
      <c r="A44" s="6" t="s">
        <v>72</v>
      </c>
      <c r="B44" s="6">
        <f t="shared" si="0"/>
        <v>43</v>
      </c>
      <c r="C44" s="6" t="s">
        <v>106</v>
      </c>
      <c r="D44" s="6" t="s">
        <v>73</v>
      </c>
      <c r="E44" s="6" t="s">
        <v>139</v>
      </c>
      <c r="F44" s="6" t="s">
        <v>146</v>
      </c>
    </row>
    <row r="45" spans="1:6" x14ac:dyDescent="0.3">
      <c r="A45" s="6" t="s">
        <v>74</v>
      </c>
      <c r="B45" s="6">
        <f t="shared" si="0"/>
        <v>44</v>
      </c>
      <c r="C45" s="6" t="s">
        <v>97</v>
      </c>
      <c r="D45" s="6" t="s">
        <v>14</v>
      </c>
      <c r="E45" s="6" t="s">
        <v>13</v>
      </c>
      <c r="F45" s="6">
        <v>2019</v>
      </c>
    </row>
    <row r="46" spans="1:6" x14ac:dyDescent="0.3">
      <c r="A46" s="6" t="s">
        <v>75</v>
      </c>
      <c r="B46" s="6">
        <f t="shared" si="0"/>
        <v>45</v>
      </c>
      <c r="C46" s="6" t="s">
        <v>99</v>
      </c>
      <c r="D46" s="6" t="s">
        <v>76</v>
      </c>
      <c r="E46" s="6" t="s">
        <v>9</v>
      </c>
      <c r="F46" s="6" t="s">
        <v>10</v>
      </c>
    </row>
    <row r="47" spans="1:6" x14ac:dyDescent="0.3">
      <c r="A47" s="6" t="s">
        <v>77</v>
      </c>
      <c r="B47" s="6">
        <f t="shared" si="0"/>
        <v>46</v>
      </c>
      <c r="C47" s="6" t="s">
        <v>101</v>
      </c>
      <c r="D47" s="6" t="s">
        <v>16</v>
      </c>
      <c r="E47" s="6" t="s">
        <v>13</v>
      </c>
      <c r="F47" s="6">
        <v>2010</v>
      </c>
    </row>
    <row r="48" spans="1:6" x14ac:dyDescent="0.3">
      <c r="A48" s="6" t="s">
        <v>78</v>
      </c>
      <c r="B48" s="6">
        <f t="shared" si="0"/>
        <v>47</v>
      </c>
      <c r="C48" s="6" t="s">
        <v>101</v>
      </c>
      <c r="D48" s="6" t="s">
        <v>16</v>
      </c>
      <c r="E48" s="6" t="s">
        <v>13</v>
      </c>
      <c r="F48" s="6">
        <v>2015</v>
      </c>
    </row>
    <row r="49" spans="1:6" x14ac:dyDescent="0.3">
      <c r="A49" s="6" t="s">
        <v>79</v>
      </c>
      <c r="B49" s="6">
        <f t="shared" si="0"/>
        <v>48</v>
      </c>
      <c r="C49" s="6" t="s">
        <v>102</v>
      </c>
      <c r="D49" s="6" t="s">
        <v>8</v>
      </c>
      <c r="E49" s="6" t="s">
        <v>13</v>
      </c>
      <c r="F49" s="6">
        <v>2015</v>
      </c>
    </row>
  </sheetData>
  <phoneticPr fontId="5" type="noConversion"/>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A7744-95E7-46FC-BC55-353F90C6F0BF}">
  <dimension ref="A1:R64"/>
  <sheetViews>
    <sheetView tabSelected="1" topLeftCell="E1" zoomScale="94" zoomScaleNormal="205" workbookViewId="0">
      <selection activeCell="I22" sqref="I22"/>
    </sheetView>
  </sheetViews>
  <sheetFormatPr defaultRowHeight="13.8" x14ac:dyDescent="0.3"/>
  <cols>
    <col min="1" max="1" width="11" bestFit="1" customWidth="1"/>
    <col min="2" max="2" width="7.6640625" hidden="1" customWidth="1"/>
    <col min="3" max="3" width="28.77734375" bestFit="1" customWidth="1"/>
    <col min="4" max="4" width="10.21875" bestFit="1" customWidth="1"/>
    <col min="5" max="5" width="16.21875" bestFit="1" customWidth="1"/>
    <col min="6" max="6" width="13.21875" bestFit="1" customWidth="1"/>
    <col min="7" max="7" width="13.88671875" bestFit="1" customWidth="1"/>
    <col min="8" max="8" width="17.88671875" bestFit="1" customWidth="1"/>
    <col min="9" max="9" width="16.44140625" bestFit="1" customWidth="1"/>
    <col min="10" max="10" width="9.77734375" style="16" bestFit="1" customWidth="1"/>
    <col min="11" max="11" width="9.5546875" bestFit="1" customWidth="1"/>
    <col min="12" max="12" width="7.6640625" bestFit="1" customWidth="1"/>
    <col min="13" max="13" width="10.109375" bestFit="1" customWidth="1"/>
    <col min="14" max="14" width="21" customWidth="1"/>
    <col min="15" max="15" width="11.44140625" customWidth="1"/>
    <col min="16" max="16" width="12.6640625" bestFit="1" customWidth="1"/>
    <col min="17" max="17" width="11.21875" bestFit="1" customWidth="1"/>
    <col min="18" max="18" width="10.77734375" bestFit="1" customWidth="1"/>
  </cols>
  <sheetData>
    <row r="1" spans="1:18" x14ac:dyDescent="0.3">
      <c r="A1" t="s">
        <v>167</v>
      </c>
      <c r="B1" t="s">
        <v>165</v>
      </c>
      <c r="C1" t="s">
        <v>0</v>
      </c>
      <c r="D1" t="s">
        <v>1365</v>
      </c>
      <c r="E1" t="s">
        <v>95</v>
      </c>
      <c r="F1" t="s">
        <v>1366</v>
      </c>
      <c r="G1" t="s">
        <v>1367</v>
      </c>
      <c r="H1" t="s">
        <v>137</v>
      </c>
      <c r="I1" t="s">
        <v>2</v>
      </c>
      <c r="J1" s="16" t="s">
        <v>131</v>
      </c>
      <c r="K1" s="16" t="s">
        <v>94</v>
      </c>
      <c r="L1" t="s">
        <v>126</v>
      </c>
      <c r="M1" t="s">
        <v>1369</v>
      </c>
      <c r="N1" t="s">
        <v>1370</v>
      </c>
      <c r="O1" t="s">
        <v>13</v>
      </c>
      <c r="P1" t="s">
        <v>1372</v>
      </c>
      <c r="Q1" t="s">
        <v>1374</v>
      </c>
      <c r="R1" t="s">
        <v>1375</v>
      </c>
    </row>
    <row r="2" spans="1:18" x14ac:dyDescent="0.3">
      <c r="A2">
        <v>1</v>
      </c>
      <c r="B2">
        <v>1</v>
      </c>
      <c r="C2" t="s">
        <v>3</v>
      </c>
      <c r="D2" t="str">
        <f>VLOOKUP(Table_Bp_list[[#This Row],[OU]],Table_OU_map[],2,FALSE)</f>
        <v>VAPT1</v>
      </c>
      <c r="E2" t="s">
        <v>99</v>
      </c>
      <c r="F2" t="str">
        <f>VLOOKUP(Table_Bp_list[[#This Row],[Sub-index]],Table_Vehicle[],5,FALSE)</f>
        <v>14 ft</v>
      </c>
      <c r="G2" t="str">
        <f>VLOOKUP(Table_Bp_list[[#This Row],[Vehicle code]],vehicle_map[],2,FALSE)</f>
        <v>Eicher 14</v>
      </c>
      <c r="H2" t="str">
        <f>VLOOKUP(Table_Bp_list[[#This Row],[Sub-index]],Table_Vehicle_Ownership[],5,FALSE)</f>
        <v>EMI</v>
      </c>
      <c r="I2" t="str">
        <f>VLOOKUP(Table_Bp_list[[#This Row],[Sub-index]],Table_Year_of_purchase[],5,FALSE)</f>
        <v>2018</v>
      </c>
      <c r="J2" s="16">
        <f>INDEX(Capacity[],MATCH(Table_Bp_list[[#This Row],[OU Code]],OU_Code_list,0),MATCH(Table_Bp_list[[#This Row],[Vehicle code]],Vehicle_code_list,0))</f>
        <v>2.5</v>
      </c>
      <c r="K2" s="16">
        <f>INDEX(Mieage[],MATCH(Table_Bp_list[[#This Row],[OU Code]],OU_Code_list,0), MATCH(Table_Bp_list[[#This Row],[Vehicle code]],Vehicle_code_list,0))</f>
        <v>9</v>
      </c>
      <c r="L2">
        <f>VLOOKUP(Table_Bp_list[[#This Row],[OU Code]],Km_and_Fuel[],2,0)</f>
        <v>1600</v>
      </c>
      <c r="M2" s="16">
        <f>(Table_Bp_list[[#This Row],[Km travelled]]/Table_Bp_list[[#This Row],[Mileage]])*(VLOOKUP(Table_Bp_list[[#This Row],[OU Code]],Km_and_Fuel[],3,0))</f>
        <v>16408.888888888887</v>
      </c>
      <c r="N2" s="16">
        <f>INDEX(Main_and_add_cost[],MATCH(Table_Bp_list[[#This Row],[OU Code]],OU_Code_list,0),MATCH(Table_Bp_list[[#This Row],[Vehicle code]],Vehicle_code_list,0))</f>
        <v>9580</v>
      </c>
      <c r="O2" s="16">
        <f>VLOOKUP(Table_Bp_list[[#This Row],[Vehicle name]],EMI[],5,FALSE)</f>
        <v>11420.4474004234</v>
      </c>
      <c r="P2" s="16">
        <f>Table_Bp_list[[#This Row],[Fuel Cost]]+Table_Bp_list[[#This Row],[Maintanance and additional]]+Table_Bp_list[[#This Row],[EMI]]</f>
        <v>37409.336289312283</v>
      </c>
      <c r="Q2" s="16">
        <f t="shared" ref="Q2:Q33" si="0">Team_Cost</f>
        <v>36000</v>
      </c>
      <c r="R2" s="16">
        <f>Table_Bp_list[[#This Row],[Vehicle cost]]+Table_Bp_list[[#This Row],[Team cost]]</f>
        <v>73409.336289312283</v>
      </c>
    </row>
    <row r="3" spans="1:18" x14ac:dyDescent="0.3">
      <c r="A3">
        <v>2</v>
      </c>
      <c r="B3">
        <v>1</v>
      </c>
      <c r="C3" t="s">
        <v>3</v>
      </c>
      <c r="D3" t="str">
        <f>VLOOKUP(Table_Bp_list[[#This Row],[OU]],Table_OU_map[],2,FALSE)</f>
        <v>VAPT1</v>
      </c>
      <c r="E3" t="s">
        <v>99</v>
      </c>
      <c r="F3" t="str">
        <f>VLOOKUP(Table_Bp_list[[#This Row],[Sub-index]],Table_Vehicle[],5,FALSE)</f>
        <v>Tata Ace</v>
      </c>
      <c r="G3" t="str">
        <f>VLOOKUP(Table_Bp_list[[#This Row],[Vehicle code]],vehicle_map[],2,FALSE)</f>
        <v>Tata Ace</v>
      </c>
      <c r="H3" t="str">
        <f>VLOOKUP(Table_Bp_list[[#This Row],[Sub-index]],Table_Vehicle_Ownership[],5,FALSE)</f>
        <v>EMI</v>
      </c>
      <c r="I3" t="str">
        <f>VLOOKUP(Table_Bp_list[[#This Row],[Sub-index]],Table_Year_of_purchase[],5,FALSE)</f>
        <v>2017</v>
      </c>
      <c r="J3" s="16">
        <f>INDEX(Capacity[],MATCH(Table_Bp_list[[#This Row],[OU Code]],OU_Code_list,0),MATCH(Table_Bp_list[[#This Row],[Vehicle code]],Vehicle_code_list,0))</f>
        <v>0.75</v>
      </c>
      <c r="K3" s="16">
        <f>INDEX(Mieage[],MATCH(Table_Bp_list[[#This Row],[OU Code]],OU_Code_list,0), MATCH(Table_Bp_list[[#This Row],[Vehicle code]],Vehicle_code_list,0))</f>
        <v>14</v>
      </c>
      <c r="L3">
        <f>VLOOKUP(Table_Bp_list[[#This Row],[OU Code]],Km_and_Fuel[],2,0)</f>
        <v>1600</v>
      </c>
      <c r="M3" s="16">
        <f>(Table_Bp_list[[#This Row],[Km travelled]]/Table_Bp_list[[#This Row],[Mileage]])*(VLOOKUP(Table_Bp_list[[#This Row],[OU Code]],Km_and_Fuel[],3,0))</f>
        <v>10548.571428571429</v>
      </c>
      <c r="N3" s="16">
        <f>INDEX(Main_and_add_cost[],MATCH(Table_Bp_list[[#This Row],[OU Code]],OU_Code_list,0),MATCH(Table_Bp_list[[#This Row],[Vehicle code]],Vehicle_code_list,0))</f>
        <v>5880</v>
      </c>
      <c r="O3" s="16">
        <f>VLOOKUP(Table_Bp_list[[#This Row],[Vehicle name]],EMI[],5,FALSE)</f>
        <v>6090.9052802258138</v>
      </c>
      <c r="P3" s="16">
        <f>Table_Bp_list[[#This Row],[Fuel Cost]]+Table_Bp_list[[#This Row],[Maintanance and additional]]+Table_Bp_list[[#This Row],[EMI]]</f>
        <v>22519.476708797243</v>
      </c>
      <c r="Q3" s="16">
        <f t="shared" si="0"/>
        <v>36000</v>
      </c>
      <c r="R3" s="16">
        <f>Table_Bp_list[[#This Row],[Vehicle cost]]+Table_Bp_list[[#This Row],[Team cost]]</f>
        <v>58519.476708797243</v>
      </c>
    </row>
    <row r="4" spans="1:18" x14ac:dyDescent="0.3">
      <c r="A4">
        <v>3</v>
      </c>
      <c r="B4">
        <v>2</v>
      </c>
      <c r="C4" t="s">
        <v>7</v>
      </c>
      <c r="D4" t="str">
        <f>VLOOKUP(Table_Bp_list[[#This Row],[OU]],Table_OU_map[],2,FALSE)</f>
        <v>VAPT1</v>
      </c>
      <c r="E4" t="s">
        <v>99</v>
      </c>
      <c r="F4" t="str">
        <f>VLOOKUP(Table_Bp_list[[#This Row],[Sub-index]],Table_Vehicle[],5,FALSE)</f>
        <v>14 ft</v>
      </c>
      <c r="G4" t="str">
        <f>VLOOKUP(Table_Bp_list[[#This Row],[Vehicle code]],vehicle_map[],2,FALSE)</f>
        <v>Eicher 14</v>
      </c>
      <c r="H4" t="str">
        <f>VLOOKUP(Table_Bp_list[[#This Row],[Sub-index]],Table_Vehicle_Ownership[],5,FALSE)</f>
        <v>Market</v>
      </c>
      <c r="I4" t="str">
        <f>VLOOKUP(Table_Bp_list[[#This Row],[Sub-index]],Table_Year_of_purchase[],5,FALSE)</f>
        <v>NA</v>
      </c>
      <c r="J4" s="16">
        <f>INDEX(Capacity[],MATCH(Table_Bp_list[[#This Row],[OU Code]],OU_Code_list,0),MATCH(Table_Bp_list[[#This Row],[Vehicle code]],Vehicle_code_list,0))</f>
        <v>2.5</v>
      </c>
      <c r="K4" s="16">
        <f>INDEX(Mieage[],MATCH(Table_Bp_list[[#This Row],[OU Code]],OU_Code_list,0), MATCH(Table_Bp_list[[#This Row],[Vehicle code]],Vehicle_code_list,0))</f>
        <v>9</v>
      </c>
      <c r="L4">
        <f>VLOOKUP(Table_Bp_list[[#This Row],[OU Code]],Km_and_Fuel[],2,0)</f>
        <v>1600</v>
      </c>
      <c r="M4" s="16">
        <f>(Table_Bp_list[[#This Row],[Km travelled]]/Table_Bp_list[[#This Row],[Mileage]])*(VLOOKUP(Table_Bp_list[[#This Row],[OU Code]],Km_and_Fuel[],3,0))</f>
        <v>16408.888888888887</v>
      </c>
      <c r="N4" s="16">
        <f>INDEX(Main_and_add_cost[],MATCH(Table_Bp_list[[#This Row],[OU Code]],OU_Code_list,0),MATCH(Table_Bp_list[[#This Row],[Vehicle code]],Vehicle_code_list,0))</f>
        <v>9580</v>
      </c>
      <c r="O4" s="16">
        <f>VLOOKUP(Table_Bp_list[[#This Row],[Vehicle name]],EMI[],5,FALSE)</f>
        <v>11420.4474004234</v>
      </c>
      <c r="P4" s="16">
        <f>Table_Bp_list[[#This Row],[Fuel Cost]]+Table_Bp_list[[#This Row],[Maintanance and additional]]+Table_Bp_list[[#This Row],[EMI]]</f>
        <v>37409.336289312283</v>
      </c>
      <c r="Q4" s="16">
        <f t="shared" si="0"/>
        <v>36000</v>
      </c>
      <c r="R4" s="16">
        <f>Table_Bp_list[[#This Row],[Vehicle cost]]+Table_Bp_list[[#This Row],[Team cost]]</f>
        <v>73409.336289312283</v>
      </c>
    </row>
    <row r="5" spans="1:18" x14ac:dyDescent="0.3">
      <c r="A5">
        <v>4</v>
      </c>
      <c r="B5">
        <v>3</v>
      </c>
      <c r="C5" t="s">
        <v>11</v>
      </c>
      <c r="D5" t="str">
        <f>VLOOKUP(Table_Bp_list[[#This Row],[OU]],Table_OU_map[],2,FALSE)</f>
        <v>AMDT1</v>
      </c>
      <c r="E5" t="s">
        <v>98</v>
      </c>
      <c r="F5" t="str">
        <f>VLOOKUP(Table_Bp_list[[#This Row],[Sub-index]],Table_Vehicle[],5,FALSE)</f>
        <v>17 ft</v>
      </c>
      <c r="G5" t="str">
        <f>VLOOKUP(Table_Bp_list[[#This Row],[Vehicle code]],vehicle_map[],2,FALSE)</f>
        <v>Eicher 17</v>
      </c>
      <c r="H5" t="str">
        <f>VLOOKUP(Table_Bp_list[[#This Row],[Sub-index]],Table_Vehicle_Ownership[],5,FALSE)</f>
        <v>EMI</v>
      </c>
      <c r="I5" t="str">
        <f>VLOOKUP(Table_Bp_list[[#This Row],[Sub-index]],Table_Year_of_purchase[],5,FALSE)</f>
        <v>2014</v>
      </c>
      <c r="J5" s="16">
        <f>INDEX(Capacity[],MATCH(Table_Bp_list[[#This Row],[OU Code]],OU_Code_list,0),MATCH(Table_Bp_list[[#This Row],[Vehicle code]],Vehicle_code_list,0))</f>
        <v>6.5900268382448797</v>
      </c>
      <c r="K5" s="16">
        <f>INDEX(Mieage[],MATCH(Table_Bp_list[[#This Row],[OU Code]],OU_Code_list,0), MATCH(Table_Bp_list[[#This Row],[Vehicle code]],Vehicle_code_list,0))</f>
        <v>6.5525461364709248</v>
      </c>
      <c r="L5">
        <f>VLOOKUP(Table_Bp_list[[#This Row],[OU Code]],Km_and_Fuel[],2,0)</f>
        <v>2900</v>
      </c>
      <c r="M5" s="16">
        <f>(Table_Bp_list[[#This Row],[Km travelled]]/Table_Bp_list[[#This Row],[Mileage]])*(VLOOKUP(Table_Bp_list[[#This Row],[OU Code]],Km_and_Fuel[],3,0))</f>
        <v>44474.742564298867</v>
      </c>
      <c r="N5" s="16">
        <f>INDEX(Main_and_add_cost[],MATCH(Table_Bp_list[[#This Row],[OU Code]],OU_Code_list,0),MATCH(Table_Bp_list[[#This Row],[Vehicle code]],Vehicle_code_list,0))</f>
        <v>12500</v>
      </c>
      <c r="O5" s="16">
        <f>VLOOKUP(Table_Bp_list[[#This Row],[Vehicle name]],EMI[],5,FALSE)</f>
        <v>17511.352680649215</v>
      </c>
      <c r="P5" s="16">
        <f>Table_Bp_list[[#This Row],[Fuel Cost]]+Table_Bp_list[[#This Row],[Maintanance and additional]]+Table_Bp_list[[#This Row],[EMI]]</f>
        <v>74486.095244948083</v>
      </c>
      <c r="Q5" s="16">
        <f t="shared" si="0"/>
        <v>36000</v>
      </c>
      <c r="R5" s="16">
        <f>Table_Bp_list[[#This Row],[Vehicle cost]]+Table_Bp_list[[#This Row],[Team cost]]</f>
        <v>110486.09524494808</v>
      </c>
    </row>
    <row r="6" spans="1:18" x14ac:dyDescent="0.3">
      <c r="A6">
        <v>5</v>
      </c>
      <c r="B6">
        <v>4</v>
      </c>
      <c r="C6" t="s">
        <v>141</v>
      </c>
      <c r="D6" t="str">
        <f>VLOOKUP(Table_Bp_list[[#This Row],[OU]],Table_OU_map[],2,FALSE)</f>
        <v>GNCB1</v>
      </c>
      <c r="E6" t="s">
        <v>109</v>
      </c>
      <c r="F6" t="str">
        <f>VLOOKUP(Table_Bp_list[[#This Row],[Sub-index]],Table_Vehicle[],5,FALSE)</f>
        <v>Mahindra</v>
      </c>
      <c r="G6" t="str">
        <f>VLOOKUP(Table_Bp_list[[#This Row],[Vehicle code]],vehicle_map[],2,FALSE)</f>
        <v>Mahindra</v>
      </c>
      <c r="H6" t="str">
        <f>VLOOKUP(Table_Bp_list[[#This Row],[Sub-index]],Table_Vehicle_Ownership[],5,FALSE)</f>
        <v>EMI</v>
      </c>
      <c r="I6" t="str">
        <f>VLOOKUP(Table_Bp_list[[#This Row],[Sub-index]],Table_Year_of_purchase[],5,FALSE)</f>
        <v>2019</v>
      </c>
      <c r="J6" s="16">
        <f>INDEX(Capacity[],MATCH(Table_Bp_list[[#This Row],[OU Code]],OU_Code_list,0),MATCH(Table_Bp_list[[#This Row],[Vehicle code]],Vehicle_code_list,0))</f>
        <v>1.3894248629666022</v>
      </c>
      <c r="K6" s="16">
        <f>INDEX(Mieage[],MATCH(Table_Bp_list[[#This Row],[OU Code]],OU_Code_list,0), MATCH(Table_Bp_list[[#This Row],[Vehicle code]],Vehicle_code_list,0))</f>
        <v>16.829787347508621</v>
      </c>
      <c r="L6">
        <f>VLOOKUP(Table_Bp_list[[#This Row],[OU Code]],Km_and_Fuel[],2,0)</f>
        <v>2700</v>
      </c>
      <c r="M6" s="16">
        <f>(Table_Bp_list[[#This Row],[Km travelled]]/Table_Bp_list[[#This Row],[Mileage]])*(VLOOKUP(Table_Bp_list[[#This Row],[OU Code]],Km_and_Fuel[],3,0))</f>
        <v>18194.528820724201</v>
      </c>
      <c r="N6" s="16">
        <f>INDEX(Main_and_add_cost[],MATCH(Table_Bp_list[[#This Row],[OU Code]],OU_Code_list,0),MATCH(Table_Bp_list[[#This Row],[Vehicle code]],Vehicle_code_list,0))</f>
        <v>8200</v>
      </c>
      <c r="O6" s="16">
        <f>VLOOKUP(Table_Bp_list[[#This Row],[Vehicle name]],EMI[],5,FALSE)</f>
        <v>11420.4474004234</v>
      </c>
      <c r="P6" s="16">
        <f>Table_Bp_list[[#This Row],[Fuel Cost]]+Table_Bp_list[[#This Row],[Maintanance and additional]]+Table_Bp_list[[#This Row],[EMI]]</f>
        <v>37814.976221147605</v>
      </c>
      <c r="Q6" s="16">
        <f t="shared" si="0"/>
        <v>36000</v>
      </c>
      <c r="R6" s="16">
        <f>Table_Bp_list[[#This Row],[Vehicle cost]]+Table_Bp_list[[#This Row],[Team cost]]</f>
        <v>73814.976221147605</v>
      </c>
    </row>
    <row r="7" spans="1:18" x14ac:dyDescent="0.3">
      <c r="A7">
        <v>6</v>
      </c>
      <c r="B7">
        <v>5</v>
      </c>
      <c r="C7" t="s">
        <v>15</v>
      </c>
      <c r="D7" t="str">
        <f>VLOOKUP(Table_Bp_list[[#This Row],[OU]],Table_OU_map[],2,FALSE)</f>
        <v>AMDBP</v>
      </c>
      <c r="E7" t="s">
        <v>106</v>
      </c>
      <c r="F7" t="str">
        <f>VLOOKUP(Table_Bp_list[[#This Row],[Sub-index]],Table_Vehicle[],5,FALSE)</f>
        <v>AL Dost</v>
      </c>
      <c r="G7" t="str">
        <f>VLOOKUP(Table_Bp_list[[#This Row],[Vehicle code]],vehicle_map[],2,FALSE)</f>
        <v>AL Dost</v>
      </c>
      <c r="H7" t="str">
        <f>VLOOKUP(Table_Bp_list[[#This Row],[Sub-index]],Table_Vehicle_Ownership[],5,FALSE)</f>
        <v>EMI</v>
      </c>
      <c r="I7" t="str">
        <f>VLOOKUP(Table_Bp_list[[#This Row],[Sub-index]],Table_Year_of_purchase[],5,FALSE)</f>
        <v>2016</v>
      </c>
      <c r="J7" s="16">
        <f>INDEX(Capacity[],MATCH(Table_Bp_list[[#This Row],[OU Code]],OU_Code_list,0),MATCH(Table_Bp_list[[#This Row],[Vehicle code]],Vehicle_code_list,0))</f>
        <v>1.5806763812306639</v>
      </c>
      <c r="K7" s="16">
        <f>INDEX(Mieage[],MATCH(Table_Bp_list[[#This Row],[OU Code]],OU_Code_list,0), MATCH(Table_Bp_list[[#This Row],[Vehicle code]],Vehicle_code_list,0))</f>
        <v>15.340744990271009</v>
      </c>
      <c r="L7">
        <f>VLOOKUP(Table_Bp_list[[#This Row],[OU Code]],Km_and_Fuel[],2,0)</f>
        <v>2600</v>
      </c>
      <c r="M7" s="16">
        <f>(Table_Bp_list[[#This Row],[Km travelled]]/Table_Bp_list[[#This Row],[Mileage]])*(VLOOKUP(Table_Bp_list[[#This Row],[OU Code]],Km_and_Fuel[],3,0))</f>
        <v>13701.339883206299</v>
      </c>
      <c r="N7" s="16">
        <f>INDEX(Main_and_add_cost[],MATCH(Table_Bp_list[[#This Row],[OU Code]],OU_Code_list,0),MATCH(Table_Bp_list[[#This Row],[Vehicle code]],Vehicle_code_list,0))</f>
        <v>11400</v>
      </c>
      <c r="O7" s="16">
        <f>VLOOKUP(Table_Bp_list[[#This Row],[Vehicle name]],EMI[],5,FALSE)</f>
        <v>7613.6316002822668</v>
      </c>
      <c r="P7" s="16">
        <f>Table_Bp_list[[#This Row],[Fuel Cost]]+Table_Bp_list[[#This Row],[Maintanance and additional]]+Table_Bp_list[[#This Row],[EMI]]</f>
        <v>32714.971483488567</v>
      </c>
      <c r="Q7" s="16">
        <f t="shared" si="0"/>
        <v>36000</v>
      </c>
      <c r="R7" s="16">
        <f>Table_Bp_list[[#This Row],[Vehicle cost]]+Table_Bp_list[[#This Row],[Team cost]]</f>
        <v>68714.971483488567</v>
      </c>
    </row>
    <row r="8" spans="1:18" x14ac:dyDescent="0.3">
      <c r="A8">
        <v>7</v>
      </c>
      <c r="B8">
        <v>6</v>
      </c>
      <c r="C8" t="s">
        <v>17</v>
      </c>
      <c r="D8" t="str">
        <f>VLOOKUP(Table_Bp_list[[#This Row],[OU]],Table_OU_map[],2,FALSE)</f>
        <v>AMDBP</v>
      </c>
      <c r="E8" t="s">
        <v>106</v>
      </c>
      <c r="F8" t="str">
        <f>VLOOKUP(Table_Bp_list[[#This Row],[Sub-index]],Table_Vehicle[],5,FALSE)</f>
        <v>Tata Ace</v>
      </c>
      <c r="G8" t="str">
        <f>VLOOKUP(Table_Bp_list[[#This Row],[Vehicle code]],vehicle_map[],2,FALSE)</f>
        <v>Tata Ace</v>
      </c>
      <c r="H8" t="str">
        <f>VLOOKUP(Table_Bp_list[[#This Row],[Sub-index]],Table_Vehicle_Ownership[],5,FALSE)</f>
        <v>EMI</v>
      </c>
      <c r="I8" t="str">
        <f>VLOOKUP(Table_Bp_list[[#This Row],[Sub-index]],Table_Year_of_purchase[],5,FALSE)</f>
        <v>2012</v>
      </c>
      <c r="J8" s="16">
        <f>INDEX(Capacity[],MATCH(Table_Bp_list[[#This Row],[OU Code]],OU_Code_list,0),MATCH(Table_Bp_list[[#This Row],[Vehicle code]],Vehicle_code_list,0))</f>
        <v>0.75264980525332092</v>
      </c>
      <c r="K8" s="16">
        <f>INDEX(Mieage[],MATCH(Table_Bp_list[[#This Row],[OU Code]],OU_Code_list,0), MATCH(Table_Bp_list[[#This Row],[Vehicle code]],Vehicle_code_list,0))</f>
        <v>7.7853868200690899</v>
      </c>
      <c r="L8">
        <f>VLOOKUP(Table_Bp_list[[#This Row],[OU Code]],Km_and_Fuel[],2,0)</f>
        <v>2600</v>
      </c>
      <c r="M8" s="16">
        <f>(Table_Bp_list[[#This Row],[Km travelled]]/Table_Bp_list[[#This Row],[Mileage]])*(VLOOKUP(Table_Bp_list[[#This Row],[OU Code]],Km_and_Fuel[],3,0))</f>
        <v>26997.857143266792</v>
      </c>
      <c r="N8" s="16">
        <f>INDEX(Main_and_add_cost[],MATCH(Table_Bp_list[[#This Row],[OU Code]],OU_Code_list,0),MATCH(Table_Bp_list[[#This Row],[Vehicle code]],Vehicle_code_list,0))</f>
        <v>6900</v>
      </c>
      <c r="O8" s="16">
        <f>VLOOKUP(Table_Bp_list[[#This Row],[Vehicle name]],EMI[],5,FALSE)</f>
        <v>6090.9052802258138</v>
      </c>
      <c r="P8" s="16">
        <f>Table_Bp_list[[#This Row],[Fuel Cost]]+Table_Bp_list[[#This Row],[Maintanance and additional]]+Table_Bp_list[[#This Row],[EMI]]</f>
        <v>39988.762423492612</v>
      </c>
      <c r="Q8" s="16">
        <f t="shared" si="0"/>
        <v>36000</v>
      </c>
      <c r="R8" s="16">
        <f>Table_Bp_list[[#This Row],[Vehicle cost]]+Table_Bp_list[[#This Row],[Team cost]]</f>
        <v>75988.762423492619</v>
      </c>
    </row>
    <row r="9" spans="1:18" x14ac:dyDescent="0.3">
      <c r="A9">
        <v>8</v>
      </c>
      <c r="B9">
        <v>7</v>
      </c>
      <c r="C9" t="s">
        <v>20</v>
      </c>
      <c r="D9" t="str">
        <f>VLOOKUP(Table_Bp_list[[#This Row],[OU]],Table_OU_map[],2,FALSE)</f>
        <v>JGAB1</v>
      </c>
      <c r="E9" t="s">
        <v>96</v>
      </c>
      <c r="F9" t="str">
        <f>VLOOKUP(Table_Bp_list[[#This Row],[Sub-index]],Table_Vehicle[],5,FALSE)</f>
        <v>Tata Ace</v>
      </c>
      <c r="G9" t="str">
        <f>VLOOKUP(Table_Bp_list[[#This Row],[Vehicle code]],vehicle_map[],2,FALSE)</f>
        <v>Tata Ace</v>
      </c>
      <c r="H9" t="str">
        <f>VLOOKUP(Table_Bp_list[[#This Row],[Sub-index]],Table_Vehicle_Ownership[],5,FALSE)</f>
        <v>EMI</v>
      </c>
      <c r="I9" t="str">
        <f>VLOOKUP(Table_Bp_list[[#This Row],[Sub-index]],Table_Year_of_purchase[],5,FALSE)</f>
        <v>2019</v>
      </c>
      <c r="J9" s="16">
        <f>INDEX(Capacity[],MATCH(Table_Bp_list[[#This Row],[OU Code]],OU_Code_list,0),MATCH(Table_Bp_list[[#This Row],[Vehicle code]],Vehicle_code_list,0))</f>
        <v>0.78423707313208679</v>
      </c>
      <c r="K9" s="16">
        <f>INDEX(Mieage[],MATCH(Table_Bp_list[[#This Row],[OU Code]],OU_Code_list,0), MATCH(Table_Bp_list[[#This Row],[Vehicle code]],Vehicle_code_list,0))</f>
        <v>17.527489465012966</v>
      </c>
      <c r="L9">
        <f>VLOOKUP(Table_Bp_list[[#This Row],[OU Code]],Km_and_Fuel[],2,0)</f>
        <v>1900</v>
      </c>
      <c r="M9" s="16">
        <f>(Table_Bp_list[[#This Row],[Km travelled]]/Table_Bp_list[[#This Row],[Mileage]])*(VLOOKUP(Table_Bp_list[[#This Row],[OU Code]],Km_and_Fuel[],3,0))</f>
        <v>10865.739812694012</v>
      </c>
      <c r="N9" s="16">
        <f>INDEX(Main_and_add_cost[],MATCH(Table_Bp_list[[#This Row],[OU Code]],OU_Code_list,0),MATCH(Table_Bp_list[[#This Row],[Vehicle code]],Vehicle_code_list,0))</f>
        <v>10700</v>
      </c>
      <c r="O9" s="16">
        <f>VLOOKUP(Table_Bp_list[[#This Row],[Vehicle name]],EMI[],5,FALSE)</f>
        <v>6090.9052802258138</v>
      </c>
      <c r="P9" s="16">
        <f>Table_Bp_list[[#This Row],[Fuel Cost]]+Table_Bp_list[[#This Row],[Maintanance and additional]]+Table_Bp_list[[#This Row],[EMI]]</f>
        <v>27656.645092919825</v>
      </c>
      <c r="Q9" s="16">
        <f t="shared" si="0"/>
        <v>36000</v>
      </c>
      <c r="R9" s="16">
        <f>Table_Bp_list[[#This Row],[Vehicle cost]]+Table_Bp_list[[#This Row],[Team cost]]</f>
        <v>63656.645092919825</v>
      </c>
    </row>
    <row r="10" spans="1:18" x14ac:dyDescent="0.3">
      <c r="A10">
        <v>9</v>
      </c>
      <c r="B10">
        <v>8</v>
      </c>
      <c r="C10" t="s">
        <v>21</v>
      </c>
      <c r="D10" t="str">
        <f>VLOOKUP(Table_Bp_list[[#This Row],[OU]],Table_OU_map[],2,FALSE)</f>
        <v>STVT1</v>
      </c>
      <c r="E10" t="s">
        <v>100</v>
      </c>
      <c r="F10" t="str">
        <f>VLOOKUP(Table_Bp_list[[#This Row],[Sub-index]],Table_Vehicle[],5,FALSE)</f>
        <v>14 ft</v>
      </c>
      <c r="G10" t="str">
        <f>VLOOKUP(Table_Bp_list[[#This Row],[Vehicle code]],vehicle_map[],2,FALSE)</f>
        <v>Eicher 14</v>
      </c>
      <c r="H10" t="str">
        <f>VLOOKUP(Table_Bp_list[[#This Row],[Sub-index]],Table_Vehicle_Ownership[],5,FALSE)</f>
        <v>EMI</v>
      </c>
      <c r="I10" t="str">
        <f>VLOOKUP(Table_Bp_list[[#This Row],[Sub-index]],Table_Year_of_purchase[],5,FALSE)</f>
        <v>2016</v>
      </c>
      <c r="J10" s="16">
        <f>INDEX(Capacity[],MATCH(Table_Bp_list[[#This Row],[OU Code]],OU_Code_list,0),MATCH(Table_Bp_list[[#This Row],[Vehicle code]],Vehicle_code_list,0))</f>
        <v>2.042136553081618</v>
      </c>
      <c r="K10" s="16">
        <f>INDEX(Mieage[],MATCH(Table_Bp_list[[#This Row],[OU Code]],OU_Code_list,0), MATCH(Table_Bp_list[[#This Row],[Vehicle code]],Vehicle_code_list,0))</f>
        <v>13.044642984582476</v>
      </c>
      <c r="L10">
        <f>VLOOKUP(Table_Bp_list[[#This Row],[OU Code]],Km_and_Fuel[],2,0)</f>
        <v>2900</v>
      </c>
      <c r="M10" s="16">
        <f>(Table_Bp_list[[#This Row],[Km travelled]]/Table_Bp_list[[#This Row],[Mileage]])*(VLOOKUP(Table_Bp_list[[#This Row],[OU Code]],Km_and_Fuel[],3,0))</f>
        <v>22100.936769178697</v>
      </c>
      <c r="N10" s="16">
        <f>INDEX(Main_and_add_cost[],MATCH(Table_Bp_list[[#This Row],[OU Code]],OU_Code_list,0),MATCH(Table_Bp_list[[#This Row],[Vehicle code]],Vehicle_code_list,0))</f>
        <v>18700</v>
      </c>
      <c r="O10" s="16">
        <f>VLOOKUP(Table_Bp_list[[#This Row],[Vehicle name]],EMI[],5,FALSE)</f>
        <v>11420.4474004234</v>
      </c>
      <c r="P10" s="16">
        <f>Table_Bp_list[[#This Row],[Fuel Cost]]+Table_Bp_list[[#This Row],[Maintanance and additional]]+Table_Bp_list[[#This Row],[EMI]]</f>
        <v>52221.384169602097</v>
      </c>
      <c r="Q10" s="16">
        <f t="shared" si="0"/>
        <v>36000</v>
      </c>
      <c r="R10" s="16">
        <f>Table_Bp_list[[#This Row],[Vehicle cost]]+Table_Bp_list[[#This Row],[Team cost]]</f>
        <v>88221.384169602097</v>
      </c>
    </row>
    <row r="11" spans="1:18" x14ac:dyDescent="0.3">
      <c r="A11">
        <v>10</v>
      </c>
      <c r="B11">
        <v>8</v>
      </c>
      <c r="C11" t="s">
        <v>21</v>
      </c>
      <c r="D11" t="str">
        <f>VLOOKUP(Table_Bp_list[[#This Row],[OU]],Table_OU_map[],2,FALSE)</f>
        <v>STVT1</v>
      </c>
      <c r="E11" t="s">
        <v>100</v>
      </c>
      <c r="F11" t="str">
        <f>VLOOKUP(Table_Bp_list[[#This Row],[Sub-index]],Table_Vehicle[],5,FALSE)</f>
        <v>17 ft</v>
      </c>
      <c r="G11" t="str">
        <f>VLOOKUP(Table_Bp_list[[#This Row],[Vehicle code]],vehicle_map[],2,FALSE)</f>
        <v>Eicher 17</v>
      </c>
      <c r="H11" t="str">
        <f>VLOOKUP(Table_Bp_list[[#This Row],[Sub-index]],Table_Vehicle_Ownership[],5,FALSE)</f>
        <v>EMI</v>
      </c>
      <c r="I11" t="str">
        <f>VLOOKUP(Table_Bp_list[[#This Row],[Sub-index]],Table_Year_of_purchase[],5,FALSE)</f>
        <v>2017</v>
      </c>
      <c r="J11" s="16">
        <f>INDEX(Capacity[],MATCH(Table_Bp_list[[#This Row],[OU Code]],OU_Code_list,0),MATCH(Table_Bp_list[[#This Row],[Vehicle code]],Vehicle_code_list,0))</f>
        <v>5.1635046388777424</v>
      </c>
      <c r="K11" s="16">
        <f>INDEX(Mieage[],MATCH(Table_Bp_list[[#This Row],[OU Code]],OU_Code_list,0), MATCH(Table_Bp_list[[#This Row],[Vehicle code]],Vehicle_code_list,0))</f>
        <v>7.7766332599738792</v>
      </c>
      <c r="L11">
        <f>VLOOKUP(Table_Bp_list[[#This Row],[OU Code]],Km_and_Fuel[],2,0)</f>
        <v>2900</v>
      </c>
      <c r="M11" s="16">
        <f>(Table_Bp_list[[#This Row],[Km travelled]]/Table_Bp_list[[#This Row],[Mileage]])*(VLOOKUP(Table_Bp_list[[#This Row],[OU Code]],Km_and_Fuel[],3,0))</f>
        <v>37072.44769566723</v>
      </c>
      <c r="N11" s="16">
        <f>INDEX(Main_and_add_cost[],MATCH(Table_Bp_list[[#This Row],[OU Code]],OU_Code_list,0),MATCH(Table_Bp_list[[#This Row],[Vehicle code]],Vehicle_code_list,0))</f>
        <v>15600</v>
      </c>
      <c r="O11" s="16">
        <f>VLOOKUP(Table_Bp_list[[#This Row],[Vehicle name]],EMI[],5,FALSE)</f>
        <v>17511.352680649215</v>
      </c>
      <c r="P11" s="16">
        <f>Table_Bp_list[[#This Row],[Fuel Cost]]+Table_Bp_list[[#This Row],[Maintanance and additional]]+Table_Bp_list[[#This Row],[EMI]]</f>
        <v>70183.800376316445</v>
      </c>
      <c r="Q11" s="16">
        <f t="shared" si="0"/>
        <v>36000</v>
      </c>
      <c r="R11" s="16">
        <f>Table_Bp_list[[#This Row],[Vehicle cost]]+Table_Bp_list[[#This Row],[Team cost]]</f>
        <v>106183.80037631645</v>
      </c>
    </row>
    <row r="12" spans="1:18" x14ac:dyDescent="0.3">
      <c r="A12">
        <v>11</v>
      </c>
      <c r="B12">
        <v>8</v>
      </c>
      <c r="C12" t="s">
        <v>21</v>
      </c>
      <c r="D12" t="str">
        <f>VLOOKUP(Table_Bp_list[[#This Row],[OU]],Table_OU_map[],2,FALSE)</f>
        <v>STVT1</v>
      </c>
      <c r="E12" t="s">
        <v>100</v>
      </c>
      <c r="F12" t="str">
        <f>VLOOKUP(Table_Bp_list[[#This Row],[Sub-index]],Table_Vehicle[],5,FALSE)</f>
        <v>22 ft</v>
      </c>
      <c r="G12" t="str">
        <f>VLOOKUP(Table_Bp_list[[#This Row],[Vehicle code]],vehicle_map[],2,FALSE)</f>
        <v>22 ft</v>
      </c>
      <c r="H12" t="str">
        <f>VLOOKUP(Table_Bp_list[[#This Row],[Sub-index]],Table_Vehicle_Ownership[],5,FALSE)</f>
        <v>Market</v>
      </c>
      <c r="I12" t="str">
        <f>VLOOKUP(Table_Bp_list[[#This Row],[Sub-index]],Table_Year_of_purchase[],5,FALSE)</f>
        <v>NA</v>
      </c>
      <c r="J12" s="16">
        <f>INDEX(Capacity[],MATCH(Table_Bp_list[[#This Row],[OU Code]],OU_Code_list,0),MATCH(Table_Bp_list[[#This Row],[Vehicle code]],Vehicle_code_list,0))</f>
        <v>8.2407106661901022</v>
      </c>
      <c r="K12" s="16">
        <f>INDEX(Mieage[],MATCH(Table_Bp_list[[#This Row],[OU Code]],OU_Code_list,0), MATCH(Table_Bp_list[[#This Row],[Vehicle code]],Vehicle_code_list,0))</f>
        <v>6.653749290515103</v>
      </c>
      <c r="L12">
        <f>VLOOKUP(Table_Bp_list[[#This Row],[OU Code]],Km_and_Fuel[],2,0)</f>
        <v>2900</v>
      </c>
      <c r="M12" s="16">
        <f>(Table_Bp_list[[#This Row],[Km travelled]]/Table_Bp_list[[#This Row],[Mileage]])*(VLOOKUP(Table_Bp_list[[#This Row],[OU Code]],Km_and_Fuel[],3,0))</f>
        <v>43328.778586493601</v>
      </c>
      <c r="N12" s="16">
        <f>INDEX(Main_and_add_cost[],MATCH(Table_Bp_list[[#This Row],[OU Code]],OU_Code_list,0),MATCH(Table_Bp_list[[#This Row],[Vehicle code]],Vehicle_code_list,0))</f>
        <v>22100</v>
      </c>
      <c r="O12" s="16">
        <f>VLOOKUP(Table_Bp_list[[#This Row],[Vehicle name]],EMI[],5,FALSE)</f>
        <v>21318.168480790348</v>
      </c>
      <c r="P12" s="16">
        <f>Table_Bp_list[[#This Row],[Fuel Cost]]+Table_Bp_list[[#This Row],[Maintanance and additional]]+Table_Bp_list[[#This Row],[EMI]]</f>
        <v>86746.947067283952</v>
      </c>
      <c r="Q12" s="16">
        <f t="shared" si="0"/>
        <v>36000</v>
      </c>
      <c r="R12" s="16">
        <f>Table_Bp_list[[#This Row],[Vehicle cost]]+Table_Bp_list[[#This Row],[Team cost]]</f>
        <v>122746.94706728395</v>
      </c>
    </row>
    <row r="13" spans="1:18" x14ac:dyDescent="0.3">
      <c r="A13">
        <v>12</v>
      </c>
      <c r="B13">
        <v>9</v>
      </c>
      <c r="C13" t="s">
        <v>23</v>
      </c>
      <c r="D13" t="str">
        <f>VLOOKUP(Table_Bp_list[[#This Row],[OU]],Table_OU_map[],2,FALSE)</f>
        <v>BDQT1</v>
      </c>
      <c r="E13" t="s">
        <v>102</v>
      </c>
      <c r="F13" t="str">
        <f>VLOOKUP(Table_Bp_list[[#This Row],[Sub-index]],Table_Vehicle[],5,FALSE)</f>
        <v>Tata Ace</v>
      </c>
      <c r="G13" t="str">
        <f>VLOOKUP(Table_Bp_list[[#This Row],[Vehicle code]],vehicle_map[],2,FALSE)</f>
        <v>Tata Ace</v>
      </c>
      <c r="H13" t="str">
        <f>VLOOKUP(Table_Bp_list[[#This Row],[Sub-index]],Table_Vehicle_Ownership[],5,FALSE)</f>
        <v>Owned</v>
      </c>
      <c r="I13" t="str">
        <f>VLOOKUP(Table_Bp_list[[#This Row],[Sub-index]],Table_Year_of_purchase[],5,FALSE)</f>
        <v>2016</v>
      </c>
      <c r="J13" s="16">
        <f>INDEX(Capacity[],MATCH(Table_Bp_list[[#This Row],[OU Code]],OU_Code_list,0),MATCH(Table_Bp_list[[#This Row],[Vehicle code]],Vehicle_code_list,0))</f>
        <v>0.79022382032227789</v>
      </c>
      <c r="K13" s="16">
        <f>INDEX(Mieage[],MATCH(Table_Bp_list[[#This Row],[OU Code]],OU_Code_list,0), MATCH(Table_Bp_list[[#This Row],[Vehicle code]],Vehicle_code_list,0))</f>
        <v>18.889971546597494</v>
      </c>
      <c r="L13">
        <f>VLOOKUP(Table_Bp_list[[#This Row],[OU Code]],Km_and_Fuel[],2,0)</f>
        <v>3000</v>
      </c>
      <c r="M13" s="16">
        <f>(Table_Bp_list[[#This Row],[Km travelled]]/Table_Bp_list[[#This Row],[Mileage]])*(VLOOKUP(Table_Bp_list[[#This Row],[OU Code]],Km_and_Fuel[],3,0))</f>
        <v>12476.910857713416</v>
      </c>
      <c r="N13" s="16">
        <f>INDEX(Main_and_add_cost[],MATCH(Table_Bp_list[[#This Row],[OU Code]],OU_Code_list,0),MATCH(Table_Bp_list[[#This Row],[Vehicle code]],Vehicle_code_list,0))</f>
        <v>10700</v>
      </c>
      <c r="O13" s="16">
        <f>VLOOKUP(Table_Bp_list[[#This Row],[Vehicle name]],EMI[],5,FALSE)</f>
        <v>6090.9052802258138</v>
      </c>
      <c r="P13" s="16">
        <f>Table_Bp_list[[#This Row],[Fuel Cost]]+Table_Bp_list[[#This Row],[Maintanance and additional]]+Table_Bp_list[[#This Row],[EMI]]</f>
        <v>29267.816137939233</v>
      </c>
      <c r="Q13" s="16">
        <f t="shared" si="0"/>
        <v>36000</v>
      </c>
      <c r="R13" s="16">
        <f>Table_Bp_list[[#This Row],[Vehicle cost]]+Table_Bp_list[[#This Row],[Team cost]]</f>
        <v>65267.816137939233</v>
      </c>
    </row>
    <row r="14" spans="1:18" x14ac:dyDescent="0.3">
      <c r="A14">
        <v>13</v>
      </c>
      <c r="B14">
        <v>10</v>
      </c>
      <c r="C14" t="s">
        <v>24</v>
      </c>
      <c r="D14" t="str">
        <f>VLOOKUP(Table_Bp_list[[#This Row],[OU]],Table_OU_map[],2,FALSE)</f>
        <v>AMDBL</v>
      </c>
      <c r="E14" t="s">
        <v>97</v>
      </c>
      <c r="F14" t="str">
        <f>VLOOKUP(Table_Bp_list[[#This Row],[Sub-index]],Table_Vehicle[],5,FALSE)</f>
        <v>14 ft</v>
      </c>
      <c r="G14" t="str">
        <f>VLOOKUP(Table_Bp_list[[#This Row],[Vehicle code]],vehicle_map[],2,FALSE)</f>
        <v>Eicher 14</v>
      </c>
      <c r="H14" t="str">
        <f>VLOOKUP(Table_Bp_list[[#This Row],[Sub-index]],Table_Vehicle_Ownership[],5,FALSE)</f>
        <v>EMI</v>
      </c>
      <c r="I14" t="str">
        <f>VLOOKUP(Table_Bp_list[[#This Row],[Sub-index]],Table_Year_of_purchase[],5,FALSE)</f>
        <v>2013</v>
      </c>
      <c r="J14" s="16">
        <f>INDEX(Capacity[],MATCH(Table_Bp_list[[#This Row],[OU Code]],OU_Code_list,0),MATCH(Table_Bp_list[[#This Row],[Vehicle code]],Vehicle_code_list,0))</f>
        <v>2.4855141620694923</v>
      </c>
      <c r="K14" s="16">
        <f>INDEX(Mieage[],MATCH(Table_Bp_list[[#This Row],[OU Code]],OU_Code_list,0), MATCH(Table_Bp_list[[#This Row],[Vehicle code]],Vehicle_code_list,0))</f>
        <v>9.095012736983012</v>
      </c>
      <c r="L14">
        <f>VLOOKUP(Table_Bp_list[[#This Row],[OU Code]],Km_and_Fuel[],2,0)</f>
        <v>1800</v>
      </c>
      <c r="M14" s="16">
        <f>(Table_Bp_list[[#This Row],[Km travelled]]/Table_Bp_list[[#This Row],[Mileage]])*(VLOOKUP(Table_Bp_list[[#This Row],[OU Code]],Km_and_Fuel[],3,0))</f>
        <v>18718.663328438746</v>
      </c>
      <c r="N14" s="16">
        <f>INDEX(Main_and_add_cost[],MATCH(Table_Bp_list[[#This Row],[OU Code]],OU_Code_list,0),MATCH(Table_Bp_list[[#This Row],[Vehicle code]],Vehicle_code_list,0))</f>
        <v>12000</v>
      </c>
      <c r="O14" s="16">
        <f>VLOOKUP(Table_Bp_list[[#This Row],[Vehicle name]],EMI[],5,FALSE)</f>
        <v>11420.4474004234</v>
      </c>
      <c r="P14" s="16">
        <f>Table_Bp_list[[#This Row],[Fuel Cost]]+Table_Bp_list[[#This Row],[Maintanance and additional]]+Table_Bp_list[[#This Row],[EMI]]</f>
        <v>42139.110728862142</v>
      </c>
      <c r="Q14" s="16">
        <f t="shared" si="0"/>
        <v>36000</v>
      </c>
      <c r="R14" s="16">
        <f>Table_Bp_list[[#This Row],[Vehicle cost]]+Table_Bp_list[[#This Row],[Team cost]]</f>
        <v>78139.110728862142</v>
      </c>
    </row>
    <row r="15" spans="1:18" x14ac:dyDescent="0.3">
      <c r="A15">
        <v>14</v>
      </c>
      <c r="B15">
        <v>10</v>
      </c>
      <c r="C15" t="s">
        <v>24</v>
      </c>
      <c r="D15" t="str">
        <f>VLOOKUP(Table_Bp_list[[#This Row],[OU]],Table_OU_map[],2,FALSE)</f>
        <v>AMDBL</v>
      </c>
      <c r="E15" t="s">
        <v>97</v>
      </c>
      <c r="F15" t="str">
        <f>VLOOKUP(Table_Bp_list[[#This Row],[Sub-index]],Table_Vehicle[],5,FALSE)</f>
        <v>19 ft</v>
      </c>
      <c r="G15" t="str">
        <f>VLOOKUP(Table_Bp_list[[#This Row],[Vehicle code]],vehicle_map[],2,FALSE)</f>
        <v>Eicher 19</v>
      </c>
      <c r="H15" t="str">
        <f>VLOOKUP(Table_Bp_list[[#This Row],[Sub-index]],Table_Vehicle_Ownership[],5,FALSE)</f>
        <v>Market</v>
      </c>
      <c r="I15" t="str">
        <f>VLOOKUP(Table_Bp_list[[#This Row],[Sub-index]],Table_Year_of_purchase[],5,FALSE)</f>
        <v>NA</v>
      </c>
      <c r="J15" s="16">
        <f>INDEX(Capacity[],MATCH(Table_Bp_list[[#This Row],[OU Code]],OU_Code_list,0),MATCH(Table_Bp_list[[#This Row],[Vehicle code]],Vehicle_code_list,0))</f>
        <v>8.6536756158497194</v>
      </c>
      <c r="K15" s="16">
        <f>INDEX(Mieage[],MATCH(Table_Bp_list[[#This Row],[OU Code]],OU_Code_list,0), MATCH(Table_Bp_list[[#This Row],[Vehicle code]],Vehicle_code_list,0))</f>
        <v>3.5462174548919334</v>
      </c>
      <c r="L15">
        <f>VLOOKUP(Table_Bp_list[[#This Row],[OU Code]],Km_and_Fuel[],2,0)</f>
        <v>1800</v>
      </c>
      <c r="M15" s="16">
        <f>(Table_Bp_list[[#This Row],[Km travelled]]/Table_Bp_list[[#This Row],[Mileage]])*(VLOOKUP(Table_Bp_list[[#This Row],[OU Code]],Km_and_Fuel[],3,0))</f>
        <v>48007.908019457667</v>
      </c>
      <c r="N15" s="16">
        <f>INDEX(Main_and_add_cost[],MATCH(Table_Bp_list[[#This Row],[OU Code]],OU_Code_list,0),MATCH(Table_Bp_list[[#This Row],[Vehicle code]],Vehicle_code_list,0))</f>
        <v>19000</v>
      </c>
      <c r="O15" s="16">
        <f>VLOOKUP(Table_Bp_list[[#This Row],[Vehicle name]],EMI[],5,FALSE)</f>
        <v>17511.352680649215</v>
      </c>
      <c r="P15" s="16">
        <f>Table_Bp_list[[#This Row],[Fuel Cost]]+Table_Bp_list[[#This Row],[Maintanance and additional]]+Table_Bp_list[[#This Row],[EMI]]</f>
        <v>84519.260700106883</v>
      </c>
      <c r="Q15" s="16">
        <f t="shared" si="0"/>
        <v>36000</v>
      </c>
      <c r="R15" s="16">
        <f>Table_Bp_list[[#This Row],[Vehicle cost]]+Table_Bp_list[[#This Row],[Team cost]]</f>
        <v>120519.26070010688</v>
      </c>
    </row>
    <row r="16" spans="1:18" x14ac:dyDescent="0.3">
      <c r="A16">
        <v>15</v>
      </c>
      <c r="B16">
        <v>11</v>
      </c>
      <c r="C16" t="s">
        <v>26</v>
      </c>
      <c r="D16" t="str">
        <f>VLOOKUP(Table_Bp_list[[#This Row],[OU]],Table_OU_map[],2,FALSE)</f>
        <v>AMDT1</v>
      </c>
      <c r="E16" t="s">
        <v>101</v>
      </c>
      <c r="F16" t="str">
        <f>VLOOKUP(Table_Bp_list[[#This Row],[Sub-index]],Table_Vehicle[],5,FALSE)</f>
        <v>Tata Ace</v>
      </c>
      <c r="G16" t="str">
        <f>VLOOKUP(Table_Bp_list[[#This Row],[Vehicle code]],vehicle_map[],2,FALSE)</f>
        <v>Tata Ace</v>
      </c>
      <c r="H16" t="str">
        <f>VLOOKUP(Table_Bp_list[[#This Row],[Sub-index]],Table_Vehicle_Ownership[],5,FALSE)</f>
        <v>EMI</v>
      </c>
      <c r="I16" t="str">
        <f>VLOOKUP(Table_Bp_list[[#This Row],[Sub-index]],Table_Year_of_purchase[],5,FALSE)</f>
        <v>2020</v>
      </c>
      <c r="J16" s="16">
        <f>INDEX(Capacity[],MATCH(Table_Bp_list[[#This Row],[OU Code]],OU_Code_list,0),MATCH(Table_Bp_list[[#This Row],[Vehicle code]],Vehicle_code_list,0))</f>
        <v>0.87164452163370731</v>
      </c>
      <c r="K16" s="16">
        <f>INDEX(Mieage[],MATCH(Table_Bp_list[[#This Row],[OU Code]],OU_Code_list,0), MATCH(Table_Bp_list[[#This Row],[Vehicle code]],Vehicle_code_list,0))</f>
        <v>16.258602321977552</v>
      </c>
      <c r="L16">
        <f>VLOOKUP(Table_Bp_list[[#This Row],[OU Code]],Km_and_Fuel[],2,0)</f>
        <v>2900</v>
      </c>
      <c r="M16" s="16">
        <f>(Table_Bp_list[[#This Row],[Km travelled]]/Table_Bp_list[[#This Row],[Mileage]])*(VLOOKUP(Table_Bp_list[[#This Row],[OU Code]],Km_and_Fuel[],3,0))</f>
        <v>17924.222315611038</v>
      </c>
      <c r="N16" s="16">
        <f>INDEX(Main_and_add_cost[],MATCH(Table_Bp_list[[#This Row],[OU Code]],OU_Code_list,0),MATCH(Table_Bp_list[[#This Row],[Vehicle code]],Vehicle_code_list,0))</f>
        <v>10400</v>
      </c>
      <c r="O16" s="16">
        <f>VLOOKUP(Table_Bp_list[[#This Row],[Vehicle name]],EMI[],5,FALSE)</f>
        <v>6090.9052802258138</v>
      </c>
      <c r="P16" s="16">
        <f>Table_Bp_list[[#This Row],[Fuel Cost]]+Table_Bp_list[[#This Row],[Maintanance and additional]]+Table_Bp_list[[#This Row],[EMI]]</f>
        <v>34415.12759583685</v>
      </c>
      <c r="Q16" s="16">
        <f t="shared" si="0"/>
        <v>36000</v>
      </c>
      <c r="R16" s="16">
        <f>Table_Bp_list[[#This Row],[Vehicle cost]]+Table_Bp_list[[#This Row],[Team cost]]</f>
        <v>70415.12759583685</v>
      </c>
    </row>
    <row r="17" spans="1:18" x14ac:dyDescent="0.3">
      <c r="A17">
        <v>16</v>
      </c>
      <c r="B17">
        <v>12</v>
      </c>
      <c r="C17" t="s">
        <v>27</v>
      </c>
      <c r="D17" t="str">
        <f>VLOOKUP(Table_Bp_list[[#This Row],[OU]],Table_OU_map[],2,FALSE)</f>
        <v>VAPT1</v>
      </c>
      <c r="E17" t="s">
        <v>99</v>
      </c>
      <c r="F17" t="str">
        <f>VLOOKUP(Table_Bp_list[[#This Row],[Sub-index]],Table_Vehicle[],5,FALSE)</f>
        <v>Tata Ace</v>
      </c>
      <c r="G17" t="str">
        <f>VLOOKUP(Table_Bp_list[[#This Row],[Vehicle code]],vehicle_map[],2,FALSE)</f>
        <v>Tata Ace</v>
      </c>
      <c r="H17" t="str">
        <f>VLOOKUP(Table_Bp_list[[#This Row],[Sub-index]],Table_Vehicle_Ownership[],5,FALSE)</f>
        <v>EMI</v>
      </c>
      <c r="I17" t="str">
        <f>VLOOKUP(Table_Bp_list[[#This Row],[Sub-index]],Table_Year_of_purchase[],5,FALSE)</f>
        <v>2010</v>
      </c>
      <c r="J17" s="16">
        <f>INDEX(Capacity[],MATCH(Table_Bp_list[[#This Row],[OU Code]],OU_Code_list,0),MATCH(Table_Bp_list[[#This Row],[Vehicle code]],Vehicle_code_list,0))</f>
        <v>0.75</v>
      </c>
      <c r="K17" s="16">
        <f>INDEX(Mieage[],MATCH(Table_Bp_list[[#This Row],[OU Code]],OU_Code_list,0), MATCH(Table_Bp_list[[#This Row],[Vehicle code]],Vehicle_code_list,0))</f>
        <v>14</v>
      </c>
      <c r="L17">
        <f>VLOOKUP(Table_Bp_list[[#This Row],[OU Code]],Km_and_Fuel[],2,0)</f>
        <v>1600</v>
      </c>
      <c r="M17" s="16">
        <f>(Table_Bp_list[[#This Row],[Km travelled]]/Table_Bp_list[[#This Row],[Mileage]])*(VLOOKUP(Table_Bp_list[[#This Row],[OU Code]],Km_and_Fuel[],3,0))</f>
        <v>10548.571428571429</v>
      </c>
      <c r="N17" s="16">
        <f>INDEX(Main_and_add_cost[],MATCH(Table_Bp_list[[#This Row],[OU Code]],OU_Code_list,0),MATCH(Table_Bp_list[[#This Row],[Vehicle code]],Vehicle_code_list,0))</f>
        <v>5880</v>
      </c>
      <c r="O17" s="16">
        <f>VLOOKUP(Table_Bp_list[[#This Row],[Vehicle name]],EMI[],5,FALSE)</f>
        <v>6090.9052802258138</v>
      </c>
      <c r="P17" s="16">
        <f>Table_Bp_list[[#This Row],[Fuel Cost]]+Table_Bp_list[[#This Row],[Maintanance and additional]]+Table_Bp_list[[#This Row],[EMI]]</f>
        <v>22519.476708797243</v>
      </c>
      <c r="Q17" s="16">
        <f t="shared" si="0"/>
        <v>36000</v>
      </c>
      <c r="R17" s="16">
        <f>Table_Bp_list[[#This Row],[Vehicle cost]]+Table_Bp_list[[#This Row],[Team cost]]</f>
        <v>58519.476708797243</v>
      </c>
    </row>
    <row r="18" spans="1:18" x14ac:dyDescent="0.3">
      <c r="A18">
        <v>17</v>
      </c>
      <c r="B18">
        <v>13</v>
      </c>
      <c r="C18" t="s">
        <v>28</v>
      </c>
      <c r="D18" t="str">
        <f>VLOOKUP(Table_Bp_list[[#This Row],[OU]],Table_OU_map[],2,FALSE)</f>
        <v>RAJB1</v>
      </c>
      <c r="E18" t="s">
        <v>103</v>
      </c>
      <c r="F18" t="str">
        <f>VLOOKUP(Table_Bp_list[[#This Row],[Sub-index]],Table_Vehicle[],5,FALSE)</f>
        <v>Super ace</v>
      </c>
      <c r="G18" t="str">
        <f>VLOOKUP(Table_Bp_list[[#This Row],[Vehicle code]],vehicle_map[],2,FALSE)</f>
        <v>Super ace</v>
      </c>
      <c r="H18" t="str">
        <f>VLOOKUP(Table_Bp_list[[#This Row],[Sub-index]],Table_Vehicle_Ownership[],5,FALSE)</f>
        <v>Owned</v>
      </c>
      <c r="I18" t="str">
        <f>VLOOKUP(Table_Bp_list[[#This Row],[Sub-index]],Table_Year_of_purchase[],5,FALSE)</f>
        <v>2019</v>
      </c>
      <c r="J18" s="16">
        <f>INDEX(Capacity[],MATCH(Table_Bp_list[[#This Row],[OU Code]],OU_Code_list,0),MATCH(Table_Bp_list[[#This Row],[Vehicle code]],Vehicle_code_list,0))</f>
        <v>1.1466290648202664</v>
      </c>
      <c r="K18" s="16">
        <f>INDEX(Mieage[],MATCH(Table_Bp_list[[#This Row],[OU Code]],OU_Code_list,0), MATCH(Table_Bp_list[[#This Row],[Vehicle code]],Vehicle_code_list,0))</f>
        <v>17.582051377297987</v>
      </c>
      <c r="L18">
        <f>VLOOKUP(Table_Bp_list[[#This Row],[OU Code]],Km_and_Fuel[],2,0)</f>
        <v>1800</v>
      </c>
      <c r="M18" s="16">
        <f>(Table_Bp_list[[#This Row],[Km travelled]]/Table_Bp_list[[#This Row],[Mileage]])*(VLOOKUP(Table_Bp_list[[#This Row],[OU Code]],Km_and_Fuel[],3,0))</f>
        <v>9285.0019192570508</v>
      </c>
      <c r="N18" s="16">
        <f>INDEX(Main_and_add_cost[],MATCH(Table_Bp_list[[#This Row],[OU Code]],OU_Code_list,0),MATCH(Table_Bp_list[[#This Row],[Vehicle code]],Vehicle_code_list,0))</f>
        <v>9900</v>
      </c>
      <c r="O18" s="16">
        <f>VLOOKUP(Table_Bp_list[[#This Row],[Vehicle name]],EMI[],5,FALSE)</f>
        <v>8374.9947603104938</v>
      </c>
      <c r="P18" s="16">
        <f>Table_Bp_list[[#This Row],[Fuel Cost]]+Table_Bp_list[[#This Row],[Maintanance and additional]]+Table_Bp_list[[#This Row],[EMI]]</f>
        <v>27559.996679567543</v>
      </c>
      <c r="Q18" s="16">
        <f t="shared" si="0"/>
        <v>36000</v>
      </c>
      <c r="R18" s="16">
        <f>Table_Bp_list[[#This Row],[Vehicle cost]]+Table_Bp_list[[#This Row],[Team cost]]</f>
        <v>63559.996679567543</v>
      </c>
    </row>
    <row r="19" spans="1:18" x14ac:dyDescent="0.3">
      <c r="A19">
        <v>18</v>
      </c>
      <c r="B19">
        <v>14</v>
      </c>
      <c r="C19" t="s">
        <v>30</v>
      </c>
      <c r="D19" t="str">
        <f>VLOOKUP(Table_Bp_list[[#This Row],[OU]],Table_OU_map[],2,FALSE)</f>
        <v>GNCB1</v>
      </c>
      <c r="E19" t="s">
        <v>109</v>
      </c>
      <c r="F19" t="str">
        <f>VLOOKUP(Table_Bp_list[[#This Row],[Sub-index]],Table_Vehicle[],5,FALSE)</f>
        <v>Mahindra</v>
      </c>
      <c r="G19" t="str">
        <f>VLOOKUP(Table_Bp_list[[#This Row],[Vehicle code]],vehicle_map[],2,FALSE)</f>
        <v>Mahindra</v>
      </c>
      <c r="H19" t="str">
        <f>VLOOKUP(Table_Bp_list[[#This Row],[Sub-index]],Table_Vehicle_Ownership[],5,FALSE)</f>
        <v>EMI</v>
      </c>
      <c r="I19" t="str">
        <f>VLOOKUP(Table_Bp_list[[#This Row],[Sub-index]],Table_Year_of_purchase[],5,FALSE)</f>
        <v>2019</v>
      </c>
      <c r="J19" s="16">
        <f>INDEX(Capacity[],MATCH(Table_Bp_list[[#This Row],[OU Code]],OU_Code_list,0),MATCH(Table_Bp_list[[#This Row],[Vehicle code]],Vehicle_code_list,0))</f>
        <v>1.3894248629666022</v>
      </c>
      <c r="K19" s="16">
        <f>INDEX(Mieage[],MATCH(Table_Bp_list[[#This Row],[OU Code]],OU_Code_list,0), MATCH(Table_Bp_list[[#This Row],[Vehicle code]],Vehicle_code_list,0))</f>
        <v>16.829787347508621</v>
      </c>
      <c r="L19">
        <f>VLOOKUP(Table_Bp_list[[#This Row],[OU Code]],Km_and_Fuel[],2,0)</f>
        <v>2700</v>
      </c>
      <c r="M19" s="16">
        <f>(Table_Bp_list[[#This Row],[Km travelled]]/Table_Bp_list[[#This Row],[Mileage]])*(VLOOKUP(Table_Bp_list[[#This Row],[OU Code]],Km_and_Fuel[],3,0))</f>
        <v>18194.528820724201</v>
      </c>
      <c r="N19" s="16">
        <f>INDEX(Main_and_add_cost[],MATCH(Table_Bp_list[[#This Row],[OU Code]],OU_Code_list,0),MATCH(Table_Bp_list[[#This Row],[Vehicle code]],Vehicle_code_list,0))</f>
        <v>8200</v>
      </c>
      <c r="O19" s="16">
        <f>VLOOKUP(Table_Bp_list[[#This Row],[Vehicle name]],EMI[],5,FALSE)</f>
        <v>11420.4474004234</v>
      </c>
      <c r="P19" s="16">
        <f>Table_Bp_list[[#This Row],[Fuel Cost]]+Table_Bp_list[[#This Row],[Maintanance and additional]]+Table_Bp_list[[#This Row],[EMI]]</f>
        <v>37814.976221147605</v>
      </c>
      <c r="Q19" s="16">
        <f t="shared" si="0"/>
        <v>36000</v>
      </c>
      <c r="R19" s="16">
        <f>Table_Bp_list[[#This Row],[Vehicle cost]]+Table_Bp_list[[#This Row],[Team cost]]</f>
        <v>73814.976221147605</v>
      </c>
    </row>
    <row r="20" spans="1:18" x14ac:dyDescent="0.3">
      <c r="A20">
        <v>19</v>
      </c>
      <c r="B20">
        <v>15</v>
      </c>
      <c r="C20" t="s">
        <v>31</v>
      </c>
      <c r="D20" t="str">
        <f>VLOOKUP(Table_Bp_list[[#This Row],[OU]],Table_OU_map[],2,FALSE)</f>
        <v>BVCB1</v>
      </c>
      <c r="E20" t="s">
        <v>104</v>
      </c>
      <c r="F20" t="str">
        <f>VLOOKUP(Table_Bp_list[[#This Row],[Sub-index]],Table_Vehicle[],5,FALSE)</f>
        <v>Mahindra</v>
      </c>
      <c r="G20" t="str">
        <f>VLOOKUP(Table_Bp_list[[#This Row],[Vehicle code]],vehicle_map[],2,FALSE)</f>
        <v>Mahindra</v>
      </c>
      <c r="H20" t="str">
        <f>VLOOKUP(Table_Bp_list[[#This Row],[Sub-index]],Table_Vehicle_Ownership[],5,FALSE)</f>
        <v>Owned</v>
      </c>
      <c r="I20" t="str">
        <f>VLOOKUP(Table_Bp_list[[#This Row],[Sub-index]],Table_Year_of_purchase[],5,FALSE)</f>
        <v>2020</v>
      </c>
      <c r="J20" s="16">
        <f>INDEX(Capacity[],MATCH(Table_Bp_list[[#This Row],[OU Code]],OU_Code_list,0),MATCH(Table_Bp_list[[#This Row],[Vehicle code]],Vehicle_code_list,0))</f>
        <v>2.1170956821339351</v>
      </c>
      <c r="K20" s="16">
        <f>INDEX(Mieage[],MATCH(Table_Bp_list[[#This Row],[OU Code]],OU_Code_list,0), MATCH(Table_Bp_list[[#This Row],[Vehicle code]],Vehicle_code_list,0))</f>
        <v>9.8332980589745791</v>
      </c>
      <c r="L20">
        <f>VLOOKUP(Table_Bp_list[[#This Row],[OU Code]],Km_and_Fuel[],2,0)</f>
        <v>2500</v>
      </c>
      <c r="M20" s="16">
        <f>(Table_Bp_list[[#This Row],[Km travelled]]/Table_Bp_list[[#This Row],[Mileage]])*(VLOOKUP(Table_Bp_list[[#This Row],[OU Code]],Km_and_Fuel[],3,0))</f>
        <v>24433.001229891568</v>
      </c>
      <c r="N20" s="16">
        <f>INDEX(Main_and_add_cost[],MATCH(Table_Bp_list[[#This Row],[OU Code]],OU_Code_list,0),MATCH(Table_Bp_list[[#This Row],[Vehicle code]],Vehicle_code_list,0))</f>
        <v>10200</v>
      </c>
      <c r="O20" s="16">
        <f>VLOOKUP(Table_Bp_list[[#This Row],[Vehicle name]],EMI[],5,FALSE)</f>
        <v>11420.4474004234</v>
      </c>
      <c r="P20" s="16">
        <f>Table_Bp_list[[#This Row],[Fuel Cost]]+Table_Bp_list[[#This Row],[Maintanance and additional]]+Table_Bp_list[[#This Row],[EMI]]</f>
        <v>46053.448630314968</v>
      </c>
      <c r="Q20" s="16">
        <f t="shared" si="0"/>
        <v>36000</v>
      </c>
      <c r="R20" s="16">
        <f>Table_Bp_list[[#This Row],[Vehicle cost]]+Table_Bp_list[[#This Row],[Team cost]]</f>
        <v>82053.448630314961</v>
      </c>
    </row>
    <row r="21" spans="1:18" x14ac:dyDescent="0.3">
      <c r="A21">
        <v>20</v>
      </c>
      <c r="B21">
        <v>16</v>
      </c>
      <c r="C21" t="s">
        <v>32</v>
      </c>
      <c r="D21" t="str">
        <f>VLOOKUP(Table_Bp_list[[#This Row],[OU]],Table_OU_map[],2,FALSE)</f>
        <v>AMDT1</v>
      </c>
      <c r="E21" t="s">
        <v>98</v>
      </c>
      <c r="F21" t="str">
        <f>VLOOKUP(Table_Bp_list[[#This Row],[Sub-index]],Table_Vehicle[],5,FALSE)</f>
        <v>17 ft</v>
      </c>
      <c r="G21" t="str">
        <f>VLOOKUP(Table_Bp_list[[#This Row],[Vehicle code]],vehicle_map[],2,FALSE)</f>
        <v>Eicher 17</v>
      </c>
      <c r="H21" t="str">
        <f>VLOOKUP(Table_Bp_list[[#This Row],[Sub-index]],Table_Vehicle_Ownership[],5,FALSE)</f>
        <v>Owned</v>
      </c>
      <c r="I21" t="str">
        <f>VLOOKUP(Table_Bp_list[[#This Row],[Sub-index]],Table_Year_of_purchase[],5,FALSE)</f>
        <v>2012</v>
      </c>
      <c r="J21" s="16">
        <f>INDEX(Capacity[],MATCH(Table_Bp_list[[#This Row],[OU Code]],OU_Code_list,0),MATCH(Table_Bp_list[[#This Row],[Vehicle code]],Vehicle_code_list,0))</f>
        <v>6.5900268382448797</v>
      </c>
      <c r="K21" s="16">
        <f>INDEX(Mieage[],MATCH(Table_Bp_list[[#This Row],[OU Code]],OU_Code_list,0), MATCH(Table_Bp_list[[#This Row],[Vehicle code]],Vehicle_code_list,0))</f>
        <v>6.5525461364709248</v>
      </c>
      <c r="L21">
        <f>VLOOKUP(Table_Bp_list[[#This Row],[OU Code]],Km_and_Fuel[],2,0)</f>
        <v>2900</v>
      </c>
      <c r="M21" s="16">
        <f>(Table_Bp_list[[#This Row],[Km travelled]]/Table_Bp_list[[#This Row],[Mileage]])*(VLOOKUP(Table_Bp_list[[#This Row],[OU Code]],Km_and_Fuel[],3,0))</f>
        <v>44474.742564298867</v>
      </c>
      <c r="N21" s="16">
        <f>INDEX(Main_and_add_cost[],MATCH(Table_Bp_list[[#This Row],[OU Code]],OU_Code_list,0),MATCH(Table_Bp_list[[#This Row],[Vehicle code]],Vehicle_code_list,0))</f>
        <v>12500</v>
      </c>
      <c r="O21" s="16">
        <f>VLOOKUP(Table_Bp_list[[#This Row],[Vehicle name]],EMI[],5,FALSE)</f>
        <v>17511.352680649215</v>
      </c>
      <c r="P21" s="16">
        <f>Table_Bp_list[[#This Row],[Fuel Cost]]+Table_Bp_list[[#This Row],[Maintanance and additional]]+Table_Bp_list[[#This Row],[EMI]]</f>
        <v>74486.095244948083</v>
      </c>
      <c r="Q21" s="16">
        <f t="shared" si="0"/>
        <v>36000</v>
      </c>
      <c r="R21" s="16">
        <f>Table_Bp_list[[#This Row],[Vehicle cost]]+Table_Bp_list[[#This Row],[Team cost]]</f>
        <v>110486.09524494808</v>
      </c>
    </row>
    <row r="22" spans="1:18" x14ac:dyDescent="0.3">
      <c r="A22">
        <v>21</v>
      </c>
      <c r="B22">
        <v>17</v>
      </c>
      <c r="C22" t="s">
        <v>33</v>
      </c>
      <c r="D22" t="str">
        <f>VLOOKUP(Table_Bp_list[[#This Row],[OU]],Table_OU_map[],2,FALSE)</f>
        <v>AMDT1</v>
      </c>
      <c r="E22" t="s">
        <v>98</v>
      </c>
      <c r="F22" t="str">
        <f>VLOOKUP(Table_Bp_list[[#This Row],[Sub-index]],Table_Vehicle[],5,FALSE)</f>
        <v>19 ft</v>
      </c>
      <c r="G22" t="str">
        <f>VLOOKUP(Table_Bp_list[[#This Row],[Vehicle code]],vehicle_map[],2,FALSE)</f>
        <v>Eicher 19</v>
      </c>
      <c r="H22" t="str">
        <f>VLOOKUP(Table_Bp_list[[#This Row],[Sub-index]],Table_Vehicle_Ownership[],5,FALSE)</f>
        <v>Market</v>
      </c>
      <c r="I22" t="str">
        <f>VLOOKUP(Table_Bp_list[[#This Row],[Sub-index]],Table_Year_of_purchase[],5,FALSE)</f>
        <v>NA</v>
      </c>
      <c r="J22" s="16">
        <f>INDEX(Capacity[],MATCH(Table_Bp_list[[#This Row],[OU Code]],OU_Code_list,0),MATCH(Table_Bp_list[[#This Row],[Vehicle code]],Vehicle_code_list,0))</f>
        <v>6.3444422201305457</v>
      </c>
      <c r="K22" s="16">
        <f>INDEX(Mieage[],MATCH(Table_Bp_list[[#This Row],[OU Code]],OU_Code_list,0), MATCH(Table_Bp_list[[#This Row],[Vehicle code]],Vehicle_code_list,0))</f>
        <v>6.9433969910850388</v>
      </c>
      <c r="L22">
        <f>VLOOKUP(Table_Bp_list[[#This Row],[OU Code]],Km_and_Fuel[],2,0)</f>
        <v>2900</v>
      </c>
      <c r="M22" s="16">
        <f>(Table_Bp_list[[#This Row],[Km travelled]]/Table_Bp_list[[#This Row],[Mileage]])*(VLOOKUP(Table_Bp_list[[#This Row],[OU Code]],Km_and_Fuel[],3,0))</f>
        <v>41971.214224738593</v>
      </c>
      <c r="N22" s="16">
        <f>INDEX(Main_and_add_cost[],MATCH(Table_Bp_list[[#This Row],[OU Code]],OU_Code_list,0),MATCH(Table_Bp_list[[#This Row],[Vehicle code]],Vehicle_code_list,0))</f>
        <v>11400</v>
      </c>
      <c r="O22" s="16">
        <f>VLOOKUP(Table_Bp_list[[#This Row],[Vehicle name]],EMI[],5,FALSE)</f>
        <v>17511.352680649215</v>
      </c>
      <c r="P22" s="16">
        <f>Table_Bp_list[[#This Row],[Fuel Cost]]+Table_Bp_list[[#This Row],[Maintanance and additional]]+Table_Bp_list[[#This Row],[EMI]]</f>
        <v>70882.566905387808</v>
      </c>
      <c r="Q22" s="16">
        <f t="shared" si="0"/>
        <v>36000</v>
      </c>
      <c r="R22" s="16">
        <f>Table_Bp_list[[#This Row],[Vehicle cost]]+Table_Bp_list[[#This Row],[Team cost]]</f>
        <v>106882.56690538781</v>
      </c>
    </row>
    <row r="23" spans="1:18" x14ac:dyDescent="0.3">
      <c r="A23">
        <v>22</v>
      </c>
      <c r="B23">
        <v>18</v>
      </c>
      <c r="C23" t="s">
        <v>35</v>
      </c>
      <c r="D23" t="str">
        <f>VLOOKUP(Table_Bp_list[[#This Row],[OU]],Table_OU_map[],2,FALSE)</f>
        <v>JGAB1</v>
      </c>
      <c r="E23" t="s">
        <v>96</v>
      </c>
      <c r="F23" t="str">
        <f>VLOOKUP(Table_Bp_list[[#This Row],[Sub-index]],Table_Vehicle[],5,FALSE)</f>
        <v>14 ft</v>
      </c>
      <c r="G23" t="str">
        <f>VLOOKUP(Table_Bp_list[[#This Row],[Vehicle code]],vehicle_map[],2,FALSE)</f>
        <v>Eicher 14</v>
      </c>
      <c r="H23" t="str">
        <f>VLOOKUP(Table_Bp_list[[#This Row],[Sub-index]],Table_Vehicle_Ownership[],5,FALSE)</f>
        <v>EMI</v>
      </c>
      <c r="I23" t="str">
        <f>VLOOKUP(Table_Bp_list[[#This Row],[Sub-index]],Table_Year_of_purchase[],5,FALSE)</f>
        <v>2020</v>
      </c>
      <c r="J23" s="16">
        <f>INDEX(Capacity[],MATCH(Table_Bp_list[[#This Row],[OU Code]],OU_Code_list,0),MATCH(Table_Bp_list[[#This Row],[Vehicle code]],Vehicle_code_list,0))</f>
        <v>3.0291773948414247</v>
      </c>
      <c r="K23" s="16">
        <f>INDEX(Mieage[],MATCH(Table_Bp_list[[#This Row],[OU Code]],OU_Code_list,0), MATCH(Table_Bp_list[[#This Row],[Vehicle code]],Vehicle_code_list,0))</f>
        <v>8.5572888357740542</v>
      </c>
      <c r="L23">
        <f>VLOOKUP(Table_Bp_list[[#This Row],[OU Code]],Km_and_Fuel[],2,0)</f>
        <v>1900</v>
      </c>
      <c r="M23" s="16">
        <f>(Table_Bp_list[[#This Row],[Km travelled]]/Table_Bp_list[[#This Row],[Mileage]])*(VLOOKUP(Table_Bp_list[[#This Row],[OU Code]],Km_and_Fuel[],3,0))</f>
        <v>22255.780277088084</v>
      </c>
      <c r="N23" s="16">
        <f>INDEX(Main_and_add_cost[],MATCH(Table_Bp_list[[#This Row],[OU Code]],OU_Code_list,0),MATCH(Table_Bp_list[[#This Row],[Vehicle code]],Vehicle_code_list,0))</f>
        <v>11900</v>
      </c>
      <c r="O23" s="16">
        <f>VLOOKUP(Table_Bp_list[[#This Row],[Vehicle name]],EMI[],5,FALSE)</f>
        <v>11420.4474004234</v>
      </c>
      <c r="P23" s="16">
        <f>Table_Bp_list[[#This Row],[Fuel Cost]]+Table_Bp_list[[#This Row],[Maintanance and additional]]+Table_Bp_list[[#This Row],[EMI]]</f>
        <v>45576.227677511481</v>
      </c>
      <c r="Q23" s="16">
        <f t="shared" si="0"/>
        <v>36000</v>
      </c>
      <c r="R23" s="16">
        <f>Table_Bp_list[[#This Row],[Vehicle cost]]+Table_Bp_list[[#This Row],[Team cost]]</f>
        <v>81576.227677511488</v>
      </c>
    </row>
    <row r="24" spans="1:18" x14ac:dyDescent="0.3">
      <c r="A24">
        <v>23</v>
      </c>
      <c r="B24">
        <v>18</v>
      </c>
      <c r="C24" t="s">
        <v>35</v>
      </c>
      <c r="D24" t="str">
        <f>VLOOKUP(Table_Bp_list[[#This Row],[OU]],Table_OU_map[],2,FALSE)</f>
        <v>JGAB1</v>
      </c>
      <c r="E24" t="s">
        <v>96</v>
      </c>
      <c r="F24" t="str">
        <f>VLOOKUP(Table_Bp_list[[#This Row],[Sub-index]],Table_Vehicle[],5,FALSE)</f>
        <v>Tata Ace</v>
      </c>
      <c r="G24" t="str">
        <f>VLOOKUP(Table_Bp_list[[#This Row],[Vehicle code]],vehicle_map[],2,FALSE)</f>
        <v>Tata Ace</v>
      </c>
      <c r="H24" t="str">
        <f>VLOOKUP(Table_Bp_list[[#This Row],[Sub-index]],Table_Vehicle_Ownership[],5,FALSE)</f>
        <v>Owned</v>
      </c>
      <c r="I24" t="str">
        <f>VLOOKUP(Table_Bp_list[[#This Row],[Sub-index]],Table_Year_of_purchase[],5,FALSE)</f>
        <v>2018</v>
      </c>
      <c r="J24" s="16">
        <f>INDEX(Capacity[],MATCH(Table_Bp_list[[#This Row],[OU Code]],OU_Code_list,0),MATCH(Table_Bp_list[[#This Row],[Vehicle code]],Vehicle_code_list,0))</f>
        <v>0.78423707313208679</v>
      </c>
      <c r="K24" s="16">
        <f>INDEX(Mieage[],MATCH(Table_Bp_list[[#This Row],[OU Code]],OU_Code_list,0), MATCH(Table_Bp_list[[#This Row],[Vehicle code]],Vehicle_code_list,0))</f>
        <v>17.527489465012966</v>
      </c>
      <c r="L24">
        <f>VLOOKUP(Table_Bp_list[[#This Row],[OU Code]],Km_and_Fuel[],2,0)</f>
        <v>1900</v>
      </c>
      <c r="M24" s="16">
        <f>(Table_Bp_list[[#This Row],[Km travelled]]/Table_Bp_list[[#This Row],[Mileage]])*(VLOOKUP(Table_Bp_list[[#This Row],[OU Code]],Km_and_Fuel[],3,0))</f>
        <v>10865.739812694012</v>
      </c>
      <c r="N24" s="16">
        <f>INDEX(Main_and_add_cost[],MATCH(Table_Bp_list[[#This Row],[OU Code]],OU_Code_list,0),MATCH(Table_Bp_list[[#This Row],[Vehicle code]],Vehicle_code_list,0))</f>
        <v>10700</v>
      </c>
      <c r="O24" s="16">
        <f>VLOOKUP(Table_Bp_list[[#This Row],[Vehicle name]],EMI[],5,FALSE)</f>
        <v>6090.9052802258138</v>
      </c>
      <c r="P24" s="16">
        <f>Table_Bp_list[[#This Row],[Fuel Cost]]+Table_Bp_list[[#This Row],[Maintanance and additional]]+Table_Bp_list[[#This Row],[EMI]]</f>
        <v>27656.645092919825</v>
      </c>
      <c r="Q24" s="16">
        <f t="shared" si="0"/>
        <v>36000</v>
      </c>
      <c r="R24" s="16">
        <f>Table_Bp_list[[#This Row],[Vehicle cost]]+Table_Bp_list[[#This Row],[Team cost]]</f>
        <v>63656.645092919825</v>
      </c>
    </row>
    <row r="25" spans="1:18" x14ac:dyDescent="0.3">
      <c r="A25">
        <v>24</v>
      </c>
      <c r="B25">
        <v>19</v>
      </c>
      <c r="C25" t="s">
        <v>38</v>
      </c>
      <c r="D25" t="str">
        <f>VLOOKUP(Table_Bp_list[[#This Row],[OU]],Table_OU_map[],2,FALSE)</f>
        <v>RAJB1</v>
      </c>
      <c r="E25" t="s">
        <v>103</v>
      </c>
      <c r="F25" t="str">
        <f>VLOOKUP(Table_Bp_list[[#This Row],[Sub-index]],Table_Vehicle[],5,FALSE)</f>
        <v>Mahindra</v>
      </c>
      <c r="G25" t="str">
        <f>VLOOKUP(Table_Bp_list[[#This Row],[Vehicle code]],vehicle_map[],2,FALSE)</f>
        <v>Mahindra</v>
      </c>
      <c r="H25" t="str">
        <f>VLOOKUP(Table_Bp_list[[#This Row],[Sub-index]],Table_Vehicle_Ownership[],5,FALSE)</f>
        <v>Owned</v>
      </c>
      <c r="I25" t="str">
        <f>VLOOKUP(Table_Bp_list[[#This Row],[Sub-index]],Table_Year_of_purchase[],5,FALSE)</f>
        <v>2013</v>
      </c>
      <c r="J25" s="16">
        <f>INDEX(Capacity[],MATCH(Table_Bp_list[[#This Row],[OU Code]],OU_Code_list,0),MATCH(Table_Bp_list[[#This Row],[Vehicle code]],Vehicle_code_list,0))</f>
        <v>1.3434882381767432</v>
      </c>
      <c r="K25" s="16">
        <f>INDEX(Mieage[],MATCH(Table_Bp_list[[#This Row],[OU Code]],OU_Code_list,0), MATCH(Table_Bp_list[[#This Row],[Vehicle code]],Vehicle_code_list,0))</f>
        <v>9.8850325042295175</v>
      </c>
      <c r="L25">
        <f>VLOOKUP(Table_Bp_list[[#This Row],[OU Code]],Km_and_Fuel[],2,0)</f>
        <v>1800</v>
      </c>
      <c r="M25" s="16">
        <f>(Table_Bp_list[[#This Row],[Km travelled]]/Table_Bp_list[[#This Row],[Mileage]])*(VLOOKUP(Table_Bp_list[[#This Row],[OU Code]],Km_and_Fuel[],3,0))</f>
        <v>16514.804651662827</v>
      </c>
      <c r="N25" s="16">
        <f>INDEX(Main_and_add_cost[],MATCH(Table_Bp_list[[#This Row],[OU Code]],OU_Code_list,0),MATCH(Table_Bp_list[[#This Row],[Vehicle code]],Vehicle_code_list,0))</f>
        <v>8600</v>
      </c>
      <c r="O25" s="16">
        <f>VLOOKUP(Table_Bp_list[[#This Row],[Vehicle name]],EMI[],5,FALSE)</f>
        <v>11420.4474004234</v>
      </c>
      <c r="P25" s="16">
        <f>Table_Bp_list[[#This Row],[Fuel Cost]]+Table_Bp_list[[#This Row],[Maintanance and additional]]+Table_Bp_list[[#This Row],[EMI]]</f>
        <v>36535.252052086231</v>
      </c>
      <c r="Q25" s="16">
        <f t="shared" si="0"/>
        <v>36000</v>
      </c>
      <c r="R25" s="16">
        <f>Table_Bp_list[[#This Row],[Vehicle cost]]+Table_Bp_list[[#This Row],[Team cost]]</f>
        <v>72535.252052086231</v>
      </c>
    </row>
    <row r="26" spans="1:18" x14ac:dyDescent="0.3">
      <c r="A26">
        <v>25</v>
      </c>
      <c r="B26">
        <v>20</v>
      </c>
      <c r="C26" t="s">
        <v>39</v>
      </c>
      <c r="D26" t="str">
        <f>VLOOKUP(Table_Bp_list[[#This Row],[OU]],Table_OU_map[],2,FALSE)</f>
        <v>BDQT1</v>
      </c>
      <c r="E26" t="s">
        <v>102</v>
      </c>
      <c r="F26" t="str">
        <f>VLOOKUP(Table_Bp_list[[#This Row],[Sub-index]],Table_Vehicle[],5,FALSE)</f>
        <v>14 ft</v>
      </c>
      <c r="G26" t="str">
        <f>VLOOKUP(Table_Bp_list[[#This Row],[Vehicle code]],vehicle_map[],2,FALSE)</f>
        <v>Eicher 14</v>
      </c>
      <c r="H26" t="str">
        <f>VLOOKUP(Table_Bp_list[[#This Row],[Sub-index]],Table_Vehicle_Ownership[],5,FALSE)</f>
        <v>Market</v>
      </c>
      <c r="I26" t="str">
        <f>VLOOKUP(Table_Bp_list[[#This Row],[Sub-index]],Table_Year_of_purchase[],5,FALSE)</f>
        <v>NA</v>
      </c>
      <c r="J26" s="16">
        <f>INDEX(Capacity[],MATCH(Table_Bp_list[[#This Row],[OU Code]],OU_Code_list,0),MATCH(Table_Bp_list[[#This Row],[Vehicle code]],Vehicle_code_list,0))</f>
        <v>2.7317924077831095</v>
      </c>
      <c r="K26" s="16">
        <f>INDEX(Mieage[],MATCH(Table_Bp_list[[#This Row],[OU Code]],OU_Code_list,0), MATCH(Table_Bp_list[[#This Row],[Vehicle code]],Vehicle_code_list,0))</f>
        <v>12.597885435760045</v>
      </c>
      <c r="L26">
        <f>VLOOKUP(Table_Bp_list[[#This Row],[OU Code]],Km_and_Fuel[],2,0)</f>
        <v>3000</v>
      </c>
      <c r="M26" s="16">
        <f>(Table_Bp_list[[#This Row],[Km travelled]]/Table_Bp_list[[#This Row],[Mileage]])*(VLOOKUP(Table_Bp_list[[#This Row],[OU Code]],Km_and_Fuel[],3,0))</f>
        <v>18708.575521938008</v>
      </c>
      <c r="N26" s="16">
        <f>INDEX(Main_and_add_cost[],MATCH(Table_Bp_list[[#This Row],[OU Code]],OU_Code_list,0),MATCH(Table_Bp_list[[#This Row],[Vehicle code]],Vehicle_code_list,0))</f>
        <v>15100</v>
      </c>
      <c r="O26" s="16">
        <f>VLOOKUP(Table_Bp_list[[#This Row],[Vehicle name]],EMI[],5,FALSE)</f>
        <v>11420.4474004234</v>
      </c>
      <c r="P26" s="16">
        <f>Table_Bp_list[[#This Row],[Fuel Cost]]+Table_Bp_list[[#This Row],[Maintanance and additional]]+Table_Bp_list[[#This Row],[EMI]]</f>
        <v>45229.022922361408</v>
      </c>
      <c r="Q26" s="16">
        <f t="shared" si="0"/>
        <v>36000</v>
      </c>
      <c r="R26" s="16">
        <f>Table_Bp_list[[#This Row],[Vehicle cost]]+Table_Bp_list[[#This Row],[Team cost]]</f>
        <v>81229.022922361415</v>
      </c>
    </row>
    <row r="27" spans="1:18" x14ac:dyDescent="0.3">
      <c r="A27">
        <v>26</v>
      </c>
      <c r="B27">
        <v>20</v>
      </c>
      <c r="C27" t="s">
        <v>39</v>
      </c>
      <c r="D27" t="str">
        <f>VLOOKUP(Table_Bp_list[[#This Row],[OU]],Table_OU_map[],2,FALSE)</f>
        <v>BDQT1</v>
      </c>
      <c r="E27" t="s">
        <v>102</v>
      </c>
      <c r="F27" t="str">
        <f>VLOOKUP(Table_Bp_list[[#This Row],[Sub-index]],Table_Vehicle[],5,FALSE)</f>
        <v>AL Dost</v>
      </c>
      <c r="G27" t="str">
        <f>VLOOKUP(Table_Bp_list[[#This Row],[Vehicle code]],vehicle_map[],2,FALSE)</f>
        <v>AL Dost</v>
      </c>
      <c r="H27" t="str">
        <f>VLOOKUP(Table_Bp_list[[#This Row],[Sub-index]],Table_Vehicle_Ownership[],5,FALSE)</f>
        <v>EMI</v>
      </c>
      <c r="I27" t="str">
        <f>VLOOKUP(Table_Bp_list[[#This Row],[Sub-index]],Table_Year_of_purchase[],5,FALSE)</f>
        <v>2019</v>
      </c>
      <c r="J27" s="16">
        <f>INDEX(Capacity[],MATCH(Table_Bp_list[[#This Row],[OU Code]],OU_Code_list,0),MATCH(Table_Bp_list[[#This Row],[Vehicle code]],Vehicle_code_list,0))</f>
        <v>0.97146367060579686</v>
      </c>
      <c r="K27" s="16">
        <f>INDEX(Mieage[],MATCH(Table_Bp_list[[#This Row],[OU Code]],OU_Code_list,0), MATCH(Table_Bp_list[[#This Row],[Vehicle code]],Vehicle_code_list,0))</f>
        <v>16.206961290646341</v>
      </c>
      <c r="L27">
        <f>VLOOKUP(Table_Bp_list[[#This Row],[OU Code]],Km_and_Fuel[],2,0)</f>
        <v>3000</v>
      </c>
      <c r="M27" s="16">
        <f>(Table_Bp_list[[#This Row],[Km travelled]]/Table_Bp_list[[#This Row],[Mileage]])*(VLOOKUP(Table_Bp_list[[#This Row],[OU Code]],Km_and_Fuel[],3,0))</f>
        <v>14542.423275093808</v>
      </c>
      <c r="N27" s="16">
        <f>INDEX(Main_and_add_cost[],MATCH(Table_Bp_list[[#This Row],[OU Code]],OU_Code_list,0),MATCH(Table_Bp_list[[#This Row],[Vehicle code]],Vehicle_code_list,0))</f>
        <v>10200</v>
      </c>
      <c r="O27" s="16">
        <f>VLOOKUP(Table_Bp_list[[#This Row],[Vehicle name]],EMI[],5,FALSE)</f>
        <v>7613.6316002822668</v>
      </c>
      <c r="P27" s="16">
        <f>Table_Bp_list[[#This Row],[Fuel Cost]]+Table_Bp_list[[#This Row],[Maintanance and additional]]+Table_Bp_list[[#This Row],[EMI]]</f>
        <v>32356.054875376078</v>
      </c>
      <c r="Q27" s="16">
        <f t="shared" si="0"/>
        <v>36000</v>
      </c>
      <c r="R27" s="16">
        <f>Table_Bp_list[[#This Row],[Vehicle cost]]+Table_Bp_list[[#This Row],[Team cost]]</f>
        <v>68356.054875376081</v>
      </c>
    </row>
    <row r="28" spans="1:18" x14ac:dyDescent="0.3">
      <c r="A28">
        <v>27</v>
      </c>
      <c r="B28">
        <v>20</v>
      </c>
      <c r="C28" t="s">
        <v>39</v>
      </c>
      <c r="D28" t="str">
        <f>VLOOKUP(Table_Bp_list[[#This Row],[OU]],Table_OU_map[],2,FALSE)</f>
        <v>BDQT1</v>
      </c>
      <c r="E28" t="s">
        <v>102</v>
      </c>
      <c r="F28" t="str">
        <f>VLOOKUP(Table_Bp_list[[#This Row],[Sub-index]],Table_Vehicle[],5,FALSE)</f>
        <v>Super ace</v>
      </c>
      <c r="G28" t="str">
        <f>VLOOKUP(Table_Bp_list[[#This Row],[Vehicle code]],vehicle_map[],2,FALSE)</f>
        <v>Super ace</v>
      </c>
      <c r="H28" t="str">
        <f>VLOOKUP(Table_Bp_list[[#This Row],[Sub-index]],Table_Vehicle_Ownership[],5,FALSE)</f>
        <v>EMI</v>
      </c>
      <c r="I28" t="str">
        <f>VLOOKUP(Table_Bp_list[[#This Row],[Sub-index]],Table_Year_of_purchase[],5,FALSE)</f>
        <v>2018</v>
      </c>
      <c r="J28" s="16">
        <f>INDEX(Capacity[],MATCH(Table_Bp_list[[#This Row],[OU Code]],OU_Code_list,0),MATCH(Table_Bp_list[[#This Row],[Vehicle code]],Vehicle_code_list,0))</f>
        <v>1.6651510049498304</v>
      </c>
      <c r="K28" s="16">
        <f>INDEX(Mieage[],MATCH(Table_Bp_list[[#This Row],[OU Code]],OU_Code_list,0), MATCH(Table_Bp_list[[#This Row],[Vehicle code]],Vehicle_code_list,0))</f>
        <v>9.9226528824228826</v>
      </c>
      <c r="L28">
        <f>VLOOKUP(Table_Bp_list[[#This Row],[OU Code]],Km_and_Fuel[],2,0)</f>
        <v>3000</v>
      </c>
      <c r="M28" s="16">
        <f>(Table_Bp_list[[#This Row],[Km travelled]]/Table_Bp_list[[#This Row],[Mileage]])*(VLOOKUP(Table_Bp_list[[#This Row],[OU Code]],Km_and_Fuel[],3,0))</f>
        <v>23752.568379081509</v>
      </c>
      <c r="N28" s="16">
        <f>INDEX(Main_and_add_cost[],MATCH(Table_Bp_list[[#This Row],[OU Code]],OU_Code_list,0),MATCH(Table_Bp_list[[#This Row],[Vehicle code]],Vehicle_code_list,0))</f>
        <v>10500</v>
      </c>
      <c r="O28" s="16">
        <f>VLOOKUP(Table_Bp_list[[#This Row],[Vehicle name]],EMI[],5,FALSE)</f>
        <v>8374.9947603104938</v>
      </c>
      <c r="P28" s="16">
        <f>Table_Bp_list[[#This Row],[Fuel Cost]]+Table_Bp_list[[#This Row],[Maintanance and additional]]+Table_Bp_list[[#This Row],[EMI]]</f>
        <v>42627.563139392005</v>
      </c>
      <c r="Q28" s="16">
        <f t="shared" si="0"/>
        <v>36000</v>
      </c>
      <c r="R28" s="16">
        <f>Table_Bp_list[[#This Row],[Vehicle cost]]+Table_Bp_list[[#This Row],[Team cost]]</f>
        <v>78627.563139392005</v>
      </c>
    </row>
    <row r="29" spans="1:18" x14ac:dyDescent="0.3">
      <c r="A29">
        <v>28</v>
      </c>
      <c r="B29">
        <v>21</v>
      </c>
      <c r="C29" t="s">
        <v>41</v>
      </c>
      <c r="D29" t="str">
        <f>VLOOKUP(Table_Bp_list[[#This Row],[OU]],Table_OU_map[],2,FALSE)</f>
        <v>BDQT1</v>
      </c>
      <c r="E29" t="s">
        <v>102</v>
      </c>
      <c r="F29" t="str">
        <f>VLOOKUP(Table_Bp_list[[#This Row],[Sub-index]],Table_Vehicle[],5,FALSE)</f>
        <v>Tata Ace</v>
      </c>
      <c r="G29" t="str">
        <f>VLOOKUP(Table_Bp_list[[#This Row],[Vehicle code]],vehicle_map[],2,FALSE)</f>
        <v>Tata Ace</v>
      </c>
      <c r="H29" t="str">
        <f>VLOOKUP(Table_Bp_list[[#This Row],[Sub-index]],Table_Vehicle_Ownership[],5,FALSE)</f>
        <v>EMI</v>
      </c>
      <c r="I29" t="str">
        <f>VLOOKUP(Table_Bp_list[[#This Row],[Sub-index]],Table_Year_of_purchase[],5,FALSE)</f>
        <v>2013</v>
      </c>
      <c r="J29" s="16">
        <f>INDEX(Capacity[],MATCH(Table_Bp_list[[#This Row],[OU Code]],OU_Code_list,0),MATCH(Table_Bp_list[[#This Row],[Vehicle code]],Vehicle_code_list,0))</f>
        <v>0.79022382032227789</v>
      </c>
      <c r="K29" s="16">
        <f>INDEX(Mieage[],MATCH(Table_Bp_list[[#This Row],[OU Code]],OU_Code_list,0), MATCH(Table_Bp_list[[#This Row],[Vehicle code]],Vehicle_code_list,0))</f>
        <v>18.889971546597494</v>
      </c>
      <c r="L29">
        <f>VLOOKUP(Table_Bp_list[[#This Row],[OU Code]],Km_and_Fuel[],2,0)</f>
        <v>3000</v>
      </c>
      <c r="M29" s="16">
        <f>(Table_Bp_list[[#This Row],[Km travelled]]/Table_Bp_list[[#This Row],[Mileage]])*(VLOOKUP(Table_Bp_list[[#This Row],[OU Code]],Km_and_Fuel[],3,0))</f>
        <v>12476.910857713416</v>
      </c>
      <c r="N29" s="16">
        <f>INDEX(Main_and_add_cost[],MATCH(Table_Bp_list[[#This Row],[OU Code]],OU_Code_list,0),MATCH(Table_Bp_list[[#This Row],[Vehicle code]],Vehicle_code_list,0))</f>
        <v>10700</v>
      </c>
      <c r="O29" s="16">
        <f>VLOOKUP(Table_Bp_list[[#This Row],[Vehicle name]],EMI[],5,FALSE)</f>
        <v>6090.9052802258138</v>
      </c>
      <c r="P29" s="16">
        <f>Table_Bp_list[[#This Row],[Fuel Cost]]+Table_Bp_list[[#This Row],[Maintanance and additional]]+Table_Bp_list[[#This Row],[EMI]]</f>
        <v>29267.816137939233</v>
      </c>
      <c r="Q29" s="16">
        <f t="shared" si="0"/>
        <v>36000</v>
      </c>
      <c r="R29" s="16">
        <f>Table_Bp_list[[#This Row],[Vehicle cost]]+Table_Bp_list[[#This Row],[Team cost]]</f>
        <v>65267.816137939233</v>
      </c>
    </row>
    <row r="30" spans="1:18" x14ac:dyDescent="0.3">
      <c r="A30">
        <v>29</v>
      </c>
      <c r="B30">
        <v>21</v>
      </c>
      <c r="C30" t="s">
        <v>41</v>
      </c>
      <c r="D30" t="str">
        <f>VLOOKUP(Table_Bp_list[[#This Row],[OU]],Table_OU_map[],2,FALSE)</f>
        <v>BDQT1</v>
      </c>
      <c r="E30" t="s">
        <v>102</v>
      </c>
      <c r="F30" t="str">
        <f>VLOOKUP(Table_Bp_list[[#This Row],[Sub-index]],Table_Vehicle[],5,FALSE)</f>
        <v>Super ace</v>
      </c>
      <c r="G30" t="str">
        <f>VLOOKUP(Table_Bp_list[[#This Row],[Vehicle code]],vehicle_map[],2,FALSE)</f>
        <v>Super ace</v>
      </c>
      <c r="H30" t="str">
        <f>VLOOKUP(Table_Bp_list[[#This Row],[Sub-index]],Table_Vehicle_Ownership[],5,FALSE)</f>
        <v>Owned</v>
      </c>
      <c r="I30" t="str">
        <f>VLOOKUP(Table_Bp_list[[#This Row],[Sub-index]],Table_Year_of_purchase[],5,FALSE)</f>
        <v>2015</v>
      </c>
      <c r="J30" s="16">
        <f>INDEX(Capacity[],MATCH(Table_Bp_list[[#This Row],[OU Code]],OU_Code_list,0),MATCH(Table_Bp_list[[#This Row],[Vehicle code]],Vehicle_code_list,0))</f>
        <v>1.6651510049498304</v>
      </c>
      <c r="K30" s="16">
        <f>INDEX(Mieage[],MATCH(Table_Bp_list[[#This Row],[OU Code]],OU_Code_list,0), MATCH(Table_Bp_list[[#This Row],[Vehicle code]],Vehicle_code_list,0))</f>
        <v>9.9226528824228826</v>
      </c>
      <c r="L30">
        <f>VLOOKUP(Table_Bp_list[[#This Row],[OU Code]],Km_and_Fuel[],2,0)</f>
        <v>3000</v>
      </c>
      <c r="M30" s="16">
        <f>(Table_Bp_list[[#This Row],[Km travelled]]/Table_Bp_list[[#This Row],[Mileage]])*(VLOOKUP(Table_Bp_list[[#This Row],[OU Code]],Km_and_Fuel[],3,0))</f>
        <v>23752.568379081509</v>
      </c>
      <c r="N30" s="16">
        <f>INDEX(Main_and_add_cost[],MATCH(Table_Bp_list[[#This Row],[OU Code]],OU_Code_list,0),MATCH(Table_Bp_list[[#This Row],[Vehicle code]],Vehicle_code_list,0))</f>
        <v>10500</v>
      </c>
      <c r="O30" s="16">
        <f>VLOOKUP(Table_Bp_list[[#This Row],[Vehicle name]],EMI[],5,FALSE)</f>
        <v>8374.9947603104938</v>
      </c>
      <c r="P30" s="16">
        <f>Table_Bp_list[[#This Row],[Fuel Cost]]+Table_Bp_list[[#This Row],[Maintanance and additional]]+Table_Bp_list[[#This Row],[EMI]]</f>
        <v>42627.563139392005</v>
      </c>
      <c r="Q30" s="16">
        <f t="shared" si="0"/>
        <v>36000</v>
      </c>
      <c r="R30" s="16">
        <f>Table_Bp_list[[#This Row],[Vehicle cost]]+Table_Bp_list[[#This Row],[Team cost]]</f>
        <v>78627.563139392005</v>
      </c>
    </row>
    <row r="31" spans="1:18" x14ac:dyDescent="0.3">
      <c r="A31">
        <v>30</v>
      </c>
      <c r="B31">
        <v>22</v>
      </c>
      <c r="C31" t="s">
        <v>44</v>
      </c>
      <c r="D31" t="str">
        <f>VLOOKUP(Table_Bp_list[[#This Row],[OU]],Table_OU_map[],2,FALSE)</f>
        <v>AMDT1</v>
      </c>
      <c r="E31" t="s">
        <v>98</v>
      </c>
      <c r="F31" t="str">
        <f>VLOOKUP(Table_Bp_list[[#This Row],[Sub-index]],Table_Vehicle[],5,FALSE)</f>
        <v>AL Dost</v>
      </c>
      <c r="G31" t="str">
        <f>VLOOKUP(Table_Bp_list[[#This Row],[Vehicle code]],vehicle_map[],2,FALSE)</f>
        <v>AL Dost</v>
      </c>
      <c r="H31" t="str">
        <f>VLOOKUP(Table_Bp_list[[#This Row],[Sub-index]],Table_Vehicle_Ownership[],5,FALSE)</f>
        <v>EMI</v>
      </c>
      <c r="I31" t="str">
        <f>VLOOKUP(Table_Bp_list[[#This Row],[Sub-index]],Table_Year_of_purchase[],5,FALSE)</f>
        <v>2013</v>
      </c>
      <c r="J31" s="16">
        <f>INDEX(Capacity[],MATCH(Table_Bp_list[[#This Row],[OU Code]],OU_Code_list,0),MATCH(Table_Bp_list[[#This Row],[Vehicle code]],Vehicle_code_list,0))</f>
        <v>1.4794834103460122</v>
      </c>
      <c r="K31" s="16">
        <f>INDEX(Mieage[],MATCH(Table_Bp_list[[#This Row],[OU Code]],OU_Code_list,0), MATCH(Table_Bp_list[[#This Row],[Vehicle code]],Vehicle_code_list,0))</f>
        <v>13.451738176402987</v>
      </c>
      <c r="L31">
        <f>VLOOKUP(Table_Bp_list[[#This Row],[OU Code]],Km_and_Fuel[],2,0)</f>
        <v>2900</v>
      </c>
      <c r="M31" s="16">
        <f>(Table_Bp_list[[#This Row],[Km travelled]]/Table_Bp_list[[#This Row],[Mileage]])*(VLOOKUP(Table_Bp_list[[#This Row],[OU Code]],Km_and_Fuel[],3,0))</f>
        <v>21664.323133455633</v>
      </c>
      <c r="N31" s="16">
        <f>INDEX(Main_and_add_cost[],MATCH(Table_Bp_list[[#This Row],[OU Code]],OU_Code_list,0),MATCH(Table_Bp_list[[#This Row],[Vehicle code]],Vehicle_code_list,0))</f>
        <v>7600</v>
      </c>
      <c r="O31" s="16">
        <f>VLOOKUP(Table_Bp_list[[#This Row],[Vehicle name]],EMI[],5,FALSE)</f>
        <v>7613.6316002822668</v>
      </c>
      <c r="P31" s="16">
        <f>Table_Bp_list[[#This Row],[Fuel Cost]]+Table_Bp_list[[#This Row],[Maintanance and additional]]+Table_Bp_list[[#This Row],[EMI]]</f>
        <v>36877.954733737897</v>
      </c>
      <c r="Q31" s="16">
        <f t="shared" si="0"/>
        <v>36000</v>
      </c>
      <c r="R31" s="16">
        <f>Table_Bp_list[[#This Row],[Vehicle cost]]+Table_Bp_list[[#This Row],[Team cost]]</f>
        <v>72877.95473373789</v>
      </c>
    </row>
    <row r="32" spans="1:18" x14ac:dyDescent="0.3">
      <c r="A32">
        <v>31</v>
      </c>
      <c r="B32">
        <v>23</v>
      </c>
      <c r="C32" t="s">
        <v>45</v>
      </c>
      <c r="D32" t="str">
        <f>VLOOKUP(Table_Bp_list[[#This Row],[OU]],Table_OU_map[],2,FALSE)</f>
        <v>AKVB1</v>
      </c>
      <c r="E32" t="s">
        <v>107</v>
      </c>
      <c r="F32" t="str">
        <f>VLOOKUP(Table_Bp_list[[#This Row],[Sub-index]],Table_Vehicle[],5,FALSE)</f>
        <v>AL Dost</v>
      </c>
      <c r="G32" t="str">
        <f>VLOOKUP(Table_Bp_list[[#This Row],[Vehicle code]],vehicle_map[],2,FALSE)</f>
        <v>AL Dost</v>
      </c>
      <c r="H32" t="str">
        <f>VLOOKUP(Table_Bp_list[[#This Row],[Sub-index]],Table_Vehicle_Ownership[],5,FALSE)</f>
        <v>Owned</v>
      </c>
      <c r="I32" t="str">
        <f>VLOOKUP(Table_Bp_list[[#This Row],[Sub-index]],Table_Year_of_purchase[],5,FALSE)</f>
        <v>2011</v>
      </c>
      <c r="J32" s="16">
        <f>INDEX(Capacity[],MATCH(Table_Bp_list[[#This Row],[OU Code]],OU_Code_list,0),MATCH(Table_Bp_list[[#This Row],[Vehicle code]],Vehicle_code_list,0))</f>
        <v>1.4205369964896497</v>
      </c>
      <c r="K32" s="16">
        <f>INDEX(Mieage[],MATCH(Table_Bp_list[[#This Row],[OU Code]],OU_Code_list,0), MATCH(Table_Bp_list[[#This Row],[Vehicle code]],Vehicle_code_list,0))</f>
        <v>12.342261159350826</v>
      </c>
      <c r="L32">
        <f>VLOOKUP(Table_Bp_list[[#This Row],[OU Code]],Km_and_Fuel[],2,0)</f>
        <v>2400</v>
      </c>
      <c r="M32" s="16">
        <f>(Table_Bp_list[[#This Row],[Km travelled]]/Table_Bp_list[[#This Row],[Mileage]])*(VLOOKUP(Table_Bp_list[[#This Row],[OU Code]],Km_and_Fuel[],3,0))</f>
        <v>19100.862449123269</v>
      </c>
      <c r="N32" s="16">
        <f>INDEX(Main_and_add_cost[],MATCH(Table_Bp_list[[#This Row],[OU Code]],OU_Code_list,0),MATCH(Table_Bp_list[[#This Row],[Vehicle code]],Vehicle_code_list,0))</f>
        <v>6500</v>
      </c>
      <c r="O32" s="16">
        <f>VLOOKUP(Table_Bp_list[[#This Row],[Vehicle name]],EMI[],5,FALSE)</f>
        <v>7613.6316002822668</v>
      </c>
      <c r="P32" s="16">
        <f>Table_Bp_list[[#This Row],[Fuel Cost]]+Table_Bp_list[[#This Row],[Maintanance and additional]]+Table_Bp_list[[#This Row],[EMI]]</f>
        <v>33214.494049405534</v>
      </c>
      <c r="Q32" s="16">
        <f t="shared" si="0"/>
        <v>36000</v>
      </c>
      <c r="R32" s="16">
        <f>Table_Bp_list[[#This Row],[Vehicle cost]]+Table_Bp_list[[#This Row],[Team cost]]</f>
        <v>69214.494049405534</v>
      </c>
    </row>
    <row r="33" spans="1:18" x14ac:dyDescent="0.3">
      <c r="A33">
        <v>32</v>
      </c>
      <c r="B33">
        <v>24</v>
      </c>
      <c r="C33" t="s">
        <v>46</v>
      </c>
      <c r="D33" t="str">
        <f>VLOOKUP(Table_Bp_list[[#This Row],[OU]],Table_OU_map[],2,FALSE)</f>
        <v>STVT1</v>
      </c>
      <c r="E33" t="s">
        <v>100</v>
      </c>
      <c r="F33" t="str">
        <f>VLOOKUP(Table_Bp_list[[#This Row],[Sub-index]],Table_Vehicle[],5,FALSE)</f>
        <v>14 ft</v>
      </c>
      <c r="G33" t="str">
        <f>VLOOKUP(Table_Bp_list[[#This Row],[Vehicle code]],vehicle_map[],2,FALSE)</f>
        <v>Eicher 14</v>
      </c>
      <c r="H33" t="str">
        <f>VLOOKUP(Table_Bp_list[[#This Row],[Sub-index]],Table_Vehicle_Ownership[],5,FALSE)</f>
        <v>Market</v>
      </c>
      <c r="I33" t="str">
        <f>VLOOKUP(Table_Bp_list[[#This Row],[Sub-index]],Table_Year_of_purchase[],5,FALSE)</f>
        <v>NA</v>
      </c>
      <c r="J33" s="16">
        <f>INDEX(Capacity[],MATCH(Table_Bp_list[[#This Row],[OU Code]],OU_Code_list,0),MATCH(Table_Bp_list[[#This Row],[Vehicle code]],Vehicle_code_list,0))</f>
        <v>2.042136553081618</v>
      </c>
      <c r="K33" s="16">
        <f>INDEX(Mieage[],MATCH(Table_Bp_list[[#This Row],[OU Code]],OU_Code_list,0), MATCH(Table_Bp_list[[#This Row],[Vehicle code]],Vehicle_code_list,0))</f>
        <v>13.044642984582476</v>
      </c>
      <c r="L33">
        <f>VLOOKUP(Table_Bp_list[[#This Row],[OU Code]],Km_and_Fuel[],2,0)</f>
        <v>2900</v>
      </c>
      <c r="M33" s="16">
        <f>(Table_Bp_list[[#This Row],[Km travelled]]/Table_Bp_list[[#This Row],[Mileage]])*(VLOOKUP(Table_Bp_list[[#This Row],[OU Code]],Km_and_Fuel[],3,0))</f>
        <v>22100.936769178697</v>
      </c>
      <c r="N33" s="16">
        <f>INDEX(Main_and_add_cost[],MATCH(Table_Bp_list[[#This Row],[OU Code]],OU_Code_list,0),MATCH(Table_Bp_list[[#This Row],[Vehicle code]],Vehicle_code_list,0))</f>
        <v>18700</v>
      </c>
      <c r="O33" s="16">
        <f>VLOOKUP(Table_Bp_list[[#This Row],[Vehicle name]],EMI[],5,FALSE)</f>
        <v>11420.4474004234</v>
      </c>
      <c r="P33" s="16">
        <f>Table_Bp_list[[#This Row],[Fuel Cost]]+Table_Bp_list[[#This Row],[Maintanance and additional]]+Table_Bp_list[[#This Row],[EMI]]</f>
        <v>52221.384169602097</v>
      </c>
      <c r="Q33" s="16">
        <f t="shared" si="0"/>
        <v>36000</v>
      </c>
      <c r="R33" s="16">
        <f>Table_Bp_list[[#This Row],[Vehicle cost]]+Table_Bp_list[[#This Row],[Team cost]]</f>
        <v>88221.384169602097</v>
      </c>
    </row>
    <row r="34" spans="1:18" x14ac:dyDescent="0.3">
      <c r="A34">
        <v>33</v>
      </c>
      <c r="B34">
        <v>24</v>
      </c>
      <c r="C34" t="s">
        <v>46</v>
      </c>
      <c r="D34" t="str">
        <f>VLOOKUP(Table_Bp_list[[#This Row],[OU]],Table_OU_map[],2,FALSE)</f>
        <v>STVT1</v>
      </c>
      <c r="E34" t="s">
        <v>100</v>
      </c>
      <c r="F34" t="str">
        <f>VLOOKUP(Table_Bp_list[[#This Row],[Sub-index]],Table_Vehicle[],5,FALSE)</f>
        <v>Tata Ace</v>
      </c>
      <c r="G34" t="str">
        <f>VLOOKUP(Table_Bp_list[[#This Row],[Vehicle code]],vehicle_map[],2,FALSE)</f>
        <v>Tata Ace</v>
      </c>
      <c r="H34" t="str">
        <f>VLOOKUP(Table_Bp_list[[#This Row],[Sub-index]],Table_Vehicle_Ownership[],5,FALSE)</f>
        <v>Owned</v>
      </c>
      <c r="I34" t="str">
        <f>VLOOKUP(Table_Bp_list[[#This Row],[Sub-index]],Table_Year_of_purchase[],5,FALSE)</f>
        <v>2013</v>
      </c>
      <c r="J34" s="16">
        <f>INDEX(Capacity[],MATCH(Table_Bp_list[[#This Row],[OU Code]],OU_Code_list,0),MATCH(Table_Bp_list[[#This Row],[Vehicle code]],Vehicle_code_list,0))</f>
        <v>1.0764283836997799</v>
      </c>
      <c r="K34" s="16">
        <f>INDEX(Mieage[],MATCH(Table_Bp_list[[#This Row],[OU Code]],OU_Code_list,0), MATCH(Table_Bp_list[[#This Row],[Vehicle code]],Vehicle_code_list,0))</f>
        <v>17.294647938760768</v>
      </c>
      <c r="L34">
        <f>VLOOKUP(Table_Bp_list[[#This Row],[OU Code]],Km_and_Fuel[],2,0)</f>
        <v>2900</v>
      </c>
      <c r="M34" s="16">
        <f>(Table_Bp_list[[#This Row],[Km travelled]]/Table_Bp_list[[#This Row],[Mileage]])*(VLOOKUP(Table_Bp_list[[#This Row],[OU Code]],Km_and_Fuel[],3,0))</f>
        <v>16669.829348340325</v>
      </c>
      <c r="N34" s="16">
        <f>INDEX(Main_and_add_cost[],MATCH(Table_Bp_list[[#This Row],[OU Code]],OU_Code_list,0),MATCH(Table_Bp_list[[#This Row],[Vehicle code]],Vehicle_code_list,0))</f>
        <v>11500</v>
      </c>
      <c r="O34" s="16">
        <f>VLOOKUP(Table_Bp_list[[#This Row],[Vehicle name]],EMI[],5,FALSE)</f>
        <v>6090.9052802258138</v>
      </c>
      <c r="P34" s="16">
        <f>Table_Bp_list[[#This Row],[Fuel Cost]]+Table_Bp_list[[#This Row],[Maintanance and additional]]+Table_Bp_list[[#This Row],[EMI]]</f>
        <v>34260.734628566141</v>
      </c>
      <c r="Q34" s="16">
        <f t="shared" ref="Q34:Q64" si="1">Team_Cost</f>
        <v>36000</v>
      </c>
      <c r="R34" s="16">
        <f>Table_Bp_list[[#This Row],[Vehicle cost]]+Table_Bp_list[[#This Row],[Team cost]]</f>
        <v>70260.734628566133</v>
      </c>
    </row>
    <row r="35" spans="1:18" x14ac:dyDescent="0.3">
      <c r="A35">
        <v>34</v>
      </c>
      <c r="B35">
        <v>25</v>
      </c>
      <c r="C35" t="s">
        <v>48</v>
      </c>
      <c r="D35" t="str">
        <f>VLOOKUP(Table_Bp_list[[#This Row],[OU]],Table_OU_map[],2,FALSE)</f>
        <v>BDQT1</v>
      </c>
      <c r="E35" t="s">
        <v>102</v>
      </c>
      <c r="F35" t="str">
        <f>VLOOKUP(Table_Bp_list[[#This Row],[Sub-index]],Table_Vehicle[],5,FALSE)</f>
        <v>AL Dost</v>
      </c>
      <c r="G35" t="str">
        <f>VLOOKUP(Table_Bp_list[[#This Row],[Vehicle code]],vehicle_map[],2,FALSE)</f>
        <v>AL Dost</v>
      </c>
      <c r="H35" t="str">
        <f>VLOOKUP(Table_Bp_list[[#This Row],[Sub-index]],Table_Vehicle_Ownership[],5,FALSE)</f>
        <v>Owned</v>
      </c>
      <c r="I35" t="str">
        <f>VLOOKUP(Table_Bp_list[[#This Row],[Sub-index]],Table_Year_of_purchase[],5,FALSE)</f>
        <v>2015</v>
      </c>
      <c r="J35" s="16">
        <f>INDEX(Capacity[],MATCH(Table_Bp_list[[#This Row],[OU Code]],OU_Code_list,0),MATCH(Table_Bp_list[[#This Row],[Vehicle code]],Vehicle_code_list,0))</f>
        <v>0.97146367060579686</v>
      </c>
      <c r="K35" s="16">
        <f>INDEX(Mieage[],MATCH(Table_Bp_list[[#This Row],[OU Code]],OU_Code_list,0), MATCH(Table_Bp_list[[#This Row],[Vehicle code]],Vehicle_code_list,0))</f>
        <v>16.206961290646341</v>
      </c>
      <c r="L35">
        <f>VLOOKUP(Table_Bp_list[[#This Row],[OU Code]],Km_and_Fuel[],2,0)</f>
        <v>3000</v>
      </c>
      <c r="M35" s="16">
        <f>(Table_Bp_list[[#This Row],[Km travelled]]/Table_Bp_list[[#This Row],[Mileage]])*(VLOOKUP(Table_Bp_list[[#This Row],[OU Code]],Km_and_Fuel[],3,0))</f>
        <v>14542.423275093808</v>
      </c>
      <c r="N35" s="16">
        <f>INDEX(Main_and_add_cost[],MATCH(Table_Bp_list[[#This Row],[OU Code]],OU_Code_list,0),MATCH(Table_Bp_list[[#This Row],[Vehicle code]],Vehicle_code_list,0))</f>
        <v>10200</v>
      </c>
      <c r="O35" s="16">
        <f>VLOOKUP(Table_Bp_list[[#This Row],[Vehicle name]],EMI[],5,FALSE)</f>
        <v>7613.6316002822668</v>
      </c>
      <c r="P35" s="16">
        <f>Table_Bp_list[[#This Row],[Fuel Cost]]+Table_Bp_list[[#This Row],[Maintanance and additional]]+Table_Bp_list[[#This Row],[EMI]]</f>
        <v>32356.054875376078</v>
      </c>
      <c r="Q35" s="16">
        <f t="shared" si="1"/>
        <v>36000</v>
      </c>
      <c r="R35" s="16">
        <f>Table_Bp_list[[#This Row],[Vehicle cost]]+Table_Bp_list[[#This Row],[Team cost]]</f>
        <v>68356.054875376081</v>
      </c>
    </row>
    <row r="36" spans="1:18" x14ac:dyDescent="0.3">
      <c r="A36">
        <v>35</v>
      </c>
      <c r="B36">
        <v>26</v>
      </c>
      <c r="C36" t="s">
        <v>49</v>
      </c>
      <c r="D36" t="str">
        <f>VLOOKUP(Table_Bp_list[[#This Row],[OU]],Table_OU_map[],2,FALSE)</f>
        <v>STVT1</v>
      </c>
      <c r="E36" t="s">
        <v>100</v>
      </c>
      <c r="F36" t="str">
        <f>VLOOKUP(Table_Bp_list[[#This Row],[Sub-index]],Table_Vehicle[],5,FALSE)</f>
        <v>AL Dost</v>
      </c>
      <c r="G36" t="str">
        <f>VLOOKUP(Table_Bp_list[[#This Row],[Vehicle code]],vehicle_map[],2,FALSE)</f>
        <v>AL Dost</v>
      </c>
      <c r="H36" t="str">
        <f>VLOOKUP(Table_Bp_list[[#This Row],[Sub-index]],Table_Vehicle_Ownership[],5,FALSE)</f>
        <v>Owned</v>
      </c>
      <c r="I36" t="str">
        <f>VLOOKUP(Table_Bp_list[[#This Row],[Sub-index]],Table_Year_of_purchase[],5,FALSE)</f>
        <v>2014</v>
      </c>
      <c r="J36" s="16">
        <f>INDEX(Capacity[],MATCH(Table_Bp_list[[#This Row],[OU Code]],OU_Code_list,0),MATCH(Table_Bp_list[[#This Row],[Vehicle code]],Vehicle_code_list,0))</f>
        <v>1.2307641755925045</v>
      </c>
      <c r="K36" s="16">
        <f>INDEX(Mieage[],MATCH(Table_Bp_list[[#This Row],[OU Code]],OU_Code_list,0), MATCH(Table_Bp_list[[#This Row],[Vehicle code]],Vehicle_code_list,0))</f>
        <v>6.5028597954101208</v>
      </c>
      <c r="L36">
        <f>VLOOKUP(Table_Bp_list[[#This Row],[OU Code]],Km_and_Fuel[],2,0)</f>
        <v>2900</v>
      </c>
      <c r="M36" s="16">
        <f>(Table_Bp_list[[#This Row],[Km travelled]]/Table_Bp_list[[#This Row],[Mileage]])*(VLOOKUP(Table_Bp_list[[#This Row],[OU Code]],Km_and_Fuel[],3,0))</f>
        <v>44334.160484631124</v>
      </c>
      <c r="N36" s="16">
        <f>INDEX(Main_and_add_cost[],MATCH(Table_Bp_list[[#This Row],[OU Code]],OU_Code_list,0),MATCH(Table_Bp_list[[#This Row],[Vehicle code]],Vehicle_code_list,0))</f>
        <v>11200</v>
      </c>
      <c r="O36" s="16">
        <f>VLOOKUP(Table_Bp_list[[#This Row],[Vehicle name]],EMI[],5,FALSE)</f>
        <v>7613.6316002822668</v>
      </c>
      <c r="P36" s="16">
        <f>Table_Bp_list[[#This Row],[Fuel Cost]]+Table_Bp_list[[#This Row],[Maintanance and additional]]+Table_Bp_list[[#This Row],[EMI]]</f>
        <v>63147.792084913388</v>
      </c>
      <c r="Q36" s="16">
        <f t="shared" si="1"/>
        <v>36000</v>
      </c>
      <c r="R36" s="16">
        <f>Table_Bp_list[[#This Row],[Vehicle cost]]+Table_Bp_list[[#This Row],[Team cost]]</f>
        <v>99147.792084913381</v>
      </c>
    </row>
    <row r="37" spans="1:18" x14ac:dyDescent="0.3">
      <c r="A37">
        <v>36</v>
      </c>
      <c r="B37">
        <v>27</v>
      </c>
      <c r="C37" t="s">
        <v>50</v>
      </c>
      <c r="D37" t="str">
        <f>VLOOKUP(Table_Bp_list[[#This Row],[OU]],Table_OU_map[],2,FALSE)</f>
        <v>GNCB1</v>
      </c>
      <c r="E37" t="s">
        <v>109</v>
      </c>
      <c r="F37" t="str">
        <f>VLOOKUP(Table_Bp_list[[#This Row],[Sub-index]],Table_Vehicle[],5,FALSE)</f>
        <v>Tata Ace</v>
      </c>
      <c r="G37" t="str">
        <f>VLOOKUP(Table_Bp_list[[#This Row],[Vehicle code]],vehicle_map[],2,FALSE)</f>
        <v>Tata Ace</v>
      </c>
      <c r="H37" t="str">
        <f>VLOOKUP(Table_Bp_list[[#This Row],[Sub-index]],Table_Vehicle_Ownership[],5,FALSE)</f>
        <v>EMI</v>
      </c>
      <c r="I37" t="str">
        <f>VLOOKUP(Table_Bp_list[[#This Row],[Sub-index]],Table_Year_of_purchase[],5,FALSE)</f>
        <v>2012</v>
      </c>
      <c r="J37" s="16">
        <f>INDEX(Capacity[],MATCH(Table_Bp_list[[#This Row],[OU Code]],OU_Code_list,0),MATCH(Table_Bp_list[[#This Row],[Vehicle code]],Vehicle_code_list,0))</f>
        <v>0.9429848152367003</v>
      </c>
      <c r="K37" s="16">
        <f>INDEX(Mieage[],MATCH(Table_Bp_list[[#This Row],[OU Code]],OU_Code_list,0), MATCH(Table_Bp_list[[#This Row],[Vehicle code]],Vehicle_code_list,0))</f>
        <v>9.3641429387747763</v>
      </c>
      <c r="L37">
        <f>VLOOKUP(Table_Bp_list[[#This Row],[OU Code]],Km_and_Fuel[],2,0)</f>
        <v>2700</v>
      </c>
      <c r="M37" s="16">
        <f>(Table_Bp_list[[#This Row],[Km travelled]]/Table_Bp_list[[#This Row],[Mileage]])*(VLOOKUP(Table_Bp_list[[#This Row],[OU Code]],Km_and_Fuel[],3,0))</f>
        <v>32700.275181934616</v>
      </c>
      <c r="N37" s="16">
        <f>INDEX(Main_and_add_cost[],MATCH(Table_Bp_list[[#This Row],[OU Code]],OU_Code_list,0),MATCH(Table_Bp_list[[#This Row],[Vehicle code]],Vehicle_code_list,0))</f>
        <v>7800</v>
      </c>
      <c r="O37" s="16">
        <f>VLOOKUP(Table_Bp_list[[#This Row],[Vehicle name]],EMI[],5,FALSE)</f>
        <v>6090.9052802258138</v>
      </c>
      <c r="P37" s="16">
        <f>Table_Bp_list[[#This Row],[Fuel Cost]]+Table_Bp_list[[#This Row],[Maintanance and additional]]+Table_Bp_list[[#This Row],[EMI]]</f>
        <v>46591.180462160431</v>
      </c>
      <c r="Q37" s="16">
        <f t="shared" si="1"/>
        <v>36000</v>
      </c>
      <c r="R37" s="16">
        <f>Table_Bp_list[[#This Row],[Vehicle cost]]+Table_Bp_list[[#This Row],[Team cost]]</f>
        <v>82591.180462160439</v>
      </c>
    </row>
    <row r="38" spans="1:18" x14ac:dyDescent="0.3">
      <c r="A38">
        <v>37</v>
      </c>
      <c r="B38">
        <v>28</v>
      </c>
      <c r="C38" t="s">
        <v>51</v>
      </c>
      <c r="D38" t="str">
        <f>VLOOKUP(Table_Bp_list[[#This Row],[OU]],Table_OU_map[],2,FALSE)</f>
        <v>AMDBP</v>
      </c>
      <c r="E38" t="s">
        <v>106</v>
      </c>
      <c r="F38" t="str">
        <f>VLOOKUP(Table_Bp_list[[#This Row],[Sub-index]],Table_Vehicle[],5,FALSE)</f>
        <v>Mahindra</v>
      </c>
      <c r="G38" t="str">
        <f>VLOOKUP(Table_Bp_list[[#This Row],[Vehicle code]],vehicle_map[],2,FALSE)</f>
        <v>Mahindra</v>
      </c>
      <c r="H38" t="str">
        <f>VLOOKUP(Table_Bp_list[[#This Row],[Sub-index]],Table_Vehicle_Ownership[],5,FALSE)</f>
        <v>EMI</v>
      </c>
      <c r="I38" t="str">
        <f>VLOOKUP(Table_Bp_list[[#This Row],[Sub-index]],Table_Year_of_purchase[],5,FALSE)</f>
        <v>2015</v>
      </c>
      <c r="J38" s="16">
        <f>INDEX(Capacity[],MATCH(Table_Bp_list[[#This Row],[OU Code]],OU_Code_list,0),MATCH(Table_Bp_list[[#This Row],[Vehicle code]],Vehicle_code_list,0))</f>
        <v>1.4849540362195355</v>
      </c>
      <c r="K38" s="16">
        <f>INDEX(Mieage[],MATCH(Table_Bp_list[[#This Row],[OU Code]],OU_Code_list,0), MATCH(Table_Bp_list[[#This Row],[Vehicle code]],Vehicle_code_list,0))</f>
        <v>11.216814907083885</v>
      </c>
      <c r="L38">
        <f>VLOOKUP(Table_Bp_list[[#This Row],[OU Code]],Km_and_Fuel[],2,0)</f>
        <v>2600</v>
      </c>
      <c r="M38" s="16">
        <f>(Table_Bp_list[[#This Row],[Km travelled]]/Table_Bp_list[[#This Row],[Mileage]])*(VLOOKUP(Table_Bp_list[[#This Row],[OU Code]],Km_and_Fuel[],3,0))</f>
        <v>18738.720654163106</v>
      </c>
      <c r="N38" s="16">
        <f>INDEX(Main_and_add_cost[],MATCH(Table_Bp_list[[#This Row],[OU Code]],OU_Code_list,0),MATCH(Table_Bp_list[[#This Row],[Vehicle code]],Vehicle_code_list,0))</f>
        <v>11200</v>
      </c>
      <c r="O38" s="16">
        <f>VLOOKUP(Table_Bp_list[[#This Row],[Vehicle name]],EMI[],5,FALSE)</f>
        <v>11420.4474004234</v>
      </c>
      <c r="P38" s="16">
        <f>Table_Bp_list[[#This Row],[Fuel Cost]]+Table_Bp_list[[#This Row],[Maintanance and additional]]+Table_Bp_list[[#This Row],[EMI]]</f>
        <v>41359.168054586509</v>
      </c>
      <c r="Q38" s="16">
        <f t="shared" si="1"/>
        <v>36000</v>
      </c>
      <c r="R38" s="16">
        <f>Table_Bp_list[[#This Row],[Vehicle cost]]+Table_Bp_list[[#This Row],[Team cost]]</f>
        <v>77359.168054586509</v>
      </c>
    </row>
    <row r="39" spans="1:18" x14ac:dyDescent="0.3">
      <c r="A39">
        <v>38</v>
      </c>
      <c r="B39">
        <v>29</v>
      </c>
      <c r="C39" t="s">
        <v>52</v>
      </c>
      <c r="D39" t="str">
        <f>VLOOKUP(Table_Bp_list[[#This Row],[OU]],Table_OU_map[],2,FALSE)</f>
        <v>AMDT1</v>
      </c>
      <c r="E39" t="s">
        <v>98</v>
      </c>
      <c r="F39" t="str">
        <f>VLOOKUP(Table_Bp_list[[#This Row],[Sub-index]],Table_Vehicle[],5,FALSE)</f>
        <v>17 ft</v>
      </c>
      <c r="G39" t="str">
        <f>VLOOKUP(Table_Bp_list[[#This Row],[Vehicle code]],vehicle_map[],2,FALSE)</f>
        <v>Eicher 17</v>
      </c>
      <c r="H39" t="str">
        <f>VLOOKUP(Table_Bp_list[[#This Row],[Sub-index]],Table_Vehicle_Ownership[],5,FALSE)</f>
        <v>Market</v>
      </c>
      <c r="I39" t="str">
        <f>VLOOKUP(Table_Bp_list[[#This Row],[Sub-index]],Table_Year_of_purchase[],5,FALSE)</f>
        <v>NA</v>
      </c>
      <c r="J39" s="16">
        <f>INDEX(Capacity[],MATCH(Table_Bp_list[[#This Row],[OU Code]],OU_Code_list,0),MATCH(Table_Bp_list[[#This Row],[Vehicle code]],Vehicle_code_list,0))</f>
        <v>6.5900268382448797</v>
      </c>
      <c r="K39" s="16">
        <f>INDEX(Mieage[],MATCH(Table_Bp_list[[#This Row],[OU Code]],OU_Code_list,0), MATCH(Table_Bp_list[[#This Row],[Vehicle code]],Vehicle_code_list,0))</f>
        <v>6.5525461364709248</v>
      </c>
      <c r="L39">
        <f>VLOOKUP(Table_Bp_list[[#This Row],[OU Code]],Km_and_Fuel[],2,0)</f>
        <v>2900</v>
      </c>
      <c r="M39" s="16">
        <f>(Table_Bp_list[[#This Row],[Km travelled]]/Table_Bp_list[[#This Row],[Mileage]])*(VLOOKUP(Table_Bp_list[[#This Row],[OU Code]],Km_and_Fuel[],3,0))</f>
        <v>44474.742564298867</v>
      </c>
      <c r="N39" s="16">
        <f>INDEX(Main_and_add_cost[],MATCH(Table_Bp_list[[#This Row],[OU Code]],OU_Code_list,0),MATCH(Table_Bp_list[[#This Row],[Vehicle code]],Vehicle_code_list,0))</f>
        <v>12500</v>
      </c>
      <c r="O39" s="16">
        <f>VLOOKUP(Table_Bp_list[[#This Row],[Vehicle name]],EMI[],5,FALSE)</f>
        <v>17511.352680649215</v>
      </c>
      <c r="P39" s="16">
        <f>Table_Bp_list[[#This Row],[Fuel Cost]]+Table_Bp_list[[#This Row],[Maintanance and additional]]+Table_Bp_list[[#This Row],[EMI]]</f>
        <v>74486.095244948083</v>
      </c>
      <c r="Q39" s="16">
        <f t="shared" si="1"/>
        <v>36000</v>
      </c>
      <c r="R39" s="16">
        <f>Table_Bp_list[[#This Row],[Vehicle cost]]+Table_Bp_list[[#This Row],[Team cost]]</f>
        <v>110486.09524494808</v>
      </c>
    </row>
    <row r="40" spans="1:18" x14ac:dyDescent="0.3">
      <c r="A40">
        <v>39</v>
      </c>
      <c r="B40">
        <v>30</v>
      </c>
      <c r="C40" t="s">
        <v>53</v>
      </c>
      <c r="D40" t="str">
        <f>VLOOKUP(Table_Bp_list[[#This Row],[OU]],Table_OU_map[],2,FALSE)</f>
        <v>BDQT1</v>
      </c>
      <c r="E40" t="s">
        <v>102</v>
      </c>
      <c r="F40" t="str">
        <f>VLOOKUP(Table_Bp_list[[#This Row],[Sub-index]],Table_Vehicle[],5,FALSE)</f>
        <v>AL Dost</v>
      </c>
      <c r="G40" t="str">
        <f>VLOOKUP(Table_Bp_list[[#This Row],[Vehicle code]],vehicle_map[],2,FALSE)</f>
        <v>AL Dost</v>
      </c>
      <c r="H40" t="str">
        <f>VLOOKUP(Table_Bp_list[[#This Row],[Sub-index]],Table_Vehicle_Ownership[],5,FALSE)</f>
        <v>Owned</v>
      </c>
      <c r="I40" t="str">
        <f>VLOOKUP(Table_Bp_list[[#This Row],[Sub-index]],Table_Year_of_purchase[],5,FALSE)</f>
        <v>2014</v>
      </c>
      <c r="J40" s="16">
        <f>INDEX(Capacity[],MATCH(Table_Bp_list[[#This Row],[OU Code]],OU_Code_list,0),MATCH(Table_Bp_list[[#This Row],[Vehicle code]],Vehicle_code_list,0))</f>
        <v>0.97146367060579686</v>
      </c>
      <c r="K40" s="16">
        <f>INDEX(Mieage[],MATCH(Table_Bp_list[[#This Row],[OU Code]],OU_Code_list,0), MATCH(Table_Bp_list[[#This Row],[Vehicle code]],Vehicle_code_list,0))</f>
        <v>16.206961290646341</v>
      </c>
      <c r="L40">
        <f>VLOOKUP(Table_Bp_list[[#This Row],[OU Code]],Km_and_Fuel[],2,0)</f>
        <v>3000</v>
      </c>
      <c r="M40" s="16">
        <f>(Table_Bp_list[[#This Row],[Km travelled]]/Table_Bp_list[[#This Row],[Mileage]])*(VLOOKUP(Table_Bp_list[[#This Row],[OU Code]],Km_and_Fuel[],3,0))</f>
        <v>14542.423275093808</v>
      </c>
      <c r="N40" s="16">
        <f>INDEX(Main_and_add_cost[],MATCH(Table_Bp_list[[#This Row],[OU Code]],OU_Code_list,0),MATCH(Table_Bp_list[[#This Row],[Vehicle code]],Vehicle_code_list,0))</f>
        <v>10200</v>
      </c>
      <c r="O40" s="16">
        <f>VLOOKUP(Table_Bp_list[[#This Row],[Vehicle name]],EMI[],5,FALSE)</f>
        <v>7613.6316002822668</v>
      </c>
      <c r="P40" s="16">
        <f>Table_Bp_list[[#This Row],[Fuel Cost]]+Table_Bp_list[[#This Row],[Maintanance and additional]]+Table_Bp_list[[#This Row],[EMI]]</f>
        <v>32356.054875376078</v>
      </c>
      <c r="Q40" s="16">
        <f t="shared" si="1"/>
        <v>36000</v>
      </c>
      <c r="R40" s="16">
        <f>Table_Bp_list[[#This Row],[Vehicle cost]]+Table_Bp_list[[#This Row],[Team cost]]</f>
        <v>68356.054875376081</v>
      </c>
    </row>
    <row r="41" spans="1:18" x14ac:dyDescent="0.3">
      <c r="A41">
        <v>40</v>
      </c>
      <c r="B41">
        <v>31</v>
      </c>
      <c r="C41" t="s">
        <v>54</v>
      </c>
      <c r="D41" t="str">
        <f>VLOOKUP(Table_Bp_list[[#This Row],[OU]],Table_OU_map[],2,FALSE)</f>
        <v>RAJB1</v>
      </c>
      <c r="E41" t="s">
        <v>103</v>
      </c>
      <c r="F41" t="str">
        <f>VLOOKUP(Table_Bp_list[[#This Row],[Sub-index]],Table_Vehicle[],5,FALSE)</f>
        <v>Pickup</v>
      </c>
      <c r="G41" t="str">
        <f>VLOOKUP(Table_Bp_list[[#This Row],[Vehicle code]],vehicle_map[],2,FALSE)</f>
        <v>Pickup</v>
      </c>
      <c r="H41" t="str">
        <f>VLOOKUP(Table_Bp_list[[#This Row],[Sub-index]],Table_Vehicle_Ownership[],5,FALSE)</f>
        <v>Owned</v>
      </c>
      <c r="I41" t="str">
        <f>VLOOKUP(Table_Bp_list[[#This Row],[Sub-index]],Table_Year_of_purchase[],5,FALSE)</f>
        <v>2014</v>
      </c>
      <c r="J41" s="16">
        <f>INDEX(Capacity[],MATCH(Table_Bp_list[[#This Row],[OU Code]],OU_Code_list,0),MATCH(Table_Bp_list[[#This Row],[Vehicle code]],Vehicle_code_list,0))</f>
        <v>1.6537934308679081</v>
      </c>
      <c r="K41" s="16">
        <f>INDEX(Mieage[],MATCH(Table_Bp_list[[#This Row],[OU Code]],OU_Code_list,0), MATCH(Table_Bp_list[[#This Row],[Vehicle code]],Vehicle_code_list,0))</f>
        <v>13.840671454814565</v>
      </c>
      <c r="L41">
        <f>VLOOKUP(Table_Bp_list[[#This Row],[OU Code]],Km_and_Fuel[],2,0)</f>
        <v>1800</v>
      </c>
      <c r="M41" s="16">
        <f>(Table_Bp_list[[#This Row],[Km travelled]]/Table_Bp_list[[#This Row],[Mileage]])*(VLOOKUP(Table_Bp_list[[#This Row],[OU Code]],Km_and_Fuel[],3,0))</f>
        <v>11794.903254198736</v>
      </c>
      <c r="N41" s="16">
        <f>INDEX(Main_and_add_cost[],MATCH(Table_Bp_list[[#This Row],[OU Code]],OU_Code_list,0),MATCH(Table_Bp_list[[#This Row],[Vehicle code]],Vehicle_code_list,0))</f>
        <v>9300</v>
      </c>
      <c r="O41" s="16">
        <f>VLOOKUP(Table_Bp_list[[#This Row],[Vehicle name]],EMI[],5,FALSE)</f>
        <v>9897.7210803669477</v>
      </c>
      <c r="P41" s="16">
        <f>Table_Bp_list[[#This Row],[Fuel Cost]]+Table_Bp_list[[#This Row],[Maintanance and additional]]+Table_Bp_list[[#This Row],[EMI]]</f>
        <v>30992.624334565684</v>
      </c>
      <c r="Q41" s="16">
        <f t="shared" si="1"/>
        <v>36000</v>
      </c>
      <c r="R41" s="16">
        <f>Table_Bp_list[[#This Row],[Vehicle cost]]+Table_Bp_list[[#This Row],[Team cost]]</f>
        <v>66992.624334565684</v>
      </c>
    </row>
    <row r="42" spans="1:18" x14ac:dyDescent="0.3">
      <c r="A42">
        <v>41</v>
      </c>
      <c r="B42">
        <v>31</v>
      </c>
      <c r="C42" t="s">
        <v>54</v>
      </c>
      <c r="D42" t="str">
        <f>VLOOKUP(Table_Bp_list[[#This Row],[OU]],Table_OU_map[],2,FALSE)</f>
        <v>RAJB1</v>
      </c>
      <c r="E42" t="s">
        <v>103</v>
      </c>
      <c r="F42" t="str">
        <f>VLOOKUP(Table_Bp_list[[#This Row],[Sub-index]],Table_Vehicle[],5,FALSE)</f>
        <v>Tata Ace</v>
      </c>
      <c r="G42" t="str">
        <f>VLOOKUP(Table_Bp_list[[#This Row],[Vehicle code]],vehicle_map[],2,FALSE)</f>
        <v>Tata Ace</v>
      </c>
      <c r="H42" t="str">
        <f>VLOOKUP(Table_Bp_list[[#This Row],[Sub-index]],Table_Vehicle_Ownership[],5,FALSE)</f>
        <v>Owned</v>
      </c>
      <c r="I42" t="str">
        <f>VLOOKUP(Table_Bp_list[[#This Row],[Sub-index]],Table_Year_of_purchase[],5,FALSE)</f>
        <v>2020</v>
      </c>
      <c r="J42" s="16">
        <f>INDEX(Capacity[],MATCH(Table_Bp_list[[#This Row],[OU Code]],OU_Code_list,0),MATCH(Table_Bp_list[[#This Row],[Vehicle code]],Vehicle_code_list,0))</f>
        <v>0.44282249549748876</v>
      </c>
      <c r="K42" s="16">
        <f>INDEX(Mieage[],MATCH(Table_Bp_list[[#This Row],[OU Code]],OU_Code_list,0), MATCH(Table_Bp_list[[#This Row],[Vehicle code]],Vehicle_code_list,0))</f>
        <v>15.252132362435546</v>
      </c>
      <c r="L42">
        <f>VLOOKUP(Table_Bp_list[[#This Row],[OU Code]],Km_and_Fuel[],2,0)</f>
        <v>1800</v>
      </c>
      <c r="M42" s="16">
        <f>(Table_Bp_list[[#This Row],[Km travelled]]/Table_Bp_list[[#This Row],[Mileage]])*(VLOOKUP(Table_Bp_list[[#This Row],[OU Code]],Km_and_Fuel[],3,0))</f>
        <v>10703.38080626382</v>
      </c>
      <c r="N42" s="16">
        <f>INDEX(Main_and_add_cost[],MATCH(Table_Bp_list[[#This Row],[OU Code]],OU_Code_list,0),MATCH(Table_Bp_list[[#This Row],[Vehicle code]],Vehicle_code_list,0))</f>
        <v>6200</v>
      </c>
      <c r="O42" s="16">
        <f>VLOOKUP(Table_Bp_list[[#This Row],[Vehicle name]],EMI[],5,FALSE)</f>
        <v>6090.9052802258138</v>
      </c>
      <c r="P42" s="16">
        <f>Table_Bp_list[[#This Row],[Fuel Cost]]+Table_Bp_list[[#This Row],[Maintanance and additional]]+Table_Bp_list[[#This Row],[EMI]]</f>
        <v>22994.286086489636</v>
      </c>
      <c r="Q42" s="16">
        <f t="shared" si="1"/>
        <v>36000</v>
      </c>
      <c r="R42" s="16">
        <f>Table_Bp_list[[#This Row],[Vehicle cost]]+Table_Bp_list[[#This Row],[Team cost]]</f>
        <v>58994.286086489636</v>
      </c>
    </row>
    <row r="43" spans="1:18" x14ac:dyDescent="0.3">
      <c r="A43">
        <v>42</v>
      </c>
      <c r="B43">
        <v>32</v>
      </c>
      <c r="C43" t="s">
        <v>57</v>
      </c>
      <c r="D43" t="str">
        <f>VLOOKUP(Table_Bp_list[[#This Row],[OU]],Table_OU_map[],2,FALSE)</f>
        <v>AMDBP</v>
      </c>
      <c r="E43" t="s">
        <v>106</v>
      </c>
      <c r="F43" t="str">
        <f>VLOOKUP(Table_Bp_list[[#This Row],[Sub-index]],Table_Vehicle[],5,FALSE)</f>
        <v>Tata Ace</v>
      </c>
      <c r="G43" t="str">
        <f>VLOOKUP(Table_Bp_list[[#This Row],[Vehicle code]],vehicle_map[],2,FALSE)</f>
        <v>Tata Ace</v>
      </c>
      <c r="H43" t="str">
        <f>VLOOKUP(Table_Bp_list[[#This Row],[Sub-index]],Table_Vehicle_Ownership[],5,FALSE)</f>
        <v>EMI</v>
      </c>
      <c r="I43" t="str">
        <f>VLOOKUP(Table_Bp_list[[#This Row],[Sub-index]],Table_Year_of_purchase[],5,FALSE)</f>
        <v>2012</v>
      </c>
      <c r="J43" s="16">
        <f>INDEX(Capacity[],MATCH(Table_Bp_list[[#This Row],[OU Code]],OU_Code_list,0),MATCH(Table_Bp_list[[#This Row],[Vehicle code]],Vehicle_code_list,0))</f>
        <v>0.75264980525332092</v>
      </c>
      <c r="K43" s="16">
        <f>INDEX(Mieage[],MATCH(Table_Bp_list[[#This Row],[OU Code]],OU_Code_list,0), MATCH(Table_Bp_list[[#This Row],[Vehicle code]],Vehicle_code_list,0))</f>
        <v>7.7853868200690899</v>
      </c>
      <c r="L43">
        <f>VLOOKUP(Table_Bp_list[[#This Row],[OU Code]],Km_and_Fuel[],2,0)</f>
        <v>2600</v>
      </c>
      <c r="M43" s="16">
        <f>(Table_Bp_list[[#This Row],[Km travelled]]/Table_Bp_list[[#This Row],[Mileage]])*(VLOOKUP(Table_Bp_list[[#This Row],[OU Code]],Km_and_Fuel[],3,0))</f>
        <v>26997.857143266792</v>
      </c>
      <c r="N43" s="16">
        <f>INDEX(Main_and_add_cost[],MATCH(Table_Bp_list[[#This Row],[OU Code]],OU_Code_list,0),MATCH(Table_Bp_list[[#This Row],[Vehicle code]],Vehicle_code_list,0))</f>
        <v>6900</v>
      </c>
      <c r="O43" s="16">
        <f>VLOOKUP(Table_Bp_list[[#This Row],[Vehicle name]],EMI[],5,FALSE)</f>
        <v>6090.9052802258138</v>
      </c>
      <c r="P43" s="16">
        <f>Table_Bp_list[[#This Row],[Fuel Cost]]+Table_Bp_list[[#This Row],[Maintanance and additional]]+Table_Bp_list[[#This Row],[EMI]]</f>
        <v>39988.762423492612</v>
      </c>
      <c r="Q43" s="16">
        <f t="shared" si="1"/>
        <v>36000</v>
      </c>
      <c r="R43" s="16">
        <f>Table_Bp_list[[#This Row],[Vehicle cost]]+Table_Bp_list[[#This Row],[Team cost]]</f>
        <v>75988.762423492619</v>
      </c>
    </row>
    <row r="44" spans="1:18" x14ac:dyDescent="0.3">
      <c r="A44">
        <v>43</v>
      </c>
      <c r="B44">
        <v>33</v>
      </c>
      <c r="C44" t="s">
        <v>58</v>
      </c>
      <c r="D44" t="str">
        <f>VLOOKUP(Table_Bp_list[[#This Row],[OU]],Table_OU_map[],2,FALSE)</f>
        <v>STVT1</v>
      </c>
      <c r="E44" t="s">
        <v>100</v>
      </c>
      <c r="F44" t="str">
        <f>VLOOKUP(Table_Bp_list[[#This Row],[Sub-index]],Table_Vehicle[],5,FALSE)</f>
        <v>Tata Ace</v>
      </c>
      <c r="G44" t="str">
        <f>VLOOKUP(Table_Bp_list[[#This Row],[Vehicle code]],vehicle_map[],2,FALSE)</f>
        <v>Tata Ace</v>
      </c>
      <c r="H44" t="str">
        <f>VLOOKUP(Table_Bp_list[[#This Row],[Sub-index]],Table_Vehicle_Ownership[],5,FALSE)</f>
        <v>Owned</v>
      </c>
      <c r="I44" t="str">
        <f>VLOOKUP(Table_Bp_list[[#This Row],[Sub-index]],Table_Year_of_purchase[],5,FALSE)</f>
        <v>2019</v>
      </c>
      <c r="J44" s="16">
        <f>INDEX(Capacity[],MATCH(Table_Bp_list[[#This Row],[OU Code]],OU_Code_list,0),MATCH(Table_Bp_list[[#This Row],[Vehicle code]],Vehicle_code_list,0))</f>
        <v>1.0764283836997799</v>
      </c>
      <c r="K44" s="16">
        <f>INDEX(Mieage[],MATCH(Table_Bp_list[[#This Row],[OU Code]],OU_Code_list,0), MATCH(Table_Bp_list[[#This Row],[Vehicle code]],Vehicle_code_list,0))</f>
        <v>17.294647938760768</v>
      </c>
      <c r="L44">
        <f>VLOOKUP(Table_Bp_list[[#This Row],[OU Code]],Km_and_Fuel[],2,0)</f>
        <v>2900</v>
      </c>
      <c r="M44" s="16">
        <f>(Table_Bp_list[[#This Row],[Km travelled]]/Table_Bp_list[[#This Row],[Mileage]])*(VLOOKUP(Table_Bp_list[[#This Row],[OU Code]],Km_and_Fuel[],3,0))</f>
        <v>16669.829348340325</v>
      </c>
      <c r="N44" s="16">
        <f>INDEX(Main_and_add_cost[],MATCH(Table_Bp_list[[#This Row],[OU Code]],OU_Code_list,0),MATCH(Table_Bp_list[[#This Row],[Vehicle code]],Vehicle_code_list,0))</f>
        <v>11500</v>
      </c>
      <c r="O44" s="16">
        <f>VLOOKUP(Table_Bp_list[[#This Row],[Vehicle name]],EMI[],5,FALSE)</f>
        <v>6090.9052802258138</v>
      </c>
      <c r="P44" s="16">
        <f>Table_Bp_list[[#This Row],[Fuel Cost]]+Table_Bp_list[[#This Row],[Maintanance and additional]]+Table_Bp_list[[#This Row],[EMI]]</f>
        <v>34260.734628566141</v>
      </c>
      <c r="Q44" s="16">
        <f t="shared" si="1"/>
        <v>36000</v>
      </c>
      <c r="R44" s="16">
        <f>Table_Bp_list[[#This Row],[Vehicle cost]]+Table_Bp_list[[#This Row],[Team cost]]</f>
        <v>70260.734628566133</v>
      </c>
    </row>
    <row r="45" spans="1:18" x14ac:dyDescent="0.3">
      <c r="A45">
        <v>44</v>
      </c>
      <c r="B45">
        <v>34</v>
      </c>
      <c r="C45" t="s">
        <v>59</v>
      </c>
      <c r="D45" t="str">
        <f>VLOOKUP(Table_Bp_list[[#This Row],[OU]],Table_OU_map[],2,FALSE)</f>
        <v>AMDT1</v>
      </c>
      <c r="E45" t="s">
        <v>98</v>
      </c>
      <c r="F45" t="str">
        <f>VLOOKUP(Table_Bp_list[[#This Row],[Sub-index]],Table_Vehicle[],5,FALSE)</f>
        <v>17 ft</v>
      </c>
      <c r="G45" t="str">
        <f>VLOOKUP(Table_Bp_list[[#This Row],[Vehicle code]],vehicle_map[],2,FALSE)</f>
        <v>Eicher 17</v>
      </c>
      <c r="H45" t="str">
        <f>VLOOKUP(Table_Bp_list[[#This Row],[Sub-index]],Table_Vehicle_Ownership[],5,FALSE)</f>
        <v>Market</v>
      </c>
      <c r="I45" t="str">
        <f>VLOOKUP(Table_Bp_list[[#This Row],[Sub-index]],Table_Year_of_purchase[],5,FALSE)</f>
        <v>NA</v>
      </c>
      <c r="J45" s="16">
        <f>INDEX(Capacity[],MATCH(Table_Bp_list[[#This Row],[OU Code]],OU_Code_list,0),MATCH(Table_Bp_list[[#This Row],[Vehicle code]],Vehicle_code_list,0))</f>
        <v>6.5900268382448797</v>
      </c>
      <c r="K45" s="16">
        <f>INDEX(Mieage[],MATCH(Table_Bp_list[[#This Row],[OU Code]],OU_Code_list,0), MATCH(Table_Bp_list[[#This Row],[Vehicle code]],Vehicle_code_list,0))</f>
        <v>6.5525461364709248</v>
      </c>
      <c r="L45">
        <f>VLOOKUP(Table_Bp_list[[#This Row],[OU Code]],Km_and_Fuel[],2,0)</f>
        <v>2900</v>
      </c>
      <c r="M45" s="16">
        <f>(Table_Bp_list[[#This Row],[Km travelled]]/Table_Bp_list[[#This Row],[Mileage]])*(VLOOKUP(Table_Bp_list[[#This Row],[OU Code]],Km_and_Fuel[],3,0))</f>
        <v>44474.742564298867</v>
      </c>
      <c r="N45" s="16">
        <f>INDEX(Main_and_add_cost[],MATCH(Table_Bp_list[[#This Row],[OU Code]],OU_Code_list,0),MATCH(Table_Bp_list[[#This Row],[Vehicle code]],Vehicle_code_list,0))</f>
        <v>12500</v>
      </c>
      <c r="O45" s="16">
        <f>VLOOKUP(Table_Bp_list[[#This Row],[Vehicle name]],EMI[],5,FALSE)</f>
        <v>17511.352680649215</v>
      </c>
      <c r="P45" s="16">
        <f>Table_Bp_list[[#This Row],[Fuel Cost]]+Table_Bp_list[[#This Row],[Maintanance and additional]]+Table_Bp_list[[#This Row],[EMI]]</f>
        <v>74486.095244948083</v>
      </c>
      <c r="Q45" s="16">
        <f t="shared" si="1"/>
        <v>36000</v>
      </c>
      <c r="R45" s="16">
        <f>Table_Bp_list[[#This Row],[Vehicle cost]]+Table_Bp_list[[#This Row],[Team cost]]</f>
        <v>110486.09524494808</v>
      </c>
    </row>
    <row r="46" spans="1:18" x14ac:dyDescent="0.3">
      <c r="A46">
        <v>45</v>
      </c>
      <c r="B46">
        <v>35</v>
      </c>
      <c r="C46" t="s">
        <v>60</v>
      </c>
      <c r="D46" t="str">
        <f>VLOOKUP(Table_Bp_list[[#This Row],[OU]],Table_OU_map[],2,FALSE)</f>
        <v>GNCB1</v>
      </c>
      <c r="E46" t="s">
        <v>109</v>
      </c>
      <c r="F46" t="str">
        <f>VLOOKUP(Table_Bp_list[[#This Row],[Sub-index]],Table_Vehicle[],5,FALSE)</f>
        <v>Tata Ace</v>
      </c>
      <c r="G46" t="str">
        <f>VLOOKUP(Table_Bp_list[[#This Row],[Vehicle code]],vehicle_map[],2,FALSE)</f>
        <v>Tata Ace</v>
      </c>
      <c r="H46" t="str">
        <f>VLOOKUP(Table_Bp_list[[#This Row],[Sub-index]],Table_Vehicle_Ownership[],5,FALSE)</f>
        <v>Owned</v>
      </c>
      <c r="I46" t="str">
        <f>VLOOKUP(Table_Bp_list[[#This Row],[Sub-index]],Table_Year_of_purchase[],5,FALSE)</f>
        <v>2020</v>
      </c>
      <c r="J46" s="16">
        <f>INDEX(Capacity[],MATCH(Table_Bp_list[[#This Row],[OU Code]],OU_Code_list,0),MATCH(Table_Bp_list[[#This Row],[Vehicle code]],Vehicle_code_list,0))</f>
        <v>0.9429848152367003</v>
      </c>
      <c r="K46" s="16">
        <f>INDEX(Mieage[],MATCH(Table_Bp_list[[#This Row],[OU Code]],OU_Code_list,0), MATCH(Table_Bp_list[[#This Row],[Vehicle code]],Vehicle_code_list,0))</f>
        <v>9.3641429387747763</v>
      </c>
      <c r="L46">
        <f>VLOOKUP(Table_Bp_list[[#This Row],[OU Code]],Km_and_Fuel[],2,0)</f>
        <v>2700</v>
      </c>
      <c r="M46" s="16">
        <f>(Table_Bp_list[[#This Row],[Km travelled]]/Table_Bp_list[[#This Row],[Mileage]])*(VLOOKUP(Table_Bp_list[[#This Row],[OU Code]],Km_and_Fuel[],3,0))</f>
        <v>32700.275181934616</v>
      </c>
      <c r="N46" s="16">
        <f>INDEX(Main_and_add_cost[],MATCH(Table_Bp_list[[#This Row],[OU Code]],OU_Code_list,0),MATCH(Table_Bp_list[[#This Row],[Vehicle code]],Vehicle_code_list,0))</f>
        <v>7800</v>
      </c>
      <c r="O46" s="16">
        <f>VLOOKUP(Table_Bp_list[[#This Row],[Vehicle name]],EMI[],5,FALSE)</f>
        <v>6090.9052802258138</v>
      </c>
      <c r="P46" s="16">
        <f>Table_Bp_list[[#This Row],[Fuel Cost]]+Table_Bp_list[[#This Row],[Maintanance and additional]]+Table_Bp_list[[#This Row],[EMI]]</f>
        <v>46591.180462160431</v>
      </c>
      <c r="Q46" s="16">
        <f t="shared" si="1"/>
        <v>36000</v>
      </c>
      <c r="R46" s="16">
        <f>Table_Bp_list[[#This Row],[Vehicle cost]]+Table_Bp_list[[#This Row],[Team cost]]</f>
        <v>82591.180462160439</v>
      </c>
    </row>
    <row r="47" spans="1:18" x14ac:dyDescent="0.3">
      <c r="A47">
        <v>46</v>
      </c>
      <c r="B47">
        <v>36</v>
      </c>
      <c r="C47" t="s">
        <v>61</v>
      </c>
      <c r="D47" t="str">
        <f>VLOOKUP(Table_Bp_list[[#This Row],[OU]],Table_OU_map[],2,FALSE)</f>
        <v>BDQT1</v>
      </c>
      <c r="E47" t="s">
        <v>102</v>
      </c>
      <c r="F47" t="str">
        <f>VLOOKUP(Table_Bp_list[[#This Row],[Sub-index]],Table_Vehicle[],5,FALSE)</f>
        <v>Super ace</v>
      </c>
      <c r="G47" t="str">
        <f>VLOOKUP(Table_Bp_list[[#This Row],[Vehicle code]],vehicle_map[],2,FALSE)</f>
        <v>Super ace</v>
      </c>
      <c r="H47" t="str">
        <f>VLOOKUP(Table_Bp_list[[#This Row],[Sub-index]],Table_Vehicle_Ownership[],5,FALSE)</f>
        <v>Owned</v>
      </c>
      <c r="I47" t="str">
        <f>VLOOKUP(Table_Bp_list[[#This Row],[Sub-index]],Table_Year_of_purchase[],5,FALSE)</f>
        <v>2014</v>
      </c>
      <c r="J47" s="16">
        <f>INDEX(Capacity[],MATCH(Table_Bp_list[[#This Row],[OU Code]],OU_Code_list,0),MATCH(Table_Bp_list[[#This Row],[Vehicle code]],Vehicle_code_list,0))</f>
        <v>1.6651510049498304</v>
      </c>
      <c r="K47" s="16">
        <f>INDEX(Mieage[],MATCH(Table_Bp_list[[#This Row],[OU Code]],OU_Code_list,0), MATCH(Table_Bp_list[[#This Row],[Vehicle code]],Vehicle_code_list,0))</f>
        <v>9.9226528824228826</v>
      </c>
      <c r="L47">
        <f>VLOOKUP(Table_Bp_list[[#This Row],[OU Code]],Km_and_Fuel[],2,0)</f>
        <v>3000</v>
      </c>
      <c r="M47" s="16">
        <f>(Table_Bp_list[[#This Row],[Km travelled]]/Table_Bp_list[[#This Row],[Mileage]])*(VLOOKUP(Table_Bp_list[[#This Row],[OU Code]],Km_and_Fuel[],3,0))</f>
        <v>23752.568379081509</v>
      </c>
      <c r="N47" s="16">
        <f>INDEX(Main_and_add_cost[],MATCH(Table_Bp_list[[#This Row],[OU Code]],OU_Code_list,0),MATCH(Table_Bp_list[[#This Row],[Vehicle code]],Vehicle_code_list,0))</f>
        <v>10500</v>
      </c>
      <c r="O47" s="16">
        <f>VLOOKUP(Table_Bp_list[[#This Row],[Vehicle name]],EMI[],5,FALSE)</f>
        <v>8374.9947603104938</v>
      </c>
      <c r="P47" s="16">
        <f>Table_Bp_list[[#This Row],[Fuel Cost]]+Table_Bp_list[[#This Row],[Maintanance and additional]]+Table_Bp_list[[#This Row],[EMI]]</f>
        <v>42627.563139392005</v>
      </c>
      <c r="Q47" s="16">
        <f t="shared" si="1"/>
        <v>36000</v>
      </c>
      <c r="R47" s="16">
        <f>Table_Bp_list[[#This Row],[Vehicle cost]]+Table_Bp_list[[#This Row],[Team cost]]</f>
        <v>78627.563139392005</v>
      </c>
    </row>
    <row r="48" spans="1:18" x14ac:dyDescent="0.3">
      <c r="A48">
        <v>47</v>
      </c>
      <c r="B48">
        <v>36</v>
      </c>
      <c r="C48" t="s">
        <v>61</v>
      </c>
      <c r="D48" t="str">
        <f>VLOOKUP(Table_Bp_list[[#This Row],[OU]],Table_OU_map[],2,FALSE)</f>
        <v>BDQT1</v>
      </c>
      <c r="E48" t="s">
        <v>102</v>
      </c>
      <c r="F48" t="str">
        <f>VLOOKUP(Table_Bp_list[[#This Row],[Sub-index]],Table_Vehicle[],5,FALSE)</f>
        <v>AL Dost</v>
      </c>
      <c r="G48" t="str">
        <f>VLOOKUP(Table_Bp_list[[#This Row],[Vehicle code]],vehicle_map[],2,FALSE)</f>
        <v>AL Dost</v>
      </c>
      <c r="H48" t="str">
        <f>VLOOKUP(Table_Bp_list[[#This Row],[Sub-index]],Table_Vehicle_Ownership[],5,FALSE)</f>
        <v>Owned</v>
      </c>
      <c r="I48" t="str">
        <f>VLOOKUP(Table_Bp_list[[#This Row],[Sub-index]],Table_Year_of_purchase[],5,FALSE)</f>
        <v>2018</v>
      </c>
      <c r="J48" s="16">
        <f>INDEX(Capacity[],MATCH(Table_Bp_list[[#This Row],[OU Code]],OU_Code_list,0),MATCH(Table_Bp_list[[#This Row],[Vehicle code]],Vehicle_code_list,0))</f>
        <v>0.97146367060579686</v>
      </c>
      <c r="K48" s="16">
        <f>INDEX(Mieage[],MATCH(Table_Bp_list[[#This Row],[OU Code]],OU_Code_list,0), MATCH(Table_Bp_list[[#This Row],[Vehicle code]],Vehicle_code_list,0))</f>
        <v>16.206961290646341</v>
      </c>
      <c r="L48">
        <f>VLOOKUP(Table_Bp_list[[#This Row],[OU Code]],Km_and_Fuel[],2,0)</f>
        <v>3000</v>
      </c>
      <c r="M48" s="16">
        <f>(Table_Bp_list[[#This Row],[Km travelled]]/Table_Bp_list[[#This Row],[Mileage]])*(VLOOKUP(Table_Bp_list[[#This Row],[OU Code]],Km_and_Fuel[],3,0))</f>
        <v>14542.423275093808</v>
      </c>
      <c r="N48" s="16">
        <f>INDEX(Main_and_add_cost[],MATCH(Table_Bp_list[[#This Row],[OU Code]],OU_Code_list,0),MATCH(Table_Bp_list[[#This Row],[Vehicle code]],Vehicle_code_list,0))</f>
        <v>10200</v>
      </c>
      <c r="O48" s="16">
        <f>VLOOKUP(Table_Bp_list[[#This Row],[Vehicle name]],EMI[],5,FALSE)</f>
        <v>7613.6316002822668</v>
      </c>
      <c r="P48" s="16">
        <f>Table_Bp_list[[#This Row],[Fuel Cost]]+Table_Bp_list[[#This Row],[Maintanance and additional]]+Table_Bp_list[[#This Row],[EMI]]</f>
        <v>32356.054875376078</v>
      </c>
      <c r="Q48" s="16">
        <f t="shared" si="1"/>
        <v>36000</v>
      </c>
      <c r="R48" s="16">
        <f>Table_Bp_list[[#This Row],[Vehicle cost]]+Table_Bp_list[[#This Row],[Team cost]]</f>
        <v>68356.054875376081</v>
      </c>
    </row>
    <row r="49" spans="1:18" x14ac:dyDescent="0.3">
      <c r="A49">
        <v>48</v>
      </c>
      <c r="B49">
        <v>37</v>
      </c>
      <c r="C49" t="s">
        <v>64</v>
      </c>
      <c r="D49" t="str">
        <f>VLOOKUP(Table_Bp_list[[#This Row],[OU]],Table_OU_map[],2,FALSE)</f>
        <v>JNDB1</v>
      </c>
      <c r="E49" t="s">
        <v>108</v>
      </c>
      <c r="F49" t="str">
        <f>VLOOKUP(Table_Bp_list[[#This Row],[Sub-index]],Table_Vehicle[],5,FALSE)</f>
        <v>Tata Ace</v>
      </c>
      <c r="G49" t="str">
        <f>VLOOKUP(Table_Bp_list[[#This Row],[Vehicle code]],vehicle_map[],2,FALSE)</f>
        <v>Tata Ace</v>
      </c>
      <c r="H49" t="str">
        <f>VLOOKUP(Table_Bp_list[[#This Row],[Sub-index]],Table_Vehicle_Ownership[],5,FALSE)</f>
        <v>Owned</v>
      </c>
      <c r="I49" t="str">
        <f>VLOOKUP(Table_Bp_list[[#This Row],[Sub-index]],Table_Year_of_purchase[],5,FALSE)</f>
        <v>2015</v>
      </c>
      <c r="J49" s="16">
        <f>INDEX(Capacity[],MATCH(Table_Bp_list[[#This Row],[OU Code]],OU_Code_list,0),MATCH(Table_Bp_list[[#This Row],[Vehicle code]],Vehicle_code_list,0))</f>
        <v>1.020976097530419</v>
      </c>
      <c r="K49" s="16">
        <f>INDEX(Mieage[],MATCH(Table_Bp_list[[#This Row],[OU Code]],OU_Code_list,0), MATCH(Table_Bp_list[[#This Row],[Vehicle code]],Vehicle_code_list,0))</f>
        <v>10.173410042173559</v>
      </c>
      <c r="L49">
        <f>VLOOKUP(Table_Bp_list[[#This Row],[OU Code]],Km_and_Fuel[],2,0)</f>
        <v>1800</v>
      </c>
      <c r="M49" s="16">
        <f>(Table_Bp_list[[#This Row],[Km travelled]]/Table_Bp_list[[#This Row],[Mileage]])*(VLOOKUP(Table_Bp_list[[#This Row],[OU Code]],Km_and_Fuel[],3,0))</f>
        <v>14495.51069292958</v>
      </c>
      <c r="N49" s="16">
        <f>INDEX(Main_and_add_cost[],MATCH(Table_Bp_list[[#This Row],[OU Code]],OU_Code_list,0),MATCH(Table_Bp_list[[#This Row],[Vehicle code]],Vehicle_code_list,0))</f>
        <v>9700</v>
      </c>
      <c r="O49" s="16">
        <f>VLOOKUP(Table_Bp_list[[#This Row],[Vehicle name]],EMI[],5,FALSE)</f>
        <v>6090.9052802258138</v>
      </c>
      <c r="P49" s="16">
        <f>Table_Bp_list[[#This Row],[Fuel Cost]]+Table_Bp_list[[#This Row],[Maintanance and additional]]+Table_Bp_list[[#This Row],[EMI]]</f>
        <v>30286.415973155395</v>
      </c>
      <c r="Q49" s="16">
        <f t="shared" si="1"/>
        <v>36000</v>
      </c>
      <c r="R49" s="16">
        <f>Table_Bp_list[[#This Row],[Vehicle cost]]+Table_Bp_list[[#This Row],[Team cost]]</f>
        <v>66286.415973155395</v>
      </c>
    </row>
    <row r="50" spans="1:18" x14ac:dyDescent="0.3">
      <c r="A50">
        <v>49</v>
      </c>
      <c r="B50">
        <v>38</v>
      </c>
      <c r="C50" t="s">
        <v>65</v>
      </c>
      <c r="D50" t="str">
        <f>VLOOKUP(Table_Bp_list[[#This Row],[OU]],Table_OU_map[],2,FALSE)</f>
        <v>MSHB1</v>
      </c>
      <c r="E50" t="s">
        <v>105</v>
      </c>
      <c r="F50" t="str">
        <f>VLOOKUP(Table_Bp_list[[#This Row],[Sub-index]],Table_Vehicle[],5,FALSE)</f>
        <v>Mahindra</v>
      </c>
      <c r="G50" t="str">
        <f>VLOOKUP(Table_Bp_list[[#This Row],[Vehicle code]],vehicle_map[],2,FALSE)</f>
        <v>Mahindra</v>
      </c>
      <c r="H50" t="str">
        <f>VLOOKUP(Table_Bp_list[[#This Row],[Sub-index]],Table_Vehicle_Ownership[],5,FALSE)</f>
        <v>EMI</v>
      </c>
      <c r="I50" t="str">
        <f>VLOOKUP(Table_Bp_list[[#This Row],[Sub-index]],Table_Year_of_purchase[],5,FALSE)</f>
        <v>2019</v>
      </c>
      <c r="J50" s="16">
        <f>INDEX(Capacity[],MATCH(Table_Bp_list[[#This Row],[OU Code]],OU_Code_list,0),MATCH(Table_Bp_list[[#This Row],[Vehicle code]],Vehicle_code_list,0))</f>
        <v>1.7903212444492185</v>
      </c>
      <c r="K50" s="16">
        <f>INDEX(Mieage[],MATCH(Table_Bp_list[[#This Row],[OU Code]],OU_Code_list,0), MATCH(Table_Bp_list[[#This Row],[Vehicle code]],Vehicle_code_list,0))</f>
        <v>8.6217992604575731</v>
      </c>
      <c r="L50">
        <f>VLOOKUP(Table_Bp_list[[#This Row],[OU Code]],Km_and_Fuel[],2,0)</f>
        <v>2000</v>
      </c>
      <c r="M50" s="16">
        <f>(Table_Bp_list[[#This Row],[Km travelled]]/Table_Bp_list[[#This Row],[Mileage]])*(VLOOKUP(Table_Bp_list[[#This Row],[OU Code]],Km_and_Fuel[],3,0))</f>
        <v>23052.631423483541</v>
      </c>
      <c r="N50" s="16">
        <f>INDEX(Main_and_add_cost[],MATCH(Table_Bp_list[[#This Row],[OU Code]],OU_Code_list,0),MATCH(Table_Bp_list[[#This Row],[Vehicle code]],Vehicle_code_list,0))</f>
        <v>10200</v>
      </c>
      <c r="O50" s="16">
        <f>VLOOKUP(Table_Bp_list[[#This Row],[Vehicle name]],EMI[],5,FALSE)</f>
        <v>11420.4474004234</v>
      </c>
      <c r="P50" s="16">
        <f>Table_Bp_list[[#This Row],[Fuel Cost]]+Table_Bp_list[[#This Row],[Maintanance and additional]]+Table_Bp_list[[#This Row],[EMI]]</f>
        <v>44673.078823906944</v>
      </c>
      <c r="Q50" s="16">
        <f t="shared" si="1"/>
        <v>36000</v>
      </c>
      <c r="R50" s="16">
        <f>Table_Bp_list[[#This Row],[Vehicle cost]]+Table_Bp_list[[#This Row],[Team cost]]</f>
        <v>80673.078823906952</v>
      </c>
    </row>
    <row r="51" spans="1:18" x14ac:dyDescent="0.3">
      <c r="A51">
        <v>50</v>
      </c>
      <c r="B51">
        <v>38</v>
      </c>
      <c r="C51" t="s">
        <v>65</v>
      </c>
      <c r="D51" t="str">
        <f>VLOOKUP(Table_Bp_list[[#This Row],[OU]],Table_OU_map[],2,FALSE)</f>
        <v>MSHB1</v>
      </c>
      <c r="E51" t="s">
        <v>105</v>
      </c>
      <c r="F51" t="str">
        <f>VLOOKUP(Table_Bp_list[[#This Row],[Sub-index]],Table_Vehicle[],5,FALSE)</f>
        <v>Mahindra</v>
      </c>
      <c r="G51" t="str">
        <f>VLOOKUP(Table_Bp_list[[#This Row],[Vehicle code]],vehicle_map[],2,FALSE)</f>
        <v>Mahindra</v>
      </c>
      <c r="H51" t="str">
        <f>VLOOKUP(Table_Bp_list[[#This Row],[Sub-index]],Table_Vehicle_Ownership[],5,FALSE)</f>
        <v>Owned</v>
      </c>
      <c r="I51" t="str">
        <f>VLOOKUP(Table_Bp_list[[#This Row],[Sub-index]],Table_Year_of_purchase[],5,FALSE)</f>
        <v>2018</v>
      </c>
      <c r="J51" s="16">
        <f>INDEX(Capacity[],MATCH(Table_Bp_list[[#This Row],[OU Code]],OU_Code_list,0),MATCH(Table_Bp_list[[#This Row],[Vehicle code]],Vehicle_code_list,0))</f>
        <v>1.7903212444492185</v>
      </c>
      <c r="K51" s="16">
        <f>INDEX(Mieage[],MATCH(Table_Bp_list[[#This Row],[OU Code]],OU_Code_list,0), MATCH(Table_Bp_list[[#This Row],[Vehicle code]],Vehicle_code_list,0))</f>
        <v>8.6217992604575731</v>
      </c>
      <c r="L51">
        <f>VLOOKUP(Table_Bp_list[[#This Row],[OU Code]],Km_and_Fuel[],2,0)</f>
        <v>2000</v>
      </c>
      <c r="M51" s="16">
        <f>(Table_Bp_list[[#This Row],[Km travelled]]/Table_Bp_list[[#This Row],[Mileage]])*(VLOOKUP(Table_Bp_list[[#This Row],[OU Code]],Km_and_Fuel[],3,0))</f>
        <v>23052.631423483541</v>
      </c>
      <c r="N51" s="16">
        <f>INDEX(Main_and_add_cost[],MATCH(Table_Bp_list[[#This Row],[OU Code]],OU_Code_list,0),MATCH(Table_Bp_list[[#This Row],[Vehicle code]],Vehicle_code_list,0))</f>
        <v>10200</v>
      </c>
      <c r="O51" s="16">
        <f>VLOOKUP(Table_Bp_list[[#This Row],[Vehicle name]],EMI[],5,FALSE)</f>
        <v>11420.4474004234</v>
      </c>
      <c r="P51" s="16">
        <f>Table_Bp_list[[#This Row],[Fuel Cost]]+Table_Bp_list[[#This Row],[Maintanance and additional]]+Table_Bp_list[[#This Row],[EMI]]</f>
        <v>44673.078823906944</v>
      </c>
      <c r="Q51" s="16">
        <f t="shared" si="1"/>
        <v>36000</v>
      </c>
      <c r="R51" s="16">
        <f>Table_Bp_list[[#This Row],[Vehicle cost]]+Table_Bp_list[[#This Row],[Team cost]]</f>
        <v>80673.078823906952</v>
      </c>
    </row>
    <row r="52" spans="1:18" x14ac:dyDescent="0.3">
      <c r="A52">
        <v>51</v>
      </c>
      <c r="B52">
        <v>39</v>
      </c>
      <c r="C52" t="s">
        <v>68</v>
      </c>
      <c r="D52" t="str">
        <f>VLOOKUP(Table_Bp_list[[#This Row],[OU]],Table_OU_map[],2,FALSE)</f>
        <v>AMDT1</v>
      </c>
      <c r="E52" t="s">
        <v>98</v>
      </c>
      <c r="F52" t="str">
        <f>VLOOKUP(Table_Bp_list[[#This Row],[Sub-index]],Table_Vehicle[],5,FALSE)</f>
        <v>17 ft</v>
      </c>
      <c r="G52" t="str">
        <f>VLOOKUP(Table_Bp_list[[#This Row],[Vehicle code]],vehicle_map[],2,FALSE)</f>
        <v>Eicher 17</v>
      </c>
      <c r="H52" t="str">
        <f>VLOOKUP(Table_Bp_list[[#This Row],[Sub-index]],Table_Vehicle_Ownership[],5,FALSE)</f>
        <v>Market</v>
      </c>
      <c r="I52" t="str">
        <f>VLOOKUP(Table_Bp_list[[#This Row],[Sub-index]],Table_Year_of_purchase[],5,FALSE)</f>
        <v>NA</v>
      </c>
      <c r="J52" s="16">
        <f>INDEX(Capacity[],MATCH(Table_Bp_list[[#This Row],[OU Code]],OU_Code_list,0),MATCH(Table_Bp_list[[#This Row],[Vehicle code]],Vehicle_code_list,0))</f>
        <v>6.5900268382448797</v>
      </c>
      <c r="K52" s="16">
        <f>INDEX(Mieage[],MATCH(Table_Bp_list[[#This Row],[OU Code]],OU_Code_list,0), MATCH(Table_Bp_list[[#This Row],[Vehicle code]],Vehicle_code_list,0))</f>
        <v>6.5525461364709248</v>
      </c>
      <c r="L52">
        <f>VLOOKUP(Table_Bp_list[[#This Row],[OU Code]],Km_and_Fuel[],2,0)</f>
        <v>2900</v>
      </c>
      <c r="M52" s="16">
        <f>(Table_Bp_list[[#This Row],[Km travelled]]/Table_Bp_list[[#This Row],[Mileage]])*(VLOOKUP(Table_Bp_list[[#This Row],[OU Code]],Km_and_Fuel[],3,0))</f>
        <v>44474.742564298867</v>
      </c>
      <c r="N52" s="16">
        <f>INDEX(Main_and_add_cost[],MATCH(Table_Bp_list[[#This Row],[OU Code]],OU_Code_list,0),MATCH(Table_Bp_list[[#This Row],[Vehicle code]],Vehicle_code_list,0))</f>
        <v>12500</v>
      </c>
      <c r="O52" s="16">
        <f>VLOOKUP(Table_Bp_list[[#This Row],[Vehicle name]],EMI[],5,FALSE)</f>
        <v>17511.352680649215</v>
      </c>
      <c r="P52" s="16">
        <f>Table_Bp_list[[#This Row],[Fuel Cost]]+Table_Bp_list[[#This Row],[Maintanance and additional]]+Table_Bp_list[[#This Row],[EMI]]</f>
        <v>74486.095244948083</v>
      </c>
      <c r="Q52" s="16">
        <f t="shared" si="1"/>
        <v>36000</v>
      </c>
      <c r="R52" s="16">
        <f>Table_Bp_list[[#This Row],[Vehicle cost]]+Table_Bp_list[[#This Row],[Team cost]]</f>
        <v>110486.09524494808</v>
      </c>
    </row>
    <row r="53" spans="1:18" x14ac:dyDescent="0.3">
      <c r="A53">
        <v>52</v>
      </c>
      <c r="B53">
        <v>40</v>
      </c>
      <c r="C53" t="s">
        <v>69</v>
      </c>
      <c r="D53" t="str">
        <f>VLOOKUP(Table_Bp_list[[#This Row],[OU]],Table_OU_map[],2,FALSE)</f>
        <v>AMDBP</v>
      </c>
      <c r="E53" t="s">
        <v>106</v>
      </c>
      <c r="F53" t="str">
        <f>VLOOKUP(Table_Bp_list[[#This Row],[Sub-index]],Table_Vehicle[],5,FALSE)</f>
        <v>Mahindra</v>
      </c>
      <c r="G53" t="str">
        <f>VLOOKUP(Table_Bp_list[[#This Row],[Vehicle code]],vehicle_map[],2,FALSE)</f>
        <v>Mahindra</v>
      </c>
      <c r="H53" t="str">
        <f>VLOOKUP(Table_Bp_list[[#This Row],[Sub-index]],Table_Vehicle_Ownership[],5,FALSE)</f>
        <v>EMI</v>
      </c>
      <c r="I53" t="str">
        <f>VLOOKUP(Table_Bp_list[[#This Row],[Sub-index]],Table_Year_of_purchase[],5,FALSE)</f>
        <v>2011</v>
      </c>
      <c r="J53" s="16">
        <f>INDEX(Capacity[],MATCH(Table_Bp_list[[#This Row],[OU Code]],OU_Code_list,0),MATCH(Table_Bp_list[[#This Row],[Vehicle code]],Vehicle_code_list,0))</f>
        <v>1.4849540362195355</v>
      </c>
      <c r="K53" s="16">
        <f>INDEX(Mieage[],MATCH(Table_Bp_list[[#This Row],[OU Code]],OU_Code_list,0), MATCH(Table_Bp_list[[#This Row],[Vehicle code]],Vehicle_code_list,0))</f>
        <v>11.216814907083885</v>
      </c>
      <c r="L53">
        <f>VLOOKUP(Table_Bp_list[[#This Row],[OU Code]],Km_and_Fuel[],2,0)</f>
        <v>2600</v>
      </c>
      <c r="M53" s="16">
        <f>(Table_Bp_list[[#This Row],[Km travelled]]/Table_Bp_list[[#This Row],[Mileage]])*(VLOOKUP(Table_Bp_list[[#This Row],[OU Code]],Km_and_Fuel[],3,0))</f>
        <v>18738.720654163106</v>
      </c>
      <c r="N53" s="16">
        <f>INDEX(Main_and_add_cost[],MATCH(Table_Bp_list[[#This Row],[OU Code]],OU_Code_list,0),MATCH(Table_Bp_list[[#This Row],[Vehicle code]],Vehicle_code_list,0))</f>
        <v>11200</v>
      </c>
      <c r="O53" s="16">
        <f>VLOOKUP(Table_Bp_list[[#This Row],[Vehicle name]],EMI[],5,FALSE)</f>
        <v>11420.4474004234</v>
      </c>
      <c r="P53" s="16">
        <f>Table_Bp_list[[#This Row],[Fuel Cost]]+Table_Bp_list[[#This Row],[Maintanance and additional]]+Table_Bp_list[[#This Row],[EMI]]</f>
        <v>41359.168054586509</v>
      </c>
      <c r="Q53" s="16">
        <f t="shared" si="1"/>
        <v>36000</v>
      </c>
      <c r="R53" s="16">
        <f>Table_Bp_list[[#This Row],[Vehicle cost]]+Table_Bp_list[[#This Row],[Team cost]]</f>
        <v>77359.168054586509</v>
      </c>
    </row>
    <row r="54" spans="1:18" x14ac:dyDescent="0.3">
      <c r="A54">
        <v>53</v>
      </c>
      <c r="B54">
        <v>41</v>
      </c>
      <c r="C54" t="s">
        <v>70</v>
      </c>
      <c r="D54" t="str">
        <f>VLOOKUP(Table_Bp_list[[#This Row],[OU]],Table_OU_map[],2,FALSE)</f>
        <v>BDQT1</v>
      </c>
      <c r="E54" t="s">
        <v>102</v>
      </c>
      <c r="F54" t="str">
        <f>VLOOKUP(Table_Bp_list[[#This Row],[Sub-index]],Table_Vehicle[],5,FALSE)</f>
        <v>AL Dost</v>
      </c>
      <c r="G54" t="str">
        <f>VLOOKUP(Table_Bp_list[[#This Row],[Vehicle code]],vehicle_map[],2,FALSE)</f>
        <v>AL Dost</v>
      </c>
      <c r="H54" t="str">
        <f>VLOOKUP(Table_Bp_list[[#This Row],[Sub-index]],Table_Vehicle_Ownership[],5,FALSE)</f>
        <v>Owned</v>
      </c>
      <c r="I54" t="str">
        <f>VLOOKUP(Table_Bp_list[[#This Row],[Sub-index]],Table_Year_of_purchase[],5,FALSE)</f>
        <v>2015</v>
      </c>
      <c r="J54" s="16">
        <f>INDEX(Capacity[],MATCH(Table_Bp_list[[#This Row],[OU Code]],OU_Code_list,0),MATCH(Table_Bp_list[[#This Row],[Vehicle code]],Vehicle_code_list,0))</f>
        <v>0.97146367060579686</v>
      </c>
      <c r="K54" s="16">
        <f>INDEX(Mieage[],MATCH(Table_Bp_list[[#This Row],[OU Code]],OU_Code_list,0), MATCH(Table_Bp_list[[#This Row],[Vehicle code]],Vehicle_code_list,0))</f>
        <v>16.206961290646341</v>
      </c>
      <c r="L54">
        <f>VLOOKUP(Table_Bp_list[[#This Row],[OU Code]],Km_and_Fuel[],2,0)</f>
        <v>3000</v>
      </c>
      <c r="M54" s="16">
        <f>(Table_Bp_list[[#This Row],[Km travelled]]/Table_Bp_list[[#This Row],[Mileage]])*(VLOOKUP(Table_Bp_list[[#This Row],[OU Code]],Km_and_Fuel[],3,0))</f>
        <v>14542.423275093808</v>
      </c>
      <c r="N54" s="16">
        <f>INDEX(Main_and_add_cost[],MATCH(Table_Bp_list[[#This Row],[OU Code]],OU_Code_list,0),MATCH(Table_Bp_list[[#This Row],[Vehicle code]],Vehicle_code_list,0))</f>
        <v>10200</v>
      </c>
      <c r="O54" s="16">
        <f>VLOOKUP(Table_Bp_list[[#This Row],[Vehicle name]],EMI[],5,FALSE)</f>
        <v>7613.6316002822668</v>
      </c>
      <c r="P54" s="16">
        <f>Table_Bp_list[[#This Row],[Fuel Cost]]+Table_Bp_list[[#This Row],[Maintanance and additional]]+Table_Bp_list[[#This Row],[EMI]]</f>
        <v>32356.054875376078</v>
      </c>
      <c r="Q54" s="16">
        <f t="shared" si="1"/>
        <v>36000</v>
      </c>
      <c r="R54" s="16">
        <f>Table_Bp_list[[#This Row],[Vehicle cost]]+Table_Bp_list[[#This Row],[Team cost]]</f>
        <v>68356.054875376081</v>
      </c>
    </row>
    <row r="55" spans="1:18" x14ac:dyDescent="0.3">
      <c r="A55">
        <v>54</v>
      </c>
      <c r="B55">
        <v>42</v>
      </c>
      <c r="C55" t="s">
        <v>71</v>
      </c>
      <c r="D55" t="str">
        <f>VLOOKUP(Table_Bp_list[[#This Row],[OU]],Table_OU_map[],2,FALSE)</f>
        <v>STVT1</v>
      </c>
      <c r="E55" t="s">
        <v>100</v>
      </c>
      <c r="F55" t="str">
        <f>VLOOKUP(Table_Bp_list[[#This Row],[Sub-index]],Table_Vehicle[],5,FALSE)</f>
        <v>Tata Ace</v>
      </c>
      <c r="G55" t="str">
        <f>VLOOKUP(Table_Bp_list[[#This Row],[Vehicle code]],vehicle_map[],2,FALSE)</f>
        <v>Tata Ace</v>
      </c>
      <c r="H55" t="str">
        <f>VLOOKUP(Table_Bp_list[[#This Row],[Sub-index]],Table_Vehicle_Ownership[],5,FALSE)</f>
        <v>Owned</v>
      </c>
      <c r="I55" t="str">
        <f>VLOOKUP(Table_Bp_list[[#This Row],[Sub-index]],Table_Year_of_purchase[],5,FALSE)</f>
        <v>2019</v>
      </c>
      <c r="J55" s="16">
        <f>INDEX(Capacity[],MATCH(Table_Bp_list[[#This Row],[OU Code]],OU_Code_list,0),MATCH(Table_Bp_list[[#This Row],[Vehicle code]],Vehicle_code_list,0))</f>
        <v>1.0764283836997799</v>
      </c>
      <c r="K55" s="16">
        <f>INDEX(Mieage[],MATCH(Table_Bp_list[[#This Row],[OU Code]],OU_Code_list,0), MATCH(Table_Bp_list[[#This Row],[Vehicle code]],Vehicle_code_list,0))</f>
        <v>17.294647938760768</v>
      </c>
      <c r="L55">
        <f>VLOOKUP(Table_Bp_list[[#This Row],[OU Code]],Km_and_Fuel[],2,0)</f>
        <v>2900</v>
      </c>
      <c r="M55" s="16">
        <f>(Table_Bp_list[[#This Row],[Km travelled]]/Table_Bp_list[[#This Row],[Mileage]])*(VLOOKUP(Table_Bp_list[[#This Row],[OU Code]],Km_and_Fuel[],3,0))</f>
        <v>16669.829348340325</v>
      </c>
      <c r="N55" s="16">
        <f>INDEX(Main_and_add_cost[],MATCH(Table_Bp_list[[#This Row],[OU Code]],OU_Code_list,0),MATCH(Table_Bp_list[[#This Row],[Vehicle code]],Vehicle_code_list,0))</f>
        <v>11500</v>
      </c>
      <c r="O55" s="16">
        <f>VLOOKUP(Table_Bp_list[[#This Row],[Vehicle name]],EMI[],5,FALSE)</f>
        <v>6090.9052802258138</v>
      </c>
      <c r="P55" s="16">
        <f>Table_Bp_list[[#This Row],[Fuel Cost]]+Table_Bp_list[[#This Row],[Maintanance and additional]]+Table_Bp_list[[#This Row],[EMI]]</f>
        <v>34260.734628566141</v>
      </c>
      <c r="Q55" s="16">
        <f t="shared" si="1"/>
        <v>36000</v>
      </c>
      <c r="R55" s="16">
        <f>Table_Bp_list[[#This Row],[Vehicle cost]]+Table_Bp_list[[#This Row],[Team cost]]</f>
        <v>70260.734628566133</v>
      </c>
    </row>
    <row r="56" spans="1:18" x14ac:dyDescent="0.3">
      <c r="A56">
        <v>55</v>
      </c>
      <c r="B56">
        <v>43</v>
      </c>
      <c r="C56" t="s">
        <v>72</v>
      </c>
      <c r="D56" t="str">
        <f>VLOOKUP(Table_Bp_list[[#This Row],[OU]],Table_OU_map[],2,FALSE)</f>
        <v>AMDBP</v>
      </c>
      <c r="E56" t="s">
        <v>106</v>
      </c>
      <c r="F56" t="str">
        <f>VLOOKUP(Table_Bp_list[[#This Row],[Sub-index]],Table_Vehicle[],5,FALSE)</f>
        <v>17 ft</v>
      </c>
      <c r="G56" t="str">
        <f>VLOOKUP(Table_Bp_list[[#This Row],[Vehicle code]],vehicle_map[],2,FALSE)</f>
        <v>Eicher 17</v>
      </c>
      <c r="H56" t="str">
        <f>VLOOKUP(Table_Bp_list[[#This Row],[Sub-index]],Table_Vehicle_Ownership[],5,FALSE)</f>
        <v>Market</v>
      </c>
      <c r="I56" t="str">
        <f>VLOOKUP(Table_Bp_list[[#This Row],[Sub-index]],Table_Year_of_purchase[],5,FALSE)</f>
        <v>NA</v>
      </c>
      <c r="J56" s="16">
        <f>INDEX(Capacity[],MATCH(Table_Bp_list[[#This Row],[OU Code]],OU_Code_list,0),MATCH(Table_Bp_list[[#This Row],[Vehicle code]],Vehicle_code_list,0))</f>
        <v>2.6680743558814162</v>
      </c>
      <c r="K56" s="16">
        <f>INDEX(Mieage[],MATCH(Table_Bp_list[[#This Row],[OU Code]],OU_Code_list,0), MATCH(Table_Bp_list[[#This Row],[Vehicle code]],Vehicle_code_list,0))</f>
        <v>4.6995094079618678</v>
      </c>
      <c r="L56">
        <f>VLOOKUP(Table_Bp_list[[#This Row],[OU Code]],Km_and_Fuel[],2,0)</f>
        <v>2600</v>
      </c>
      <c r="M56" s="16">
        <f>(Table_Bp_list[[#This Row],[Km travelled]]/Table_Bp_list[[#This Row],[Mileage]])*(VLOOKUP(Table_Bp_list[[#This Row],[OU Code]],Km_and_Fuel[],3,0))</f>
        <v>44725.681539693796</v>
      </c>
      <c r="N56" s="16">
        <f>INDEX(Main_and_add_cost[],MATCH(Table_Bp_list[[#This Row],[OU Code]],OU_Code_list,0),MATCH(Table_Bp_list[[#This Row],[Vehicle code]],Vehicle_code_list,0))</f>
        <v>11200</v>
      </c>
      <c r="O56" s="16">
        <f>VLOOKUP(Table_Bp_list[[#This Row],[Vehicle name]],EMI[],5,FALSE)</f>
        <v>17511.352680649215</v>
      </c>
      <c r="P56" s="16">
        <f>Table_Bp_list[[#This Row],[Fuel Cost]]+Table_Bp_list[[#This Row],[Maintanance and additional]]+Table_Bp_list[[#This Row],[EMI]]</f>
        <v>73437.034220343019</v>
      </c>
      <c r="Q56" s="16">
        <f t="shared" si="1"/>
        <v>36000</v>
      </c>
      <c r="R56" s="16">
        <f>Table_Bp_list[[#This Row],[Vehicle cost]]+Table_Bp_list[[#This Row],[Team cost]]</f>
        <v>109437.03422034302</v>
      </c>
    </row>
    <row r="57" spans="1:18" x14ac:dyDescent="0.3">
      <c r="A57">
        <v>56</v>
      </c>
      <c r="B57">
        <v>43</v>
      </c>
      <c r="C57" t="s">
        <v>72</v>
      </c>
      <c r="D57" t="str">
        <f>VLOOKUP(Table_Bp_list[[#This Row],[OU]],Table_OU_map[],2,FALSE)</f>
        <v>AMDBP</v>
      </c>
      <c r="E57" t="s">
        <v>106</v>
      </c>
      <c r="F57" t="str">
        <f>VLOOKUP(Table_Bp_list[[#This Row],[Sub-index]],Table_Vehicle[],5,FALSE)</f>
        <v>Mahindra</v>
      </c>
      <c r="G57" t="str">
        <f>VLOOKUP(Table_Bp_list[[#This Row],[Vehicle code]],vehicle_map[],2,FALSE)</f>
        <v>Mahindra</v>
      </c>
      <c r="H57" t="str">
        <f>VLOOKUP(Table_Bp_list[[#This Row],[Sub-index]],Table_Vehicle_Ownership[],5,FALSE)</f>
        <v>EMI</v>
      </c>
      <c r="I57" t="str">
        <f>VLOOKUP(Table_Bp_list[[#This Row],[Sub-index]],Table_Year_of_purchase[],5,FALSE)</f>
        <v>2018</v>
      </c>
      <c r="J57" s="16">
        <f>INDEX(Capacity[],MATCH(Table_Bp_list[[#This Row],[OU Code]],OU_Code_list,0),MATCH(Table_Bp_list[[#This Row],[Vehicle code]],Vehicle_code_list,0))</f>
        <v>1.4849540362195355</v>
      </c>
      <c r="K57" s="16">
        <f>INDEX(Mieage[],MATCH(Table_Bp_list[[#This Row],[OU Code]],OU_Code_list,0), MATCH(Table_Bp_list[[#This Row],[Vehicle code]],Vehicle_code_list,0))</f>
        <v>11.216814907083885</v>
      </c>
      <c r="L57">
        <f>VLOOKUP(Table_Bp_list[[#This Row],[OU Code]],Km_and_Fuel[],2,0)</f>
        <v>2600</v>
      </c>
      <c r="M57" s="16">
        <f>(Table_Bp_list[[#This Row],[Km travelled]]/Table_Bp_list[[#This Row],[Mileage]])*(VLOOKUP(Table_Bp_list[[#This Row],[OU Code]],Km_and_Fuel[],3,0))</f>
        <v>18738.720654163106</v>
      </c>
      <c r="N57" s="16">
        <f>INDEX(Main_and_add_cost[],MATCH(Table_Bp_list[[#This Row],[OU Code]],OU_Code_list,0),MATCH(Table_Bp_list[[#This Row],[Vehicle code]],Vehicle_code_list,0))</f>
        <v>11200</v>
      </c>
      <c r="O57" s="16">
        <f>VLOOKUP(Table_Bp_list[[#This Row],[Vehicle name]],EMI[],5,FALSE)</f>
        <v>11420.4474004234</v>
      </c>
      <c r="P57" s="16">
        <f>Table_Bp_list[[#This Row],[Fuel Cost]]+Table_Bp_list[[#This Row],[Maintanance and additional]]+Table_Bp_list[[#This Row],[EMI]]</f>
        <v>41359.168054586509</v>
      </c>
      <c r="Q57" s="16">
        <f t="shared" si="1"/>
        <v>36000</v>
      </c>
      <c r="R57" s="16">
        <f>Table_Bp_list[[#This Row],[Vehicle cost]]+Table_Bp_list[[#This Row],[Team cost]]</f>
        <v>77359.168054586509</v>
      </c>
    </row>
    <row r="58" spans="1:18" x14ac:dyDescent="0.3">
      <c r="A58">
        <v>57</v>
      </c>
      <c r="B58">
        <v>43</v>
      </c>
      <c r="C58" t="s">
        <v>72</v>
      </c>
      <c r="D58" t="str">
        <f>VLOOKUP(Table_Bp_list[[#This Row],[OU]],Table_OU_map[],2,FALSE)</f>
        <v>AMDBP</v>
      </c>
      <c r="E58" t="s">
        <v>106</v>
      </c>
      <c r="F58" t="str">
        <f>VLOOKUP(Table_Bp_list[[#This Row],[Sub-index]],Table_Vehicle[],5,FALSE)</f>
        <v>Pickup</v>
      </c>
      <c r="G58" t="str">
        <f>VLOOKUP(Table_Bp_list[[#This Row],[Vehicle code]],vehicle_map[],2,FALSE)</f>
        <v>Pickup</v>
      </c>
      <c r="H58" t="str">
        <f>VLOOKUP(Table_Bp_list[[#This Row],[Sub-index]],Table_Vehicle_Ownership[],5,FALSE)</f>
        <v>EMI</v>
      </c>
      <c r="I58" t="str">
        <f>VLOOKUP(Table_Bp_list[[#This Row],[Sub-index]],Table_Year_of_purchase[],5,FALSE)</f>
        <v>2018</v>
      </c>
      <c r="J58" s="16">
        <f>INDEX(Capacity[],MATCH(Table_Bp_list[[#This Row],[OU Code]],OU_Code_list,0),MATCH(Table_Bp_list[[#This Row],[Vehicle code]],Vehicle_code_list,0))</f>
        <v>1.2007936330416782</v>
      </c>
      <c r="K58" s="16">
        <f>INDEX(Mieage[],MATCH(Table_Bp_list[[#This Row],[OU Code]],OU_Code_list,0), MATCH(Table_Bp_list[[#This Row],[Vehicle code]],Vehicle_code_list,0))</f>
        <v>8.0856008470429561</v>
      </c>
      <c r="L58">
        <f>VLOOKUP(Table_Bp_list[[#This Row],[OU Code]],Km_and_Fuel[],2,0)</f>
        <v>2600</v>
      </c>
      <c r="M58" s="16">
        <f>(Table_Bp_list[[#This Row],[Km travelled]]/Table_Bp_list[[#This Row],[Mileage]])*(VLOOKUP(Table_Bp_list[[#This Row],[OU Code]],Km_and_Fuel[],3,0))</f>
        <v>25995.441173696705</v>
      </c>
      <c r="N58" s="16">
        <f>INDEX(Main_and_add_cost[],MATCH(Table_Bp_list[[#This Row],[OU Code]],OU_Code_list,0),MATCH(Table_Bp_list[[#This Row],[Vehicle code]],Vehicle_code_list,0))</f>
        <v>9800</v>
      </c>
      <c r="O58" s="16">
        <f>VLOOKUP(Table_Bp_list[[#This Row],[Vehicle name]],EMI[],5,FALSE)</f>
        <v>9897.7210803669477</v>
      </c>
      <c r="P58" s="16">
        <f>Table_Bp_list[[#This Row],[Fuel Cost]]+Table_Bp_list[[#This Row],[Maintanance and additional]]+Table_Bp_list[[#This Row],[EMI]]</f>
        <v>45693.162254063645</v>
      </c>
      <c r="Q58" s="16">
        <f t="shared" si="1"/>
        <v>36000</v>
      </c>
      <c r="R58" s="16">
        <f>Table_Bp_list[[#This Row],[Vehicle cost]]+Table_Bp_list[[#This Row],[Team cost]]</f>
        <v>81693.162254063645</v>
      </c>
    </row>
    <row r="59" spans="1:18" x14ac:dyDescent="0.3">
      <c r="A59">
        <v>58</v>
      </c>
      <c r="B59">
        <v>43</v>
      </c>
      <c r="C59" t="s">
        <v>72</v>
      </c>
      <c r="D59" t="str">
        <f>VLOOKUP(Table_Bp_list[[#This Row],[OU]],Table_OU_map[],2,FALSE)</f>
        <v>AMDBP</v>
      </c>
      <c r="E59" t="s">
        <v>106</v>
      </c>
      <c r="F59" t="str">
        <f>VLOOKUP(Table_Bp_list[[#This Row],[Sub-index]],Table_Vehicle[],5,FALSE)</f>
        <v>Tata Ace</v>
      </c>
      <c r="G59" t="str">
        <f>VLOOKUP(Table_Bp_list[[#This Row],[Vehicle code]],vehicle_map[],2,FALSE)</f>
        <v>Tata Ace</v>
      </c>
      <c r="H59" t="str">
        <f>VLOOKUP(Table_Bp_list[[#This Row],[Sub-index]],Table_Vehicle_Ownership[],5,FALSE)</f>
        <v>EMI</v>
      </c>
      <c r="I59" t="str">
        <f>VLOOKUP(Table_Bp_list[[#This Row],[Sub-index]],Table_Year_of_purchase[],5,FALSE)</f>
        <v>2014</v>
      </c>
      <c r="J59" s="16">
        <f>INDEX(Capacity[],MATCH(Table_Bp_list[[#This Row],[OU Code]],OU_Code_list,0),MATCH(Table_Bp_list[[#This Row],[Vehicle code]],Vehicle_code_list,0))</f>
        <v>0.75264980525332092</v>
      </c>
      <c r="K59" s="16">
        <f>INDEX(Mieage[],MATCH(Table_Bp_list[[#This Row],[OU Code]],OU_Code_list,0), MATCH(Table_Bp_list[[#This Row],[Vehicle code]],Vehicle_code_list,0))</f>
        <v>7.7853868200690899</v>
      </c>
      <c r="L59">
        <f>VLOOKUP(Table_Bp_list[[#This Row],[OU Code]],Km_and_Fuel[],2,0)</f>
        <v>2600</v>
      </c>
      <c r="M59" s="16">
        <f>(Table_Bp_list[[#This Row],[Km travelled]]/Table_Bp_list[[#This Row],[Mileage]])*(VLOOKUP(Table_Bp_list[[#This Row],[OU Code]],Km_and_Fuel[],3,0))</f>
        <v>26997.857143266792</v>
      </c>
      <c r="N59" s="16">
        <f>INDEX(Main_and_add_cost[],MATCH(Table_Bp_list[[#This Row],[OU Code]],OU_Code_list,0),MATCH(Table_Bp_list[[#This Row],[Vehicle code]],Vehicle_code_list,0))</f>
        <v>6900</v>
      </c>
      <c r="O59" s="16">
        <f>VLOOKUP(Table_Bp_list[[#This Row],[Vehicle name]],EMI[],5,FALSE)</f>
        <v>6090.9052802258138</v>
      </c>
      <c r="P59" s="16">
        <f>Table_Bp_list[[#This Row],[Fuel Cost]]+Table_Bp_list[[#This Row],[Maintanance and additional]]+Table_Bp_list[[#This Row],[EMI]]</f>
        <v>39988.762423492612</v>
      </c>
      <c r="Q59" s="16">
        <f t="shared" si="1"/>
        <v>36000</v>
      </c>
      <c r="R59" s="16">
        <f>Table_Bp_list[[#This Row],[Vehicle cost]]+Table_Bp_list[[#This Row],[Team cost]]</f>
        <v>75988.762423492619</v>
      </c>
    </row>
    <row r="60" spans="1:18" x14ac:dyDescent="0.3">
      <c r="A60">
        <v>59</v>
      </c>
      <c r="B60">
        <v>44</v>
      </c>
      <c r="C60" t="s">
        <v>74</v>
      </c>
      <c r="D60" t="str">
        <f>VLOOKUP(Table_Bp_list[[#This Row],[OU]],Table_OU_map[],2,FALSE)</f>
        <v>AMDBL</v>
      </c>
      <c r="E60" t="s">
        <v>97</v>
      </c>
      <c r="F60" t="str">
        <f>VLOOKUP(Table_Bp_list[[#This Row],[Sub-index]],Table_Vehicle[],5,FALSE)</f>
        <v>Mahindra</v>
      </c>
      <c r="G60" t="str">
        <f>VLOOKUP(Table_Bp_list[[#This Row],[Vehicle code]],vehicle_map[],2,FALSE)</f>
        <v>Mahindra</v>
      </c>
      <c r="H60" t="str">
        <f>VLOOKUP(Table_Bp_list[[#This Row],[Sub-index]],Table_Vehicle_Ownership[],5,FALSE)</f>
        <v>EMI</v>
      </c>
      <c r="I60" t="str">
        <f>VLOOKUP(Table_Bp_list[[#This Row],[Sub-index]],Table_Year_of_purchase[],5,FALSE)</f>
        <v>2019</v>
      </c>
      <c r="J60" s="16">
        <f>INDEX(Capacity[],MATCH(Table_Bp_list[[#This Row],[OU Code]],OU_Code_list,0),MATCH(Table_Bp_list[[#This Row],[Vehicle code]],Vehicle_code_list,0))</f>
        <v>0.76558845019723076</v>
      </c>
      <c r="K60" s="16">
        <f>INDEX(Mieage[],MATCH(Table_Bp_list[[#This Row],[OU Code]],OU_Code_list,0), MATCH(Table_Bp_list[[#This Row],[Vehicle code]],Vehicle_code_list,0))</f>
        <v>12.660297306770655</v>
      </c>
      <c r="L60">
        <f>VLOOKUP(Table_Bp_list[[#This Row],[OU Code]],Km_and_Fuel[],2,0)</f>
        <v>1800</v>
      </c>
      <c r="M60" s="16">
        <f>(Table_Bp_list[[#This Row],[Km travelled]]/Table_Bp_list[[#This Row],[Mileage]])*(VLOOKUP(Table_Bp_list[[#This Row],[OU Code]],Km_and_Fuel[],3,0))</f>
        <v>13447.273572351289</v>
      </c>
      <c r="N60" s="16">
        <f>INDEX(Main_and_add_cost[],MATCH(Table_Bp_list[[#This Row],[OU Code]],OU_Code_list,0),MATCH(Table_Bp_list[[#This Row],[Vehicle code]],Vehicle_code_list,0))</f>
        <v>11800</v>
      </c>
      <c r="O60" s="16">
        <f>VLOOKUP(Table_Bp_list[[#This Row],[Vehicle name]],EMI[],5,FALSE)</f>
        <v>11420.4474004234</v>
      </c>
      <c r="P60" s="16">
        <f>Table_Bp_list[[#This Row],[Fuel Cost]]+Table_Bp_list[[#This Row],[Maintanance and additional]]+Table_Bp_list[[#This Row],[EMI]]</f>
        <v>36667.720972774689</v>
      </c>
      <c r="Q60" s="16">
        <f t="shared" si="1"/>
        <v>36000</v>
      </c>
      <c r="R60" s="16">
        <f>Table_Bp_list[[#This Row],[Vehicle cost]]+Table_Bp_list[[#This Row],[Team cost]]</f>
        <v>72667.720972774696</v>
      </c>
    </row>
    <row r="61" spans="1:18" x14ac:dyDescent="0.3">
      <c r="A61">
        <v>60</v>
      </c>
      <c r="B61">
        <v>45</v>
      </c>
      <c r="C61" t="s">
        <v>75</v>
      </c>
      <c r="D61" t="str">
        <f>VLOOKUP(Table_Bp_list[[#This Row],[OU]],Table_OU_map[],2,FALSE)</f>
        <v>VAPT1</v>
      </c>
      <c r="E61" t="s">
        <v>99</v>
      </c>
      <c r="F61" t="str">
        <f>VLOOKUP(Table_Bp_list[[#This Row],[Sub-index]],Table_Vehicle[],5,FALSE)</f>
        <v>20 ft</v>
      </c>
      <c r="G61" t="str">
        <f>VLOOKUP(Table_Bp_list[[#This Row],[Vehicle code]],vehicle_map[],2,FALSE)</f>
        <v>Eicher 20</v>
      </c>
      <c r="H61" t="str">
        <f>VLOOKUP(Table_Bp_list[[#This Row],[Sub-index]],Table_Vehicle_Ownership[],5,FALSE)</f>
        <v>Market</v>
      </c>
      <c r="I61" t="str">
        <f>VLOOKUP(Table_Bp_list[[#This Row],[Sub-index]],Table_Year_of_purchase[],5,FALSE)</f>
        <v>NA</v>
      </c>
      <c r="J61" s="16">
        <f>INDEX(Capacity[],MATCH(Table_Bp_list[[#This Row],[OU Code]],OU_Code_list,0),MATCH(Table_Bp_list[[#This Row],[Vehicle code]],Vehicle_code_list,0))</f>
        <v>6.5</v>
      </c>
      <c r="K61" s="16">
        <f>INDEX(Mieage[],MATCH(Table_Bp_list[[#This Row],[OU Code]],OU_Code_list,0), MATCH(Table_Bp_list[[#This Row],[Vehicle code]],Vehicle_code_list,0))</f>
        <v>7</v>
      </c>
      <c r="L61">
        <f>VLOOKUP(Table_Bp_list[[#This Row],[OU Code]],Km_and_Fuel[],2,0)</f>
        <v>1600</v>
      </c>
      <c r="M61" s="16">
        <f>(Table_Bp_list[[#This Row],[Km travelled]]/Table_Bp_list[[#This Row],[Mileage]])*(VLOOKUP(Table_Bp_list[[#This Row],[OU Code]],Km_and_Fuel[],3,0))</f>
        <v>21097.142857142859</v>
      </c>
      <c r="N61" s="16">
        <f>INDEX(Main_and_add_cost[],MATCH(Table_Bp_list[[#This Row],[OU Code]],OU_Code_list,0),MATCH(Table_Bp_list[[#This Row],[Vehicle code]],Vehicle_code_list,0))</f>
        <v>11080</v>
      </c>
      <c r="O61" s="16">
        <f>VLOOKUP(Table_Bp_list[[#This Row],[Vehicle name]],EMI[],5,FALSE)</f>
        <v>19034.079000705668</v>
      </c>
      <c r="P61" s="16">
        <f>Table_Bp_list[[#This Row],[Fuel Cost]]+Table_Bp_list[[#This Row],[Maintanance and additional]]+Table_Bp_list[[#This Row],[EMI]]</f>
        <v>51211.221857848526</v>
      </c>
      <c r="Q61" s="16">
        <f t="shared" si="1"/>
        <v>36000</v>
      </c>
      <c r="R61" s="16">
        <f>Table_Bp_list[[#This Row],[Vehicle cost]]+Table_Bp_list[[#This Row],[Team cost]]</f>
        <v>87211.221857848519</v>
      </c>
    </row>
    <row r="62" spans="1:18" x14ac:dyDescent="0.3">
      <c r="A62">
        <v>61</v>
      </c>
      <c r="B62">
        <v>46</v>
      </c>
      <c r="C62" t="s">
        <v>77</v>
      </c>
      <c r="D62" t="str">
        <f>VLOOKUP(Table_Bp_list[[#This Row],[OU]],Table_OU_map[],2,FALSE)</f>
        <v>AMDT1</v>
      </c>
      <c r="E62" t="s">
        <v>101</v>
      </c>
      <c r="F62" t="str">
        <f>VLOOKUP(Table_Bp_list[[#This Row],[Sub-index]],Table_Vehicle[],5,FALSE)</f>
        <v>AL Dost</v>
      </c>
      <c r="G62" t="str">
        <f>VLOOKUP(Table_Bp_list[[#This Row],[Vehicle code]],vehicle_map[],2,FALSE)</f>
        <v>AL Dost</v>
      </c>
      <c r="H62" t="str">
        <f>VLOOKUP(Table_Bp_list[[#This Row],[Sub-index]],Table_Vehicle_Ownership[],5,FALSE)</f>
        <v>EMI</v>
      </c>
      <c r="I62" t="str">
        <f>VLOOKUP(Table_Bp_list[[#This Row],[Sub-index]],Table_Year_of_purchase[],5,FALSE)</f>
        <v>2010</v>
      </c>
      <c r="J62" s="16">
        <f>INDEX(Capacity[],MATCH(Table_Bp_list[[#This Row],[OU Code]],OU_Code_list,0),MATCH(Table_Bp_list[[#This Row],[Vehicle code]],Vehicle_code_list,0))</f>
        <v>1.4794834103460122</v>
      </c>
      <c r="K62" s="16">
        <f>INDEX(Mieage[],MATCH(Table_Bp_list[[#This Row],[OU Code]],OU_Code_list,0), MATCH(Table_Bp_list[[#This Row],[Vehicle code]],Vehicle_code_list,0))</f>
        <v>13.451738176402987</v>
      </c>
      <c r="L62">
        <f>VLOOKUP(Table_Bp_list[[#This Row],[OU Code]],Km_and_Fuel[],2,0)</f>
        <v>2900</v>
      </c>
      <c r="M62" s="16">
        <f>(Table_Bp_list[[#This Row],[Km travelled]]/Table_Bp_list[[#This Row],[Mileage]])*(VLOOKUP(Table_Bp_list[[#This Row],[OU Code]],Km_and_Fuel[],3,0))</f>
        <v>21664.323133455633</v>
      </c>
      <c r="N62" s="16">
        <f>INDEX(Main_and_add_cost[],MATCH(Table_Bp_list[[#This Row],[OU Code]],OU_Code_list,0),MATCH(Table_Bp_list[[#This Row],[Vehicle code]],Vehicle_code_list,0))</f>
        <v>7600</v>
      </c>
      <c r="O62" s="16">
        <f>VLOOKUP(Table_Bp_list[[#This Row],[Vehicle name]],EMI[],5,FALSE)</f>
        <v>7613.6316002822668</v>
      </c>
      <c r="P62" s="16">
        <f>Table_Bp_list[[#This Row],[Fuel Cost]]+Table_Bp_list[[#This Row],[Maintanance and additional]]+Table_Bp_list[[#This Row],[EMI]]</f>
        <v>36877.954733737897</v>
      </c>
      <c r="Q62" s="16">
        <f t="shared" si="1"/>
        <v>36000</v>
      </c>
      <c r="R62" s="16">
        <f>Table_Bp_list[[#This Row],[Vehicle cost]]+Table_Bp_list[[#This Row],[Team cost]]</f>
        <v>72877.95473373789</v>
      </c>
    </row>
    <row r="63" spans="1:18" x14ac:dyDescent="0.3">
      <c r="A63">
        <v>62</v>
      </c>
      <c r="B63">
        <v>47</v>
      </c>
      <c r="C63" t="s">
        <v>78</v>
      </c>
      <c r="D63" t="str">
        <f>VLOOKUP(Table_Bp_list[[#This Row],[OU]],Table_OU_map[],2,FALSE)</f>
        <v>AMDT1</v>
      </c>
      <c r="E63" t="s">
        <v>101</v>
      </c>
      <c r="F63" t="str">
        <f>VLOOKUP(Table_Bp_list[[#This Row],[Sub-index]],Table_Vehicle[],5,FALSE)</f>
        <v>AL Dost</v>
      </c>
      <c r="G63" t="str">
        <f>VLOOKUP(Table_Bp_list[[#This Row],[Vehicle code]],vehicle_map[],2,FALSE)</f>
        <v>AL Dost</v>
      </c>
      <c r="H63" t="str">
        <f>VLOOKUP(Table_Bp_list[[#This Row],[Sub-index]],Table_Vehicle_Ownership[],5,FALSE)</f>
        <v>EMI</v>
      </c>
      <c r="I63" t="str">
        <f>VLOOKUP(Table_Bp_list[[#This Row],[Sub-index]],Table_Year_of_purchase[],5,FALSE)</f>
        <v>2015</v>
      </c>
      <c r="J63" s="16">
        <f>INDEX(Capacity[],MATCH(Table_Bp_list[[#This Row],[OU Code]],OU_Code_list,0),MATCH(Table_Bp_list[[#This Row],[Vehicle code]],Vehicle_code_list,0))</f>
        <v>1.4794834103460122</v>
      </c>
      <c r="K63" s="16">
        <f>INDEX(Mieage[],MATCH(Table_Bp_list[[#This Row],[OU Code]],OU_Code_list,0), MATCH(Table_Bp_list[[#This Row],[Vehicle code]],Vehicle_code_list,0))</f>
        <v>13.451738176402987</v>
      </c>
      <c r="L63">
        <f>VLOOKUP(Table_Bp_list[[#This Row],[OU Code]],Km_and_Fuel[],2,0)</f>
        <v>2900</v>
      </c>
      <c r="M63" s="16">
        <f>(Table_Bp_list[[#This Row],[Km travelled]]/Table_Bp_list[[#This Row],[Mileage]])*(VLOOKUP(Table_Bp_list[[#This Row],[OU Code]],Km_and_Fuel[],3,0))</f>
        <v>21664.323133455633</v>
      </c>
      <c r="N63" s="16">
        <f>INDEX(Main_and_add_cost[],MATCH(Table_Bp_list[[#This Row],[OU Code]],OU_Code_list,0),MATCH(Table_Bp_list[[#This Row],[Vehicle code]],Vehicle_code_list,0))</f>
        <v>7600</v>
      </c>
      <c r="O63" s="16">
        <f>VLOOKUP(Table_Bp_list[[#This Row],[Vehicle name]],EMI[],5,FALSE)</f>
        <v>7613.6316002822668</v>
      </c>
      <c r="P63" s="16">
        <f>Table_Bp_list[[#This Row],[Fuel Cost]]+Table_Bp_list[[#This Row],[Maintanance and additional]]+Table_Bp_list[[#This Row],[EMI]]</f>
        <v>36877.954733737897</v>
      </c>
      <c r="Q63" s="16">
        <f t="shared" si="1"/>
        <v>36000</v>
      </c>
      <c r="R63" s="16">
        <f>Table_Bp_list[[#This Row],[Vehicle cost]]+Table_Bp_list[[#This Row],[Team cost]]</f>
        <v>72877.95473373789</v>
      </c>
    </row>
    <row r="64" spans="1:18" x14ac:dyDescent="0.3">
      <c r="A64">
        <v>63</v>
      </c>
      <c r="B64">
        <v>48</v>
      </c>
      <c r="C64" t="s">
        <v>79</v>
      </c>
      <c r="D64" t="str">
        <f>VLOOKUP(Table_Bp_list[[#This Row],[OU]],Table_OU_map[],2,FALSE)</f>
        <v>BDQT1</v>
      </c>
      <c r="E64" t="s">
        <v>102</v>
      </c>
      <c r="F64" t="str">
        <f>VLOOKUP(Table_Bp_list[[#This Row],[Sub-index]],Table_Vehicle[],5,FALSE)</f>
        <v>14 ft</v>
      </c>
      <c r="G64" t="str">
        <f>VLOOKUP(Table_Bp_list[[#This Row],[Vehicle code]],vehicle_map[],2,FALSE)</f>
        <v>Eicher 14</v>
      </c>
      <c r="H64" t="str">
        <f>VLOOKUP(Table_Bp_list[[#This Row],[Sub-index]],Table_Vehicle_Ownership[],5,FALSE)</f>
        <v>EMI</v>
      </c>
      <c r="I64" t="str">
        <f>VLOOKUP(Table_Bp_list[[#This Row],[Sub-index]],Table_Year_of_purchase[],5,FALSE)</f>
        <v>2015</v>
      </c>
      <c r="J64" s="16">
        <f>INDEX(Capacity[],MATCH(Table_Bp_list[[#This Row],[OU Code]],OU_Code_list,0),MATCH(Table_Bp_list[[#This Row],[Vehicle code]],Vehicle_code_list,0))</f>
        <v>2.7317924077831095</v>
      </c>
      <c r="K64" s="16">
        <f>INDEX(Mieage[],MATCH(Table_Bp_list[[#This Row],[OU Code]],OU_Code_list,0), MATCH(Table_Bp_list[[#This Row],[Vehicle code]],Vehicle_code_list,0))</f>
        <v>12.597885435760045</v>
      </c>
      <c r="L64">
        <f>VLOOKUP(Table_Bp_list[[#This Row],[OU Code]],Km_and_Fuel[],2,0)</f>
        <v>3000</v>
      </c>
      <c r="M64" s="16">
        <f>(Table_Bp_list[[#This Row],[Km travelled]]/Table_Bp_list[[#This Row],[Mileage]])*(VLOOKUP(Table_Bp_list[[#This Row],[OU Code]],Km_and_Fuel[],3,0))</f>
        <v>18708.575521938008</v>
      </c>
      <c r="N64" s="16">
        <f>INDEX(Main_and_add_cost[],MATCH(Table_Bp_list[[#This Row],[OU Code]],OU_Code_list,0),MATCH(Table_Bp_list[[#This Row],[Vehicle code]],Vehicle_code_list,0))</f>
        <v>15100</v>
      </c>
      <c r="O64" s="16">
        <f>VLOOKUP(Table_Bp_list[[#This Row],[Vehicle name]],EMI[],5,FALSE)</f>
        <v>11420.4474004234</v>
      </c>
      <c r="P64" s="16">
        <f>Table_Bp_list[[#This Row],[Fuel Cost]]+Table_Bp_list[[#This Row],[Maintanance and additional]]+Table_Bp_list[[#This Row],[EMI]]</f>
        <v>45229.022922361408</v>
      </c>
      <c r="Q64" s="16">
        <f t="shared" si="1"/>
        <v>36000</v>
      </c>
      <c r="R64" s="16">
        <f>Table_Bp_list[[#This Row],[Vehicle cost]]+Table_Bp_list[[#This Row],[Team cost]]</f>
        <v>81229.022922361415</v>
      </c>
    </row>
  </sheetData>
  <phoneticPr fontId="5" type="noConversion"/>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BB216-2DB1-4761-A0E8-4E5F6DB4532F}">
  <dimension ref="B5:M74"/>
  <sheetViews>
    <sheetView workbookViewId="0">
      <selection activeCell="D6" sqref="D6:M19"/>
    </sheetView>
  </sheetViews>
  <sheetFormatPr defaultRowHeight="13.8" x14ac:dyDescent="0.3"/>
  <cols>
    <col min="4" max="4" width="10.6640625" bestFit="1" customWidth="1"/>
    <col min="5" max="5" width="12" bestFit="1" customWidth="1"/>
    <col min="6" max="6" width="14.88671875" bestFit="1" customWidth="1"/>
  </cols>
  <sheetData>
    <row r="5" spans="2:13" x14ac:dyDescent="0.3">
      <c r="D5" t="s">
        <v>8</v>
      </c>
      <c r="E5" t="s">
        <v>18</v>
      </c>
      <c r="F5" t="s">
        <v>12</v>
      </c>
      <c r="G5" t="s">
        <v>14</v>
      </c>
      <c r="H5" t="s">
        <v>16</v>
      </c>
      <c r="I5" t="s">
        <v>125</v>
      </c>
      <c r="J5" t="s">
        <v>34</v>
      </c>
      <c r="K5" t="s">
        <v>29</v>
      </c>
      <c r="L5" t="s">
        <v>110</v>
      </c>
      <c r="M5" t="s">
        <v>76</v>
      </c>
    </row>
    <row r="6" spans="2:13" x14ac:dyDescent="0.3">
      <c r="B6" s="19" t="s">
        <v>131</v>
      </c>
      <c r="C6" t="s">
        <v>80</v>
      </c>
      <c r="D6" s="4">
        <v>2.5</v>
      </c>
      <c r="E6" s="4">
        <v>0.75</v>
      </c>
      <c r="F6" s="4">
        <v>4.5</v>
      </c>
      <c r="G6" s="4">
        <v>1.5</v>
      </c>
      <c r="H6" s="4">
        <v>1.25</v>
      </c>
      <c r="I6" s="4">
        <v>6.8</v>
      </c>
      <c r="J6" s="4">
        <v>6.5</v>
      </c>
      <c r="K6" s="4">
        <v>1.2</v>
      </c>
      <c r="L6" s="4">
        <v>1.5</v>
      </c>
      <c r="M6" s="4">
        <v>6.5</v>
      </c>
    </row>
    <row r="7" spans="2:13" x14ac:dyDescent="0.3">
      <c r="B7" s="19"/>
      <c r="C7" t="s">
        <v>81</v>
      </c>
      <c r="D7" s="4">
        <f ca="1">(0.5+RAND())*$D$6</f>
        <v>2.8426700109673373</v>
      </c>
      <c r="E7" s="4">
        <f ca="1">(0.5+RAND())*E$6</f>
        <v>0.56688103761244102</v>
      </c>
      <c r="F7" s="4">
        <f t="shared" ref="F7:M19" ca="1" si="0">(0.5+RAND())*F$6</f>
        <v>5.6091920983245283</v>
      </c>
      <c r="G7" s="4">
        <f t="shared" ca="1" si="0"/>
        <v>1.0147993698286242</v>
      </c>
      <c r="H7" s="4">
        <f t="shared" ca="1" si="0"/>
        <v>1.5497690140122444</v>
      </c>
      <c r="I7" s="4">
        <f t="shared" ca="1" si="0"/>
        <v>9.5535196055351559</v>
      </c>
      <c r="J7" s="4">
        <f t="shared" ca="1" si="0"/>
        <v>7.9053101809283399</v>
      </c>
      <c r="K7" s="4">
        <f t="shared" ca="1" si="0"/>
        <v>1.3588601161898197</v>
      </c>
      <c r="L7" s="4">
        <f t="shared" ca="1" si="0"/>
        <v>0.90729023045954937</v>
      </c>
      <c r="M7" s="4">
        <f t="shared" ca="1" si="0"/>
        <v>4.6753069998678862</v>
      </c>
    </row>
    <row r="8" spans="2:13" x14ac:dyDescent="0.3">
      <c r="B8" s="19"/>
      <c r="C8" t="s">
        <v>82</v>
      </c>
      <c r="D8" s="4">
        <f t="shared" ref="D8:D19" ca="1" si="1">(0.5+RAND())*$D$6</f>
        <v>1.2685092331514092</v>
      </c>
      <c r="E8" s="4">
        <f t="shared" ref="E8:E19" ca="1" si="2">(0.5+RAND())*E$6</f>
        <v>0.77723248306250581</v>
      </c>
      <c r="F8" s="4">
        <f t="shared" ca="1" si="0"/>
        <v>5.9382404438776506</v>
      </c>
      <c r="G8" s="4">
        <f t="shared" ca="1" si="0"/>
        <v>1.1996600213655864</v>
      </c>
      <c r="H8" s="4">
        <f t="shared" ca="1" si="0"/>
        <v>0.68117737880654206</v>
      </c>
      <c r="I8" s="4">
        <f t="shared" ca="1" si="0"/>
        <v>10.138880649498878</v>
      </c>
      <c r="J8" s="4">
        <f t="shared" ca="1" si="0"/>
        <v>8.584211148352388</v>
      </c>
      <c r="K8" s="4">
        <f t="shared" ca="1" si="0"/>
        <v>1.2674042372641308</v>
      </c>
      <c r="L8" s="4">
        <f t="shared" ca="1" si="0"/>
        <v>1.9464678334652046</v>
      </c>
      <c r="M8" s="4">
        <f t="shared" ca="1" si="0"/>
        <v>6.2408951414424809</v>
      </c>
    </row>
    <row r="9" spans="2:13" x14ac:dyDescent="0.3">
      <c r="B9" s="19"/>
      <c r="C9" t="s">
        <v>83</v>
      </c>
      <c r="D9" s="4">
        <f t="shared" ca="1" si="1"/>
        <v>3.0942600931819864</v>
      </c>
      <c r="E9" s="4">
        <f t="shared" ca="1" si="2"/>
        <v>1.1015057781380735</v>
      </c>
      <c r="F9" s="4">
        <f t="shared" ca="1" si="0"/>
        <v>5.4403638842110089</v>
      </c>
      <c r="G9" s="4">
        <f t="shared" ca="1" si="0"/>
        <v>2.2262537912641309</v>
      </c>
      <c r="H9" s="4">
        <f t="shared" ca="1" si="0"/>
        <v>1.2161420636026694</v>
      </c>
      <c r="I9" s="4">
        <f t="shared" ca="1" si="0"/>
        <v>9.961804174572471</v>
      </c>
      <c r="J9" s="4">
        <f t="shared" ca="1" si="0"/>
        <v>8.3654795410611289</v>
      </c>
      <c r="K9" s="4">
        <f t="shared" ca="1" si="0"/>
        <v>1.3330460067411118</v>
      </c>
      <c r="L9" s="4">
        <f t="shared" ca="1" si="0"/>
        <v>0.79758384011902306</v>
      </c>
      <c r="M9" s="4">
        <f t="shared" ca="1" si="0"/>
        <v>3.5989450601667397</v>
      </c>
    </row>
    <row r="10" spans="2:13" x14ac:dyDescent="0.3">
      <c r="B10" s="19"/>
      <c r="C10" t="s">
        <v>84</v>
      </c>
      <c r="D10" s="4">
        <f t="shared" ca="1" si="1"/>
        <v>1.7040897799980057</v>
      </c>
      <c r="E10" s="4">
        <f t="shared" ca="1" si="2"/>
        <v>1.046116353226314</v>
      </c>
      <c r="F10" s="4">
        <f t="shared" ca="1" si="0"/>
        <v>3.0447960357579626</v>
      </c>
      <c r="G10" s="4">
        <f t="shared" ca="1" si="0"/>
        <v>1.1068822939089189</v>
      </c>
      <c r="H10" s="4">
        <f t="shared" ca="1" si="0"/>
        <v>1.2459157028240337</v>
      </c>
      <c r="I10" s="4">
        <f t="shared" ca="1" si="0"/>
        <v>8.2130653800306597</v>
      </c>
      <c r="J10" s="4">
        <f t="shared" ca="1" si="0"/>
        <v>3.9127433611195421</v>
      </c>
      <c r="K10" s="4">
        <f t="shared" ca="1" si="0"/>
        <v>1.4541582356869345</v>
      </c>
      <c r="L10" s="4">
        <f t="shared" ca="1" si="0"/>
        <v>2.0113220490007793</v>
      </c>
      <c r="M10" s="4">
        <f t="shared" ca="1" si="0"/>
        <v>9.6046765224543922</v>
      </c>
    </row>
    <row r="11" spans="2:13" x14ac:dyDescent="0.3">
      <c r="B11" s="19"/>
      <c r="C11" t="s">
        <v>85</v>
      </c>
      <c r="D11" s="4">
        <f t="shared" ca="1" si="1"/>
        <v>2.3986124332360879</v>
      </c>
      <c r="E11" s="4">
        <f t="shared" ca="1" si="2"/>
        <v>1.0485630102278338</v>
      </c>
      <c r="F11" s="4">
        <f t="shared" ca="1" si="0"/>
        <v>5.8033651877102645</v>
      </c>
      <c r="G11" s="4">
        <f t="shared" ca="1" si="0"/>
        <v>1.7956867075150107</v>
      </c>
      <c r="H11" s="4">
        <f t="shared" ca="1" si="0"/>
        <v>1.6960799781905433</v>
      </c>
      <c r="I11" s="4">
        <f t="shared" ca="1" si="0"/>
        <v>8.6606993205019247</v>
      </c>
      <c r="J11" s="4">
        <f t="shared" ca="1" si="0"/>
        <v>6.2895671452671227</v>
      </c>
      <c r="K11" s="4">
        <f t="shared" ca="1" si="0"/>
        <v>1.4217612408021267</v>
      </c>
      <c r="L11" s="4">
        <f t="shared" ca="1" si="0"/>
        <v>1.9720698263329277</v>
      </c>
      <c r="M11" s="4">
        <f t="shared" ca="1" si="0"/>
        <v>6.5916613191693028</v>
      </c>
    </row>
    <row r="12" spans="2:13" x14ac:dyDescent="0.3">
      <c r="B12" s="19"/>
      <c r="C12" t="s">
        <v>86</v>
      </c>
      <c r="D12" s="4">
        <f t="shared" ca="1" si="1"/>
        <v>1.8589177167420319</v>
      </c>
      <c r="E12" s="4">
        <f t="shared" ca="1" si="2"/>
        <v>0.71819058185764029</v>
      </c>
      <c r="F12" s="4">
        <f t="shared" ca="1" si="0"/>
        <v>6.7257043884095333</v>
      </c>
      <c r="G12" s="4">
        <f t="shared" ca="1" si="0"/>
        <v>1.3878877041158753</v>
      </c>
      <c r="H12" s="4">
        <f t="shared" ca="1" si="0"/>
        <v>1.2174107759864341</v>
      </c>
      <c r="I12" s="4">
        <f t="shared" ca="1" si="0"/>
        <v>6.5098909112307313</v>
      </c>
      <c r="J12" s="4">
        <f t="shared" ca="1" si="0"/>
        <v>6.1502315023573626</v>
      </c>
      <c r="K12" s="4">
        <f t="shared" ca="1" si="0"/>
        <v>1.6078517998453401</v>
      </c>
      <c r="L12" s="4">
        <f t="shared" ca="1" si="0"/>
        <v>1.5638540174114282</v>
      </c>
      <c r="M12" s="4">
        <f t="shared" ca="1" si="0"/>
        <v>7.218173583285826</v>
      </c>
    </row>
    <row r="13" spans="2:13" x14ac:dyDescent="0.3">
      <c r="B13" s="19"/>
      <c r="C13" t="s">
        <v>87</v>
      </c>
      <c r="D13" s="4">
        <f t="shared" ca="1" si="1"/>
        <v>2.2288746339868077</v>
      </c>
      <c r="E13" s="4">
        <f t="shared" ca="1" si="2"/>
        <v>0.9057668388573008</v>
      </c>
      <c r="F13" s="4">
        <f t="shared" ca="1" si="0"/>
        <v>6.643322120483413</v>
      </c>
      <c r="G13" s="4">
        <f t="shared" ca="1" si="0"/>
        <v>1.0240379232422621</v>
      </c>
      <c r="H13" s="4">
        <f t="shared" ca="1" si="0"/>
        <v>1.0708648793013724</v>
      </c>
      <c r="I13" s="4">
        <f t="shared" ca="1" si="0"/>
        <v>10.041892822563298</v>
      </c>
      <c r="J13" s="4">
        <f t="shared" ca="1" si="0"/>
        <v>3.5625323684622314</v>
      </c>
      <c r="K13" s="4">
        <f t="shared" ca="1" si="0"/>
        <v>1.612116665333247</v>
      </c>
      <c r="L13" s="4">
        <f t="shared" ca="1" si="0"/>
        <v>0.90796544831250503</v>
      </c>
      <c r="M13" s="4">
        <f t="shared" ca="1" si="0"/>
        <v>8.9424253649875869</v>
      </c>
    </row>
    <row r="14" spans="2:13" x14ac:dyDescent="0.3">
      <c r="B14" s="19"/>
      <c r="C14" t="s">
        <v>88</v>
      </c>
      <c r="D14" s="4">
        <f t="shared" ca="1" si="1"/>
        <v>2.3103948170482145</v>
      </c>
      <c r="E14" s="4">
        <f t="shared" ca="1" si="2"/>
        <v>1.095763060682253</v>
      </c>
      <c r="F14" s="4">
        <f t="shared" ca="1" si="0"/>
        <v>4.5690600739746667</v>
      </c>
      <c r="G14" s="4">
        <f t="shared" ca="1" si="0"/>
        <v>1.0033456661159779</v>
      </c>
      <c r="H14" s="4">
        <f t="shared" ca="1" si="0"/>
        <v>0.83016647449466907</v>
      </c>
      <c r="I14" s="4">
        <f t="shared" ca="1" si="0"/>
        <v>9.403593782360673</v>
      </c>
      <c r="J14" s="4">
        <f t="shared" ca="1" si="0"/>
        <v>5.3175289385595548</v>
      </c>
      <c r="K14" s="4">
        <f t="shared" ca="1" si="0"/>
        <v>1.7915778609129274</v>
      </c>
      <c r="L14" s="4">
        <f t="shared" ca="1" si="0"/>
        <v>1.0048842354482228</v>
      </c>
      <c r="M14" s="4">
        <f t="shared" ca="1" si="0"/>
        <v>8.4198843664138732</v>
      </c>
    </row>
    <row r="15" spans="2:13" x14ac:dyDescent="0.3">
      <c r="B15" s="19"/>
      <c r="C15" t="s">
        <v>89</v>
      </c>
      <c r="D15" s="4">
        <f t="shared" ca="1" si="1"/>
        <v>2.5093362227505378</v>
      </c>
      <c r="E15" s="4">
        <f t="shared" ca="1" si="2"/>
        <v>1.0027900919924173</v>
      </c>
      <c r="F15" s="4">
        <f t="shared" ca="1" si="0"/>
        <v>4.1730853756095758</v>
      </c>
      <c r="G15" s="4">
        <f t="shared" ca="1" si="0"/>
        <v>1.7746548933755024</v>
      </c>
      <c r="H15" s="4">
        <f t="shared" ca="1" si="0"/>
        <v>0.86039156888963308</v>
      </c>
      <c r="I15" s="4">
        <f t="shared" ca="1" si="0"/>
        <v>9.0504375844977947</v>
      </c>
      <c r="J15" s="4">
        <f t="shared" ca="1" si="0"/>
        <v>6.7507412907736333</v>
      </c>
      <c r="K15" s="4">
        <f t="shared" ca="1" si="0"/>
        <v>0.66612963262482205</v>
      </c>
      <c r="L15" s="4">
        <f t="shared" ca="1" si="0"/>
        <v>1.5772248901830515</v>
      </c>
      <c r="M15" s="4">
        <f t="shared" ca="1" si="0"/>
        <v>5.6214700754084239</v>
      </c>
    </row>
    <row r="16" spans="2:13" x14ac:dyDescent="0.3">
      <c r="B16" s="19"/>
      <c r="C16" t="s">
        <v>90</v>
      </c>
      <c r="D16" s="4">
        <f t="shared" ca="1" si="1"/>
        <v>1.6110508306523958</v>
      </c>
      <c r="E16" s="4">
        <f t="shared" ca="1" si="2"/>
        <v>0.88497512861235605</v>
      </c>
      <c r="F16" s="4">
        <f t="shared" ca="1" si="0"/>
        <v>2.632669030151578</v>
      </c>
      <c r="G16" s="4">
        <f t="shared" ca="1" si="0"/>
        <v>1.4194211113096165</v>
      </c>
      <c r="H16" s="4">
        <f t="shared" ca="1" si="0"/>
        <v>0.67419525062438224</v>
      </c>
      <c r="I16" s="4">
        <f t="shared" ca="1" si="0"/>
        <v>8.0431087989920123</v>
      </c>
      <c r="J16" s="4">
        <f t="shared" ca="1" si="0"/>
        <v>8.4504631090964324</v>
      </c>
      <c r="K16" s="4">
        <f t="shared" ca="1" si="0"/>
        <v>1.2482146681509843</v>
      </c>
      <c r="L16" s="4">
        <f t="shared" ca="1" si="0"/>
        <v>0.92439600880713946</v>
      </c>
      <c r="M16" s="4">
        <f t="shared" ca="1" si="0"/>
        <v>5.9146074245360163</v>
      </c>
    </row>
    <row r="17" spans="2:13" x14ac:dyDescent="0.3">
      <c r="B17" s="19"/>
      <c r="C17" t="s">
        <v>91</v>
      </c>
      <c r="D17" s="4">
        <f t="shared" ca="1" si="1"/>
        <v>2.7450333614633351</v>
      </c>
      <c r="E17" s="4">
        <f t="shared" ca="1" si="2"/>
        <v>0.38042544267245726</v>
      </c>
      <c r="F17" s="4">
        <f t="shared" ca="1" si="0"/>
        <v>4.5149386220040544</v>
      </c>
      <c r="G17" s="4">
        <f t="shared" ca="1" si="0"/>
        <v>1.8960433375949792</v>
      </c>
      <c r="H17" s="4">
        <f t="shared" ca="1" si="0"/>
        <v>1.3293124915148664</v>
      </c>
      <c r="I17" s="4">
        <f t="shared" ca="1" si="0"/>
        <v>9.3257118061885471</v>
      </c>
      <c r="J17" s="4">
        <f t="shared" ca="1" si="0"/>
        <v>4.8046428817013505</v>
      </c>
      <c r="K17" s="4">
        <f t="shared" ca="1" si="0"/>
        <v>1.3861039987924582</v>
      </c>
      <c r="L17" s="4">
        <f t="shared" ca="1" si="0"/>
        <v>1.3836888823706919</v>
      </c>
      <c r="M17" s="4">
        <f t="shared" ca="1" si="0"/>
        <v>4.3087930639106666</v>
      </c>
    </row>
    <row r="18" spans="2:13" x14ac:dyDescent="0.3">
      <c r="B18" s="19"/>
      <c r="C18" t="s">
        <v>92</v>
      </c>
      <c r="D18" s="4">
        <f t="shared" ca="1" si="1"/>
        <v>1.253581077236539</v>
      </c>
      <c r="E18" s="4">
        <f t="shared" ca="1" si="2"/>
        <v>1.0308823589553837</v>
      </c>
      <c r="F18" s="4">
        <f t="shared" ca="1" si="0"/>
        <v>6.2977429456431704</v>
      </c>
      <c r="G18" s="4">
        <f t="shared" ca="1" si="0"/>
        <v>1.7262060235670089</v>
      </c>
      <c r="H18" s="4">
        <f t="shared" ca="1" si="0"/>
        <v>1.0685303471229521</v>
      </c>
      <c r="I18" s="4">
        <f t="shared" ca="1" si="0"/>
        <v>8.8032971859634106</v>
      </c>
      <c r="J18" s="4">
        <f t="shared" ca="1" si="0"/>
        <v>4.2799083054276261</v>
      </c>
      <c r="K18" s="4">
        <f t="shared" ca="1" si="0"/>
        <v>1.5871104804237575</v>
      </c>
      <c r="L18" s="4">
        <f t="shared" ca="1" si="0"/>
        <v>1.9446883079873576</v>
      </c>
      <c r="M18" s="4">
        <f t="shared" ca="1" si="0"/>
        <v>8.6145875055617989</v>
      </c>
    </row>
    <row r="19" spans="2:13" x14ac:dyDescent="0.3">
      <c r="B19" s="19"/>
      <c r="C19" t="s">
        <v>93</v>
      </c>
      <c r="D19" s="4">
        <f t="shared" ca="1" si="1"/>
        <v>3.6864493002311982</v>
      </c>
      <c r="E19" s="4">
        <f t="shared" ca="1" si="2"/>
        <v>0.49780397557242506</v>
      </c>
      <c r="F19" s="4">
        <f t="shared" ca="1" si="0"/>
        <v>3.3483940424920782</v>
      </c>
      <c r="G19" s="4">
        <f t="shared" ca="1" si="0"/>
        <v>1.5892806824059762</v>
      </c>
      <c r="H19" s="4">
        <f t="shared" ca="1" si="0"/>
        <v>0.62735648466568095</v>
      </c>
      <c r="I19" s="4">
        <f t="shared" ca="1" si="0"/>
        <v>4.3647952250320534</v>
      </c>
      <c r="J19" s="4">
        <f t="shared" ca="1" si="0"/>
        <v>4.1578945337990456</v>
      </c>
      <c r="K19" s="4">
        <f t="shared" ca="1" si="0"/>
        <v>0.81035383370965641</v>
      </c>
      <c r="L19" s="4">
        <f t="shared" ca="1" si="0"/>
        <v>1.1270992345986377</v>
      </c>
      <c r="M19" s="4">
        <f t="shared" ca="1" si="0"/>
        <v>7.0458558941010674</v>
      </c>
    </row>
    <row r="24" spans="2:13" x14ac:dyDescent="0.3">
      <c r="D24" t="s">
        <v>8</v>
      </c>
      <c r="E24" t="s">
        <v>18</v>
      </c>
      <c r="F24" t="s">
        <v>12</v>
      </c>
      <c r="G24" t="s">
        <v>14</v>
      </c>
      <c r="H24" t="s">
        <v>16</v>
      </c>
      <c r="I24" t="s">
        <v>125</v>
      </c>
      <c r="J24" t="s">
        <v>34</v>
      </c>
      <c r="K24" t="s">
        <v>29</v>
      </c>
      <c r="L24" t="s">
        <v>110</v>
      </c>
      <c r="M24" t="s">
        <v>76</v>
      </c>
    </row>
    <row r="25" spans="2:13" x14ac:dyDescent="0.3">
      <c r="B25" s="19" t="s">
        <v>94</v>
      </c>
      <c r="C25" t="s">
        <v>80</v>
      </c>
      <c r="D25" s="4">
        <v>9</v>
      </c>
      <c r="E25" s="4">
        <v>14</v>
      </c>
      <c r="F25" s="4">
        <v>7</v>
      </c>
      <c r="G25" s="4">
        <v>12</v>
      </c>
      <c r="H25" s="4">
        <v>12</v>
      </c>
      <c r="I25" s="4">
        <v>5</v>
      </c>
      <c r="J25" s="4">
        <v>7</v>
      </c>
      <c r="K25" s="4">
        <v>15</v>
      </c>
      <c r="L25" s="4">
        <v>11</v>
      </c>
      <c r="M25" s="4">
        <v>7</v>
      </c>
    </row>
    <row r="26" spans="2:13" x14ac:dyDescent="0.3">
      <c r="B26" s="19"/>
      <c r="C26" t="s">
        <v>81</v>
      </c>
      <c r="D26" s="4">
        <f ca="1">(0.5+RAND())*D$25</f>
        <v>7.1441951402955395</v>
      </c>
      <c r="E26" s="4">
        <f t="shared" ref="E26:M38" ca="1" si="3">(0.5+RAND())*E$25</f>
        <v>16.781745559914427</v>
      </c>
      <c r="F26" s="4">
        <f t="shared" ca="1" si="3"/>
        <v>7.0214245916895068</v>
      </c>
      <c r="G26" s="4">
        <f t="shared" ca="1" si="3"/>
        <v>12.779596193460968</v>
      </c>
      <c r="H26" s="4">
        <f t="shared" ca="1" si="3"/>
        <v>6.8944439342917239</v>
      </c>
      <c r="I26" s="4">
        <f t="shared" ca="1" si="3"/>
        <v>3.3931757794378652</v>
      </c>
      <c r="J26" s="4">
        <f t="shared" ca="1" si="3"/>
        <v>9.5598058676410052</v>
      </c>
      <c r="K26" s="4">
        <f t="shared" ca="1" si="3"/>
        <v>17.741596118407713</v>
      </c>
      <c r="L26" s="4">
        <f t="shared" ca="1" si="3"/>
        <v>8.4461820326933079</v>
      </c>
      <c r="M26" s="4">
        <f t="shared" ca="1" si="3"/>
        <v>8.0031589146803768</v>
      </c>
    </row>
    <row r="27" spans="2:13" x14ac:dyDescent="0.3">
      <c r="B27" s="19"/>
      <c r="C27" t="s">
        <v>82</v>
      </c>
      <c r="D27" s="4">
        <f t="shared" ref="D27:D38" ca="1" si="4">(0.5+RAND())*D$25</f>
        <v>12.097866277814461</v>
      </c>
      <c r="E27" s="4">
        <f t="shared" ca="1" si="3"/>
        <v>11.68437350978752</v>
      </c>
      <c r="F27" s="4">
        <f t="shared" ca="1" si="3"/>
        <v>8.6010578560422317</v>
      </c>
      <c r="G27" s="4">
        <f t="shared" ca="1" si="3"/>
        <v>15.165350060848755</v>
      </c>
      <c r="H27" s="4">
        <f t="shared" ca="1" si="3"/>
        <v>15.995387818330631</v>
      </c>
      <c r="I27" s="4">
        <f t="shared" ca="1" si="3"/>
        <v>5.6125495064075555</v>
      </c>
      <c r="J27" s="4">
        <f t="shared" ca="1" si="3"/>
        <v>7.6176386363404625</v>
      </c>
      <c r="K27" s="4">
        <f t="shared" ca="1" si="3"/>
        <v>13.605711522462071</v>
      </c>
      <c r="L27" s="4">
        <f t="shared" ca="1" si="3"/>
        <v>7.4733557430606226</v>
      </c>
      <c r="M27" s="4">
        <f t="shared" ca="1" si="3"/>
        <v>4.3138847468996495</v>
      </c>
    </row>
    <row r="28" spans="2:13" x14ac:dyDescent="0.3">
      <c r="B28" s="19"/>
      <c r="C28" t="s">
        <v>83</v>
      </c>
      <c r="D28" s="4">
        <f t="shared" ca="1" si="4"/>
        <v>10.120695177681222</v>
      </c>
      <c r="E28" s="4">
        <f t="shared" ca="1" si="3"/>
        <v>7.9598969450273183</v>
      </c>
      <c r="F28" s="4">
        <f t="shared" ca="1" si="3"/>
        <v>4.4616526530991312</v>
      </c>
      <c r="G28" s="4">
        <f t="shared" ca="1" si="3"/>
        <v>10.243940035733381</v>
      </c>
      <c r="H28" s="4">
        <f t="shared" ca="1" si="3"/>
        <v>7.690245199877868</v>
      </c>
      <c r="I28" s="4">
        <f t="shared" ca="1" si="3"/>
        <v>6.7600329767851157</v>
      </c>
      <c r="J28" s="4">
        <f t="shared" ca="1" si="3"/>
        <v>7.1810637971018423</v>
      </c>
      <c r="K28" s="4">
        <f t="shared" ca="1" si="3"/>
        <v>21.316404543299694</v>
      </c>
      <c r="L28" s="4">
        <f t="shared" ca="1" si="3"/>
        <v>14.992587667405667</v>
      </c>
      <c r="M28" s="4">
        <f t="shared" ca="1" si="3"/>
        <v>6.3472764127112971</v>
      </c>
    </row>
    <row r="29" spans="2:13" x14ac:dyDescent="0.3">
      <c r="B29" s="19"/>
      <c r="C29" t="s">
        <v>84</v>
      </c>
      <c r="D29" s="4">
        <f t="shared" ca="1" si="4"/>
        <v>12.134265527660515</v>
      </c>
      <c r="E29" s="4">
        <f t="shared" ca="1" si="3"/>
        <v>18.455319006961378</v>
      </c>
      <c r="F29" s="4">
        <f t="shared" ca="1" si="3"/>
        <v>6.0821410412325028</v>
      </c>
      <c r="G29" s="4">
        <f t="shared" ca="1" si="3"/>
        <v>14.809780071239857</v>
      </c>
      <c r="H29" s="4">
        <f t="shared" ca="1" si="3"/>
        <v>6.3096661177752917</v>
      </c>
      <c r="I29" s="4">
        <f t="shared" ca="1" si="3"/>
        <v>6.5816231331517656</v>
      </c>
      <c r="J29" s="4">
        <f t="shared" ca="1" si="3"/>
        <v>4.5425099543308791</v>
      </c>
      <c r="K29" s="4">
        <f t="shared" ca="1" si="3"/>
        <v>22.125615656299701</v>
      </c>
      <c r="L29" s="4">
        <f t="shared" ca="1" si="3"/>
        <v>6.4323623303693109</v>
      </c>
      <c r="M29" s="4">
        <f t="shared" ca="1" si="3"/>
        <v>8.746600532128463</v>
      </c>
    </row>
    <row r="30" spans="2:13" x14ac:dyDescent="0.3">
      <c r="B30" s="19"/>
      <c r="C30" t="s">
        <v>85</v>
      </c>
      <c r="D30" s="4">
        <f t="shared" ca="1" si="4"/>
        <v>6.559735843314046</v>
      </c>
      <c r="E30" s="4">
        <f t="shared" ca="1" si="3"/>
        <v>10.564528636572559</v>
      </c>
      <c r="F30" s="4">
        <f t="shared" ca="1" si="3"/>
        <v>7.397860198948206</v>
      </c>
      <c r="G30" s="4">
        <f t="shared" ca="1" si="3"/>
        <v>17.484365421869228</v>
      </c>
      <c r="H30" s="4">
        <f t="shared" ca="1" si="3"/>
        <v>13.393926369961852</v>
      </c>
      <c r="I30" s="4">
        <f t="shared" ca="1" si="3"/>
        <v>7.3043894035901804</v>
      </c>
      <c r="J30" s="4">
        <f t="shared" ca="1" si="3"/>
        <v>6.1679875447420596</v>
      </c>
      <c r="K30" s="4">
        <f t="shared" ca="1" si="3"/>
        <v>12.366158067123642</v>
      </c>
      <c r="L30" s="4">
        <f t="shared" ca="1" si="3"/>
        <v>9.4938188741477578</v>
      </c>
      <c r="M30" s="4">
        <f t="shared" ca="1" si="3"/>
        <v>10.2095356175709</v>
      </c>
    </row>
    <row r="31" spans="2:13" x14ac:dyDescent="0.3">
      <c r="B31" s="19"/>
      <c r="C31" t="s">
        <v>86</v>
      </c>
      <c r="D31" s="4">
        <f t="shared" ca="1" si="4"/>
        <v>6.7176611728367295</v>
      </c>
      <c r="E31" s="4">
        <f t="shared" ca="1" si="3"/>
        <v>7.0461489024377357</v>
      </c>
      <c r="F31" s="4">
        <f t="shared" ca="1" si="3"/>
        <v>3.6895771112901752</v>
      </c>
      <c r="G31" s="4">
        <f t="shared" ca="1" si="3"/>
        <v>6.9604075559597245</v>
      </c>
      <c r="H31" s="4">
        <f t="shared" ca="1" si="3"/>
        <v>10.932447236469839</v>
      </c>
      <c r="I31" s="4">
        <f t="shared" ca="1" si="3"/>
        <v>6.3399062501368046</v>
      </c>
      <c r="J31" s="4">
        <f t="shared" ca="1" si="3"/>
        <v>6.0074599724246696</v>
      </c>
      <c r="K31" s="4">
        <f t="shared" ca="1" si="3"/>
        <v>17.970136243337137</v>
      </c>
      <c r="L31" s="4">
        <f t="shared" ca="1" si="3"/>
        <v>13.963331986258359</v>
      </c>
      <c r="M31" s="4">
        <f t="shared" ca="1" si="3"/>
        <v>7.9297532506711015</v>
      </c>
    </row>
    <row r="32" spans="2:13" x14ac:dyDescent="0.3">
      <c r="B32" s="19"/>
      <c r="C32" t="s">
        <v>87</v>
      </c>
      <c r="D32" s="4">
        <f t="shared" ca="1" si="4"/>
        <v>7.9846832172923063</v>
      </c>
      <c r="E32" s="4">
        <f t="shared" ca="1" si="3"/>
        <v>19.168716893636546</v>
      </c>
      <c r="F32" s="4">
        <f t="shared" ca="1" si="3"/>
        <v>9.8001924816002308</v>
      </c>
      <c r="G32" s="4">
        <f t="shared" ca="1" si="3"/>
        <v>10.405657081404838</v>
      </c>
      <c r="H32" s="4">
        <f t="shared" ca="1" si="3"/>
        <v>14.468456758328754</v>
      </c>
      <c r="I32" s="4">
        <f t="shared" ca="1" si="3"/>
        <v>7.3866980877765567</v>
      </c>
      <c r="J32" s="4">
        <f t="shared" ca="1" si="3"/>
        <v>9.4382189259991307</v>
      </c>
      <c r="K32" s="4">
        <f t="shared" ca="1" si="3"/>
        <v>20.75426989981402</v>
      </c>
      <c r="L32" s="4">
        <f t="shared" ca="1" si="3"/>
        <v>6.1225394130626487</v>
      </c>
      <c r="M32" s="4">
        <f t="shared" ca="1" si="3"/>
        <v>10.153937355931484</v>
      </c>
    </row>
    <row r="33" spans="2:13" x14ac:dyDescent="0.3">
      <c r="B33" s="19"/>
      <c r="C33" t="s">
        <v>88</v>
      </c>
      <c r="D33" s="4">
        <f t="shared" ca="1" si="4"/>
        <v>10.750606064335667</v>
      </c>
      <c r="E33" s="4">
        <f t="shared" ca="1" si="3"/>
        <v>13.957120215398163</v>
      </c>
      <c r="F33" s="4">
        <f t="shared" ca="1" si="3"/>
        <v>9.3976853625598551</v>
      </c>
      <c r="G33" s="4">
        <f t="shared" ca="1" si="3"/>
        <v>14.480433671127486</v>
      </c>
      <c r="H33" s="4">
        <f t="shared" ca="1" si="3"/>
        <v>11.902745791809329</v>
      </c>
      <c r="I33" s="4">
        <f t="shared" ca="1" si="3"/>
        <v>4.5840156952861717</v>
      </c>
      <c r="J33" s="4">
        <f t="shared" ca="1" si="3"/>
        <v>8.3463843364854018</v>
      </c>
      <c r="K33" s="4">
        <f t="shared" ca="1" si="3"/>
        <v>9.8225191368353428</v>
      </c>
      <c r="L33" s="4">
        <f t="shared" ca="1" si="3"/>
        <v>8.3175674676835492</v>
      </c>
      <c r="M33" s="4">
        <f t="shared" ca="1" si="3"/>
        <v>7.6720835187072787</v>
      </c>
    </row>
    <row r="34" spans="2:13" x14ac:dyDescent="0.3">
      <c r="B34" s="19"/>
      <c r="C34" t="s">
        <v>89</v>
      </c>
      <c r="D34" s="4">
        <f t="shared" ca="1" si="4"/>
        <v>6.1452305101194078</v>
      </c>
      <c r="E34" s="4">
        <f t="shared" ca="1" si="3"/>
        <v>18.047463119991249</v>
      </c>
      <c r="F34" s="4">
        <f t="shared" ca="1" si="3"/>
        <v>5.6665532030815102</v>
      </c>
      <c r="G34" s="4">
        <f t="shared" ca="1" si="3"/>
        <v>8.3522451764126249</v>
      </c>
      <c r="H34" s="4">
        <f t="shared" ca="1" si="3"/>
        <v>6.5472468231663772</v>
      </c>
      <c r="I34" s="4">
        <f t="shared" ca="1" si="3"/>
        <v>6.8981772814529121</v>
      </c>
      <c r="J34" s="4">
        <f t="shared" ca="1" si="3"/>
        <v>5.6187379752910882</v>
      </c>
      <c r="K34" s="4">
        <f t="shared" ca="1" si="3"/>
        <v>15.458565032996178</v>
      </c>
      <c r="L34" s="4">
        <f t="shared" ca="1" si="3"/>
        <v>6.8985234687998824</v>
      </c>
      <c r="M34" s="4">
        <f t="shared" ca="1" si="3"/>
        <v>6.5479808297753479</v>
      </c>
    </row>
    <row r="35" spans="2:13" x14ac:dyDescent="0.3">
      <c r="B35" s="19"/>
      <c r="C35" t="s">
        <v>90</v>
      </c>
      <c r="D35" s="4">
        <f t="shared" ca="1" si="4"/>
        <v>5.6569667272087223</v>
      </c>
      <c r="E35" s="4">
        <f t="shared" ca="1" si="3"/>
        <v>7.8925041180736741</v>
      </c>
      <c r="F35" s="4">
        <f t="shared" ca="1" si="3"/>
        <v>4.4662005873831676</v>
      </c>
      <c r="G35" s="4">
        <f t="shared" ca="1" si="3"/>
        <v>16.443525552904021</v>
      </c>
      <c r="H35" s="4">
        <f t="shared" ca="1" si="3"/>
        <v>6.0811398821356457</v>
      </c>
      <c r="I35" s="4">
        <f t="shared" ca="1" si="3"/>
        <v>4.7985218022768041</v>
      </c>
      <c r="J35" s="4">
        <f t="shared" ca="1" si="3"/>
        <v>8.8310501807391244</v>
      </c>
      <c r="K35" s="4">
        <f t="shared" ca="1" si="3"/>
        <v>12.155324065516446</v>
      </c>
      <c r="L35" s="4">
        <f t="shared" ca="1" si="3"/>
        <v>9.4077399151451502</v>
      </c>
      <c r="M35" s="4">
        <f t="shared" ca="1" si="3"/>
        <v>5.9611447151574612</v>
      </c>
    </row>
    <row r="36" spans="2:13" x14ac:dyDescent="0.3">
      <c r="B36" s="19"/>
      <c r="C36" t="s">
        <v>91</v>
      </c>
      <c r="D36" s="4">
        <f t="shared" ca="1" si="4"/>
        <v>6.131737871574793</v>
      </c>
      <c r="E36" s="4">
        <f t="shared" ca="1" si="3"/>
        <v>15.407114815840242</v>
      </c>
      <c r="F36" s="4">
        <f t="shared" ca="1" si="3"/>
        <v>9.5967625235113179</v>
      </c>
      <c r="G36" s="4">
        <f t="shared" ca="1" si="3"/>
        <v>6.3961690251988177</v>
      </c>
      <c r="H36" s="4">
        <f t="shared" ca="1" si="3"/>
        <v>16.595096276899234</v>
      </c>
      <c r="I36" s="4">
        <f t="shared" ca="1" si="3"/>
        <v>4.1614746765515065</v>
      </c>
      <c r="J36" s="4">
        <f t="shared" ca="1" si="3"/>
        <v>7.1589062071033762</v>
      </c>
      <c r="K36" s="4">
        <f t="shared" ca="1" si="3"/>
        <v>12.836479305762955</v>
      </c>
      <c r="L36" s="4">
        <f t="shared" ca="1" si="3"/>
        <v>13.178826207238306</v>
      </c>
      <c r="M36" s="4">
        <f t="shared" ca="1" si="3"/>
        <v>6.0937787741352665</v>
      </c>
    </row>
    <row r="37" spans="2:13" x14ac:dyDescent="0.3">
      <c r="B37" s="19"/>
      <c r="C37" t="s">
        <v>92</v>
      </c>
      <c r="D37" s="4">
        <f t="shared" ca="1" si="4"/>
        <v>6.1200116716395598</v>
      </c>
      <c r="E37" s="4">
        <f t="shared" ca="1" si="3"/>
        <v>8.8487088632065856</v>
      </c>
      <c r="F37" s="4">
        <f t="shared" ca="1" si="3"/>
        <v>10.254289101777532</v>
      </c>
      <c r="G37" s="4">
        <f t="shared" ca="1" si="3"/>
        <v>9.6348176555467209</v>
      </c>
      <c r="H37" s="4">
        <f t="shared" ca="1" si="3"/>
        <v>16.860787605903383</v>
      </c>
      <c r="I37" s="4">
        <f t="shared" ca="1" si="3"/>
        <v>7.0435692353149415</v>
      </c>
      <c r="J37" s="4">
        <f t="shared" ca="1" si="3"/>
        <v>3.9175412532842726</v>
      </c>
      <c r="K37" s="4">
        <f t="shared" ca="1" si="3"/>
        <v>16.992641277157805</v>
      </c>
      <c r="L37" s="4">
        <f t="shared" ca="1" si="3"/>
        <v>13.885265061456106</v>
      </c>
      <c r="M37" s="4">
        <f t="shared" ca="1" si="3"/>
        <v>6.9117470712177864</v>
      </c>
    </row>
    <row r="38" spans="2:13" x14ac:dyDescent="0.3">
      <c r="B38" s="19"/>
      <c r="C38" t="s">
        <v>93</v>
      </c>
      <c r="D38" s="4">
        <f t="shared" ca="1" si="4"/>
        <v>11.422259967356878</v>
      </c>
      <c r="E38" s="4">
        <f t="shared" ca="1" si="3"/>
        <v>14.161597354389151</v>
      </c>
      <c r="F38" s="4">
        <f t="shared" ca="1" si="3"/>
        <v>4.4644588078186835</v>
      </c>
      <c r="G38" s="4">
        <f t="shared" ca="1" si="3"/>
        <v>14.774604463049844</v>
      </c>
      <c r="H38" s="4">
        <f t="shared" ca="1" si="3"/>
        <v>8.9608933855071378</v>
      </c>
      <c r="I38" s="4">
        <f t="shared" ca="1" si="3"/>
        <v>4.7480747659019125</v>
      </c>
      <c r="J38" s="4">
        <f t="shared" ca="1" si="3"/>
        <v>6.7327055343006528</v>
      </c>
      <c r="K38" s="4">
        <f t="shared" ca="1" si="3"/>
        <v>18.588258187929874</v>
      </c>
      <c r="L38" s="4">
        <f t="shared" ca="1" si="3"/>
        <v>14.154669443854553</v>
      </c>
      <c r="M38" s="4">
        <f t="shared" ca="1" si="3"/>
        <v>5.4501514644448683</v>
      </c>
    </row>
    <row r="42" spans="2:13" x14ac:dyDescent="0.3">
      <c r="D42" t="s">
        <v>126</v>
      </c>
      <c r="E42" t="s">
        <v>127</v>
      </c>
    </row>
    <row r="43" spans="2:13" x14ac:dyDescent="0.3">
      <c r="B43" s="20" t="s">
        <v>132</v>
      </c>
      <c r="C43" t="s">
        <v>80</v>
      </c>
      <c r="D43">
        <v>1600</v>
      </c>
      <c r="E43">
        <v>92.3</v>
      </c>
    </row>
    <row r="44" spans="2:13" x14ac:dyDescent="0.3">
      <c r="B44" s="20"/>
      <c r="C44" t="s">
        <v>81</v>
      </c>
      <c r="D44" s="3">
        <v>2900</v>
      </c>
      <c r="E44" s="2">
        <v>100.490621572495</v>
      </c>
      <c r="F44" s="3"/>
    </row>
    <row r="45" spans="2:13" x14ac:dyDescent="0.3">
      <c r="B45" s="20"/>
      <c r="C45" t="s">
        <v>82</v>
      </c>
      <c r="D45" s="3">
        <v>2700</v>
      </c>
      <c r="E45" s="2">
        <v>113.411129978113</v>
      </c>
      <c r="F45" s="3"/>
    </row>
    <row r="46" spans="2:13" x14ac:dyDescent="0.3">
      <c r="B46" s="20"/>
      <c r="C46" t="s">
        <v>83</v>
      </c>
      <c r="D46" s="3">
        <v>2600</v>
      </c>
      <c r="E46" s="2">
        <v>80.841831220499003</v>
      </c>
      <c r="F46" s="3"/>
    </row>
    <row r="47" spans="2:13" x14ac:dyDescent="0.3">
      <c r="B47" s="20"/>
      <c r="C47" t="s">
        <v>84</v>
      </c>
      <c r="D47" s="3">
        <v>3000</v>
      </c>
      <c r="E47" s="2">
        <v>78.562830363879911</v>
      </c>
      <c r="F47" s="3"/>
    </row>
    <row r="48" spans="2:13" x14ac:dyDescent="0.3">
      <c r="B48" s="20"/>
      <c r="C48" t="s">
        <v>85</v>
      </c>
      <c r="D48" s="3">
        <v>1900</v>
      </c>
      <c r="E48" s="2">
        <v>100.23638952450855</v>
      </c>
      <c r="F48" s="3"/>
    </row>
    <row r="49" spans="2:13" x14ac:dyDescent="0.3">
      <c r="B49" s="20"/>
      <c r="C49" t="s">
        <v>86</v>
      </c>
      <c r="D49" s="3">
        <v>2900</v>
      </c>
      <c r="E49" s="2">
        <v>99.413389578885443</v>
      </c>
      <c r="F49" s="3"/>
    </row>
    <row r="50" spans="2:13" x14ac:dyDescent="0.3">
      <c r="B50" s="20"/>
      <c r="C50" t="s">
        <v>87</v>
      </c>
      <c r="D50" s="3">
        <v>1800</v>
      </c>
      <c r="E50" s="2">
        <v>94.581378550804004</v>
      </c>
      <c r="F50" s="3"/>
    </row>
    <row r="51" spans="2:13" x14ac:dyDescent="0.3">
      <c r="B51" s="20"/>
      <c r="C51" t="s">
        <v>88</v>
      </c>
      <c r="D51" s="3">
        <v>3100</v>
      </c>
      <c r="E51" s="2">
        <v>93.069310566121402</v>
      </c>
      <c r="F51" s="3"/>
    </row>
    <row r="52" spans="2:13" x14ac:dyDescent="0.3">
      <c r="B52" s="20"/>
      <c r="C52" t="s">
        <v>89</v>
      </c>
      <c r="D52" s="3">
        <v>1800</v>
      </c>
      <c r="E52" s="2">
        <v>90.694100434826595</v>
      </c>
      <c r="F52" s="3"/>
    </row>
    <row r="53" spans="2:13" x14ac:dyDescent="0.3">
      <c r="B53" s="20"/>
      <c r="C53" t="s">
        <v>90</v>
      </c>
      <c r="D53" s="3">
        <v>2500</v>
      </c>
      <c r="E53" s="2">
        <v>96.102793427526507</v>
      </c>
      <c r="F53" s="3"/>
    </row>
    <row r="54" spans="2:13" x14ac:dyDescent="0.3">
      <c r="B54" s="20"/>
      <c r="C54" t="s">
        <v>91</v>
      </c>
      <c r="D54" s="3">
        <v>2400</v>
      </c>
      <c r="E54" s="2">
        <v>98.228263631632004</v>
      </c>
      <c r="F54" s="3"/>
    </row>
    <row r="55" spans="2:13" x14ac:dyDescent="0.3">
      <c r="B55" s="20"/>
      <c r="C55" t="s">
        <v>92</v>
      </c>
      <c r="D55" s="3">
        <v>1800</v>
      </c>
      <c r="E55" s="2">
        <v>81.927096694379998</v>
      </c>
      <c r="F55" s="3"/>
    </row>
    <row r="56" spans="2:13" x14ac:dyDescent="0.3">
      <c r="B56" s="20"/>
      <c r="C56" t="s">
        <v>93</v>
      </c>
      <c r="D56" s="3">
        <v>2000</v>
      </c>
      <c r="E56" s="2">
        <v>99.377580279295699</v>
      </c>
      <c r="F56" s="3"/>
    </row>
    <row r="60" spans="2:13" x14ac:dyDescent="0.3">
      <c r="D60" t="s">
        <v>8</v>
      </c>
      <c r="E60" t="s">
        <v>18</v>
      </c>
      <c r="F60" t="s">
        <v>12</v>
      </c>
      <c r="G60" t="s">
        <v>14</v>
      </c>
      <c r="H60" t="s">
        <v>16</v>
      </c>
      <c r="I60" t="s">
        <v>125</v>
      </c>
      <c r="J60" t="s">
        <v>34</v>
      </c>
      <c r="K60" t="s">
        <v>29</v>
      </c>
      <c r="L60" t="s">
        <v>110</v>
      </c>
      <c r="M60" t="s">
        <v>76</v>
      </c>
    </row>
    <row r="61" spans="2:13" x14ac:dyDescent="0.3">
      <c r="B61" s="21" t="s">
        <v>133</v>
      </c>
      <c r="C61" t="s">
        <v>80</v>
      </c>
      <c r="D61" s="5">
        <v>9580</v>
      </c>
      <c r="E61" s="5">
        <v>5880</v>
      </c>
      <c r="F61" s="5">
        <v>10080</v>
      </c>
      <c r="G61" s="5">
        <v>6080</v>
      </c>
      <c r="H61" s="5">
        <v>5880</v>
      </c>
      <c r="I61" s="5">
        <v>11080</v>
      </c>
      <c r="J61" s="5">
        <v>11080</v>
      </c>
      <c r="K61" s="5">
        <v>6580</v>
      </c>
      <c r="L61" s="5">
        <v>6180</v>
      </c>
      <c r="M61" s="5">
        <v>11080</v>
      </c>
    </row>
    <row r="62" spans="2:13" x14ac:dyDescent="0.3">
      <c r="B62" s="21"/>
      <c r="C62" t="s">
        <v>81</v>
      </c>
      <c r="D62" s="5">
        <f ca="1">ROUNDUP((1+RAND())*D$61,-2)</f>
        <v>16600</v>
      </c>
      <c r="E62" s="5">
        <f t="shared" ref="E62:M74" ca="1" si="5">ROUNDUP((1+RAND())*E$61,-2)</f>
        <v>10200</v>
      </c>
      <c r="F62" s="5">
        <f t="shared" ca="1" si="5"/>
        <v>11800</v>
      </c>
      <c r="G62" s="5">
        <f t="shared" ca="1" si="5"/>
        <v>10200</v>
      </c>
      <c r="H62" s="5">
        <f t="shared" ca="1" si="5"/>
        <v>7600</v>
      </c>
      <c r="I62" s="5">
        <f t="shared" ca="1" si="5"/>
        <v>16700</v>
      </c>
      <c r="J62" s="5">
        <f t="shared" ca="1" si="5"/>
        <v>21400</v>
      </c>
      <c r="K62" s="5">
        <f t="shared" ca="1" si="5"/>
        <v>12900</v>
      </c>
      <c r="L62" s="5">
        <f t="shared" ca="1" si="5"/>
        <v>8200</v>
      </c>
      <c r="M62" s="5">
        <f t="shared" ca="1" si="5"/>
        <v>18800</v>
      </c>
    </row>
    <row r="63" spans="2:13" x14ac:dyDescent="0.3">
      <c r="B63" s="21"/>
      <c r="C63" t="s">
        <v>82</v>
      </c>
      <c r="D63" s="5">
        <f t="shared" ref="D63:D74" ca="1" si="6">ROUNDUP((1+RAND())*D$61,-2)</f>
        <v>17400</v>
      </c>
      <c r="E63" s="5">
        <f t="shared" ca="1" si="5"/>
        <v>8500</v>
      </c>
      <c r="F63" s="5">
        <f t="shared" ca="1" si="5"/>
        <v>16300</v>
      </c>
      <c r="G63" s="5">
        <f t="shared" ca="1" si="5"/>
        <v>10500</v>
      </c>
      <c r="H63" s="5">
        <f t="shared" ca="1" si="5"/>
        <v>10800</v>
      </c>
      <c r="I63" s="5">
        <f t="shared" ca="1" si="5"/>
        <v>19700</v>
      </c>
      <c r="J63" s="5">
        <f t="shared" ca="1" si="5"/>
        <v>16100</v>
      </c>
      <c r="K63" s="5">
        <f t="shared" ca="1" si="5"/>
        <v>7800</v>
      </c>
      <c r="L63" s="5">
        <f t="shared" ca="1" si="5"/>
        <v>6600</v>
      </c>
      <c r="M63" s="5">
        <f t="shared" ca="1" si="5"/>
        <v>19800</v>
      </c>
    </row>
    <row r="64" spans="2:13" x14ac:dyDescent="0.3">
      <c r="B64" s="21"/>
      <c r="C64" t="s">
        <v>83</v>
      </c>
      <c r="D64" s="5">
        <f t="shared" ca="1" si="6"/>
        <v>11700</v>
      </c>
      <c r="E64" s="5">
        <f t="shared" ca="1" si="5"/>
        <v>7600</v>
      </c>
      <c r="F64" s="5">
        <f t="shared" ca="1" si="5"/>
        <v>10600</v>
      </c>
      <c r="G64" s="5">
        <f t="shared" ca="1" si="5"/>
        <v>11700</v>
      </c>
      <c r="H64" s="5">
        <f t="shared" ca="1" si="5"/>
        <v>11800</v>
      </c>
      <c r="I64" s="5">
        <f t="shared" ca="1" si="5"/>
        <v>17200</v>
      </c>
      <c r="J64" s="5">
        <f t="shared" ca="1" si="5"/>
        <v>19600</v>
      </c>
      <c r="K64" s="5">
        <f t="shared" ca="1" si="5"/>
        <v>11400</v>
      </c>
      <c r="L64" s="5">
        <f t="shared" ca="1" si="5"/>
        <v>10500</v>
      </c>
      <c r="M64" s="5">
        <f t="shared" ca="1" si="5"/>
        <v>15800</v>
      </c>
    </row>
    <row r="65" spans="2:13" x14ac:dyDescent="0.3">
      <c r="B65" s="21"/>
      <c r="C65" t="s">
        <v>84</v>
      </c>
      <c r="D65" s="5">
        <f t="shared" ca="1" si="6"/>
        <v>10800</v>
      </c>
      <c r="E65" s="5">
        <f t="shared" ca="1" si="5"/>
        <v>7400</v>
      </c>
      <c r="F65" s="5">
        <f t="shared" ca="1" si="5"/>
        <v>19300</v>
      </c>
      <c r="G65" s="5">
        <f t="shared" ca="1" si="5"/>
        <v>8400</v>
      </c>
      <c r="H65" s="5">
        <f t="shared" ca="1" si="5"/>
        <v>7600</v>
      </c>
      <c r="I65" s="5">
        <f t="shared" ca="1" si="5"/>
        <v>14100</v>
      </c>
      <c r="J65" s="5">
        <f t="shared" ca="1" si="5"/>
        <v>21800</v>
      </c>
      <c r="K65" s="5">
        <f t="shared" ca="1" si="5"/>
        <v>11200</v>
      </c>
      <c r="L65" s="5">
        <f t="shared" ca="1" si="5"/>
        <v>6600</v>
      </c>
      <c r="M65" s="5">
        <f t="shared" ca="1" si="5"/>
        <v>14800</v>
      </c>
    </row>
    <row r="66" spans="2:13" x14ac:dyDescent="0.3">
      <c r="B66" s="21"/>
      <c r="C66" t="s">
        <v>85</v>
      </c>
      <c r="D66" s="5">
        <f t="shared" ca="1" si="6"/>
        <v>11900</v>
      </c>
      <c r="E66" s="5">
        <f t="shared" ca="1" si="5"/>
        <v>6200</v>
      </c>
      <c r="F66" s="5">
        <f t="shared" ca="1" si="5"/>
        <v>13100</v>
      </c>
      <c r="G66" s="5">
        <f t="shared" ca="1" si="5"/>
        <v>7200</v>
      </c>
      <c r="H66" s="5">
        <f t="shared" ca="1" si="5"/>
        <v>10000</v>
      </c>
      <c r="I66" s="5">
        <f t="shared" ca="1" si="5"/>
        <v>11400</v>
      </c>
      <c r="J66" s="5">
        <f t="shared" ca="1" si="5"/>
        <v>19900</v>
      </c>
      <c r="K66" s="5">
        <f t="shared" ca="1" si="5"/>
        <v>8900</v>
      </c>
      <c r="L66" s="5">
        <f t="shared" ca="1" si="5"/>
        <v>6800</v>
      </c>
      <c r="M66" s="5">
        <f t="shared" ca="1" si="5"/>
        <v>14800</v>
      </c>
    </row>
    <row r="67" spans="2:13" x14ac:dyDescent="0.3">
      <c r="B67" s="21"/>
      <c r="C67" t="s">
        <v>86</v>
      </c>
      <c r="D67" s="5">
        <f t="shared" ca="1" si="6"/>
        <v>15200</v>
      </c>
      <c r="E67" s="5">
        <f t="shared" ca="1" si="5"/>
        <v>7400</v>
      </c>
      <c r="F67" s="5">
        <f t="shared" ca="1" si="5"/>
        <v>10300</v>
      </c>
      <c r="G67" s="5">
        <f t="shared" ca="1" si="5"/>
        <v>11500</v>
      </c>
      <c r="H67" s="5">
        <f t="shared" ca="1" si="5"/>
        <v>8700</v>
      </c>
      <c r="I67" s="5">
        <f t="shared" ca="1" si="5"/>
        <v>16700</v>
      </c>
      <c r="J67" s="5">
        <f t="shared" ca="1" si="5"/>
        <v>21200</v>
      </c>
      <c r="K67" s="5">
        <f t="shared" ca="1" si="5"/>
        <v>10300</v>
      </c>
      <c r="L67" s="5">
        <f t="shared" ca="1" si="5"/>
        <v>11000</v>
      </c>
      <c r="M67" s="5">
        <f t="shared" ca="1" si="5"/>
        <v>18700</v>
      </c>
    </row>
    <row r="68" spans="2:13" x14ac:dyDescent="0.3">
      <c r="B68" s="21"/>
      <c r="C68" t="s">
        <v>87</v>
      </c>
      <c r="D68" s="5">
        <f t="shared" ca="1" si="6"/>
        <v>18200</v>
      </c>
      <c r="E68" s="5">
        <f t="shared" ca="1" si="5"/>
        <v>10300</v>
      </c>
      <c r="F68" s="5">
        <f t="shared" ca="1" si="5"/>
        <v>12300</v>
      </c>
      <c r="G68" s="5">
        <f t="shared" ca="1" si="5"/>
        <v>9400</v>
      </c>
      <c r="H68" s="5">
        <f t="shared" ca="1" si="5"/>
        <v>10200</v>
      </c>
      <c r="I68" s="5">
        <f t="shared" ca="1" si="5"/>
        <v>21300</v>
      </c>
      <c r="J68" s="5">
        <f t="shared" ca="1" si="5"/>
        <v>15500</v>
      </c>
      <c r="K68" s="5">
        <f t="shared" ca="1" si="5"/>
        <v>12800</v>
      </c>
      <c r="L68" s="5">
        <f t="shared" ca="1" si="5"/>
        <v>11500</v>
      </c>
      <c r="M68" s="5">
        <f t="shared" ca="1" si="5"/>
        <v>18100</v>
      </c>
    </row>
    <row r="69" spans="2:13" x14ac:dyDescent="0.3">
      <c r="B69" s="21"/>
      <c r="C69" t="s">
        <v>88</v>
      </c>
      <c r="D69" s="5">
        <f t="shared" ca="1" si="6"/>
        <v>12700</v>
      </c>
      <c r="E69" s="5">
        <f t="shared" ca="1" si="5"/>
        <v>6400</v>
      </c>
      <c r="F69" s="5">
        <f t="shared" ca="1" si="5"/>
        <v>18900</v>
      </c>
      <c r="G69" s="5">
        <f t="shared" ca="1" si="5"/>
        <v>8900</v>
      </c>
      <c r="H69" s="5">
        <f t="shared" ca="1" si="5"/>
        <v>11000</v>
      </c>
      <c r="I69" s="5">
        <f t="shared" ca="1" si="5"/>
        <v>14200</v>
      </c>
      <c r="J69" s="5">
        <f t="shared" ca="1" si="5"/>
        <v>20100</v>
      </c>
      <c r="K69" s="5">
        <f t="shared" ca="1" si="5"/>
        <v>9200</v>
      </c>
      <c r="L69" s="5">
        <f t="shared" ca="1" si="5"/>
        <v>7600</v>
      </c>
      <c r="M69" s="5">
        <f t="shared" ca="1" si="5"/>
        <v>20900</v>
      </c>
    </row>
    <row r="70" spans="2:13" x14ac:dyDescent="0.3">
      <c r="B70" s="21"/>
      <c r="C70" t="s">
        <v>89</v>
      </c>
      <c r="D70" s="5">
        <f t="shared" ca="1" si="6"/>
        <v>17900</v>
      </c>
      <c r="E70" s="5">
        <f t="shared" ca="1" si="5"/>
        <v>6700</v>
      </c>
      <c r="F70" s="5">
        <f t="shared" ca="1" si="5"/>
        <v>15300</v>
      </c>
      <c r="G70" s="5">
        <f t="shared" ca="1" si="5"/>
        <v>6900</v>
      </c>
      <c r="H70" s="5">
        <f t="shared" ca="1" si="5"/>
        <v>9600</v>
      </c>
      <c r="I70" s="5">
        <f t="shared" ca="1" si="5"/>
        <v>15700</v>
      </c>
      <c r="J70" s="5">
        <f t="shared" ca="1" si="5"/>
        <v>19400</v>
      </c>
      <c r="K70" s="5">
        <f t="shared" ca="1" si="5"/>
        <v>8700</v>
      </c>
      <c r="L70" s="5">
        <f t="shared" ca="1" si="5"/>
        <v>10500</v>
      </c>
      <c r="M70" s="5">
        <f t="shared" ca="1" si="5"/>
        <v>22000</v>
      </c>
    </row>
    <row r="71" spans="2:13" x14ac:dyDescent="0.3">
      <c r="B71" s="21"/>
      <c r="C71" t="s">
        <v>90</v>
      </c>
      <c r="D71" s="5">
        <f t="shared" ca="1" si="6"/>
        <v>15000</v>
      </c>
      <c r="E71" s="5">
        <f t="shared" ca="1" si="5"/>
        <v>11100</v>
      </c>
      <c r="F71" s="5">
        <f t="shared" ca="1" si="5"/>
        <v>18900</v>
      </c>
      <c r="G71" s="5">
        <f t="shared" ca="1" si="5"/>
        <v>8900</v>
      </c>
      <c r="H71" s="5">
        <f t="shared" ca="1" si="5"/>
        <v>10000</v>
      </c>
      <c r="I71" s="5">
        <f t="shared" ca="1" si="5"/>
        <v>14600</v>
      </c>
      <c r="J71" s="5">
        <f t="shared" ca="1" si="5"/>
        <v>11400</v>
      </c>
      <c r="K71" s="5">
        <f t="shared" ca="1" si="5"/>
        <v>9000</v>
      </c>
      <c r="L71" s="5">
        <f t="shared" ca="1" si="5"/>
        <v>10100</v>
      </c>
      <c r="M71" s="5">
        <f t="shared" ca="1" si="5"/>
        <v>16900</v>
      </c>
    </row>
    <row r="72" spans="2:13" x14ac:dyDescent="0.3">
      <c r="B72" s="21"/>
      <c r="C72" t="s">
        <v>91</v>
      </c>
      <c r="D72" s="5">
        <f t="shared" ca="1" si="6"/>
        <v>18000</v>
      </c>
      <c r="E72" s="5">
        <f t="shared" ca="1" si="5"/>
        <v>6900</v>
      </c>
      <c r="F72" s="5">
        <f t="shared" ca="1" si="5"/>
        <v>14300</v>
      </c>
      <c r="G72" s="5">
        <f t="shared" ca="1" si="5"/>
        <v>9600</v>
      </c>
      <c r="H72" s="5">
        <f t="shared" ca="1" si="5"/>
        <v>11300</v>
      </c>
      <c r="I72" s="5">
        <f t="shared" ca="1" si="5"/>
        <v>12600</v>
      </c>
      <c r="J72" s="5">
        <f t="shared" ca="1" si="5"/>
        <v>17600</v>
      </c>
      <c r="K72" s="5">
        <f t="shared" ca="1" si="5"/>
        <v>12100</v>
      </c>
      <c r="L72" s="5">
        <f t="shared" ca="1" si="5"/>
        <v>8500</v>
      </c>
      <c r="M72" s="5">
        <f t="shared" ca="1" si="5"/>
        <v>20000</v>
      </c>
    </row>
    <row r="73" spans="2:13" x14ac:dyDescent="0.3">
      <c r="B73" s="21"/>
      <c r="C73" t="s">
        <v>92</v>
      </c>
      <c r="D73" s="5">
        <f t="shared" ca="1" si="6"/>
        <v>15600</v>
      </c>
      <c r="E73" s="5">
        <f t="shared" ca="1" si="5"/>
        <v>10800</v>
      </c>
      <c r="F73" s="5">
        <f t="shared" ca="1" si="5"/>
        <v>11200</v>
      </c>
      <c r="G73" s="5">
        <f t="shared" ca="1" si="5"/>
        <v>10000</v>
      </c>
      <c r="H73" s="5">
        <f t="shared" ca="1" si="5"/>
        <v>7700</v>
      </c>
      <c r="I73" s="5">
        <f t="shared" ca="1" si="5"/>
        <v>17600</v>
      </c>
      <c r="J73" s="5">
        <f t="shared" ca="1" si="5"/>
        <v>21900</v>
      </c>
      <c r="K73" s="5">
        <f t="shared" ca="1" si="5"/>
        <v>12100</v>
      </c>
      <c r="L73" s="5">
        <f t="shared" ca="1" si="5"/>
        <v>8900</v>
      </c>
      <c r="M73" s="5">
        <f t="shared" ca="1" si="5"/>
        <v>12300</v>
      </c>
    </row>
    <row r="74" spans="2:13" x14ac:dyDescent="0.3">
      <c r="B74" s="21"/>
      <c r="C74" t="s">
        <v>93</v>
      </c>
      <c r="D74" s="5">
        <f t="shared" ca="1" si="6"/>
        <v>13100</v>
      </c>
      <c r="E74" s="5">
        <f t="shared" ca="1" si="5"/>
        <v>11300</v>
      </c>
      <c r="F74" s="5">
        <f t="shared" ca="1" si="5"/>
        <v>17300</v>
      </c>
      <c r="G74" s="5">
        <f t="shared" ca="1" si="5"/>
        <v>8000</v>
      </c>
      <c r="H74" s="5">
        <f t="shared" ca="1" si="5"/>
        <v>6800</v>
      </c>
      <c r="I74" s="5">
        <f t="shared" ca="1" si="5"/>
        <v>14200</v>
      </c>
      <c r="J74" s="5">
        <f t="shared" ca="1" si="5"/>
        <v>12900</v>
      </c>
      <c r="K74" s="5">
        <f t="shared" ca="1" si="5"/>
        <v>9000</v>
      </c>
      <c r="L74" s="5">
        <f t="shared" ca="1" si="5"/>
        <v>7400</v>
      </c>
      <c r="M74" s="5">
        <f t="shared" ca="1" si="5"/>
        <v>11700</v>
      </c>
    </row>
  </sheetData>
  <mergeCells count="4">
    <mergeCell ref="B6:B19"/>
    <mergeCell ref="B25:B38"/>
    <mergeCell ref="B43:B56"/>
    <mergeCell ref="B61:B74"/>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869F6-7436-4CDE-B73F-53A29D0249A6}">
  <dimension ref="A1:R1006"/>
  <sheetViews>
    <sheetView zoomScale="94" workbookViewId="0">
      <selection activeCell="A8" sqref="A8"/>
    </sheetView>
  </sheetViews>
  <sheetFormatPr defaultColWidth="12.6640625" defaultRowHeight="15" customHeight="1" x14ac:dyDescent="0.3"/>
  <cols>
    <col min="1" max="1" width="17.33203125" style="6" customWidth="1"/>
    <col min="2" max="2" width="21" style="6" customWidth="1"/>
    <col min="3" max="3" width="23.6640625" style="6" bestFit="1" customWidth="1"/>
    <col min="4" max="4" width="23.6640625" style="6" customWidth="1"/>
    <col min="5" max="5" width="18.6640625" style="6" customWidth="1"/>
    <col min="6" max="6" width="8.33203125" style="6" customWidth="1"/>
    <col min="7" max="8" width="10.109375" style="6" bestFit="1" customWidth="1"/>
    <col min="9" max="18" width="8.33203125" style="6" customWidth="1"/>
    <col min="19" max="16384" width="12.6640625" style="6"/>
  </cols>
  <sheetData>
    <row r="1" spans="1:18" ht="15" customHeight="1" x14ac:dyDescent="0.3">
      <c r="A1" s="6" t="s">
        <v>148</v>
      </c>
      <c r="B1" s="11">
        <v>0.2</v>
      </c>
    </row>
    <row r="2" spans="1:18" ht="15" customHeight="1" x14ac:dyDescent="0.3">
      <c r="A2" s="6" t="s">
        <v>149</v>
      </c>
      <c r="B2" s="6">
        <v>6</v>
      </c>
    </row>
    <row r="3" spans="1:18" ht="15" customHeight="1" x14ac:dyDescent="0.3">
      <c r="A3" s="6" t="s">
        <v>150</v>
      </c>
      <c r="B3" s="6">
        <f>B2*12</f>
        <v>72</v>
      </c>
    </row>
    <row r="4" spans="1:18" ht="15" customHeight="1" x14ac:dyDescent="0.3">
      <c r="A4" s="6" t="s">
        <v>151</v>
      </c>
      <c r="B4" s="11">
        <v>0.11</v>
      </c>
    </row>
    <row r="5" spans="1:18" ht="15" customHeight="1" x14ac:dyDescent="0.3">
      <c r="A5" s="6" t="s">
        <v>1371</v>
      </c>
      <c r="B5" s="6">
        <f>$B$4/12</f>
        <v>9.1666666666666667E-3</v>
      </c>
    </row>
    <row r="7" spans="1:18" ht="15.75" customHeight="1" x14ac:dyDescent="0.3">
      <c r="A7" s="14" t="s">
        <v>128</v>
      </c>
      <c r="B7" s="14" t="s">
        <v>130</v>
      </c>
      <c r="C7" s="14" t="s">
        <v>129</v>
      </c>
      <c r="D7" s="14" t="s">
        <v>147</v>
      </c>
      <c r="E7" s="14" t="s">
        <v>13</v>
      </c>
      <c r="F7" s="1"/>
      <c r="G7" s="1"/>
      <c r="H7" s="1"/>
      <c r="I7" s="1"/>
      <c r="J7" s="1"/>
      <c r="K7" s="1"/>
      <c r="L7" s="1"/>
      <c r="M7" s="1"/>
      <c r="N7" s="1"/>
      <c r="O7" s="1"/>
      <c r="P7" s="1"/>
      <c r="Q7" s="1"/>
      <c r="R7" s="1"/>
    </row>
    <row r="8" spans="1:18" ht="15.75" customHeight="1" x14ac:dyDescent="0.3">
      <c r="A8" s="6" t="s">
        <v>18</v>
      </c>
      <c r="B8" s="13">
        <v>400000</v>
      </c>
      <c r="C8" s="13">
        <f>B8*$B$1</f>
        <v>80000</v>
      </c>
      <c r="D8" s="13">
        <f>B8-C8</f>
        <v>320000</v>
      </c>
      <c r="E8" s="12">
        <f>(D8*$B$5*POWER(1+$B$5,$B$3))/(POWER(1+$B$5,$B$3)-1)</f>
        <v>6090.9052802258138</v>
      </c>
      <c r="F8" s="1"/>
      <c r="G8" s="1"/>
      <c r="H8" s="1"/>
      <c r="I8" s="1"/>
      <c r="J8" s="1"/>
      <c r="K8" s="1"/>
      <c r="L8" s="1"/>
      <c r="M8" s="1"/>
      <c r="N8" s="1"/>
      <c r="O8" s="1"/>
      <c r="P8" s="1"/>
      <c r="Q8" s="1"/>
      <c r="R8" s="1"/>
    </row>
    <row r="9" spans="1:18" ht="15.75" customHeight="1" x14ac:dyDescent="0.3">
      <c r="A9" s="6" t="s">
        <v>110</v>
      </c>
      <c r="B9" s="13">
        <v>650000</v>
      </c>
      <c r="C9" s="13">
        <f t="shared" ref="C9:C27" si="0">B9*$B$1</f>
        <v>130000</v>
      </c>
      <c r="D9" s="13">
        <f t="shared" ref="D9:D27" si="1">B9-C9</f>
        <v>520000</v>
      </c>
      <c r="E9" s="12">
        <f t="shared" ref="E9:E27" si="2">(D9*$B$5*POWER(1+$B$5,$B$3))/(POWER(1+$B$5,$B$3)-1)</f>
        <v>9897.7210803669477</v>
      </c>
      <c r="F9" s="1"/>
      <c r="G9" s="1"/>
      <c r="H9" s="1"/>
      <c r="I9" s="1"/>
      <c r="J9" s="1"/>
      <c r="K9" s="1"/>
      <c r="L9" s="1"/>
      <c r="M9" s="1"/>
      <c r="N9" s="1"/>
      <c r="O9" s="1"/>
      <c r="P9" s="1"/>
      <c r="Q9" s="1"/>
      <c r="R9" s="1"/>
    </row>
    <row r="10" spans="1:18" ht="15.75" customHeight="1" x14ac:dyDescent="0.3">
      <c r="A10" s="6" t="s">
        <v>111</v>
      </c>
      <c r="B10" s="13">
        <v>600000</v>
      </c>
      <c r="C10" s="13">
        <f t="shared" si="0"/>
        <v>120000</v>
      </c>
      <c r="D10" s="13">
        <f t="shared" si="1"/>
        <v>480000</v>
      </c>
      <c r="E10" s="12">
        <f t="shared" si="2"/>
        <v>9136.3579203387217</v>
      </c>
      <c r="F10" s="1"/>
      <c r="G10" s="1"/>
      <c r="H10" s="1"/>
      <c r="I10" s="1"/>
      <c r="J10" s="1"/>
      <c r="K10" s="1"/>
      <c r="L10" s="1"/>
      <c r="M10" s="1"/>
      <c r="N10" s="1"/>
      <c r="O10" s="1"/>
      <c r="P10" s="1"/>
      <c r="Q10" s="1"/>
      <c r="R10" s="1"/>
    </row>
    <row r="11" spans="1:18" ht="15.75" customHeight="1" x14ac:dyDescent="0.3">
      <c r="A11" s="6" t="s">
        <v>112</v>
      </c>
      <c r="B11" s="13">
        <v>750000</v>
      </c>
      <c r="C11" s="13">
        <f t="shared" si="0"/>
        <v>150000</v>
      </c>
      <c r="D11" s="13">
        <f t="shared" si="1"/>
        <v>600000</v>
      </c>
      <c r="E11" s="12">
        <f t="shared" si="2"/>
        <v>11420.4474004234</v>
      </c>
      <c r="F11" s="1"/>
      <c r="G11" s="1"/>
      <c r="H11" s="1"/>
      <c r="I11" s="1"/>
      <c r="J11" s="1"/>
      <c r="K11" s="1"/>
      <c r="L11" s="1"/>
      <c r="M11" s="1"/>
      <c r="N11" s="1"/>
      <c r="O11" s="1"/>
      <c r="P11" s="1"/>
      <c r="Q11" s="1"/>
      <c r="R11" s="1"/>
    </row>
    <row r="12" spans="1:18" ht="15.75" customHeight="1" x14ac:dyDescent="0.3">
      <c r="A12" s="6" t="s">
        <v>113</v>
      </c>
      <c r="B12" s="13">
        <v>1150000</v>
      </c>
      <c r="C12" s="13">
        <f t="shared" si="0"/>
        <v>230000</v>
      </c>
      <c r="D12" s="13">
        <f t="shared" si="1"/>
        <v>920000</v>
      </c>
      <c r="E12" s="12">
        <f t="shared" si="2"/>
        <v>17511.352680649215</v>
      </c>
      <c r="F12" s="1"/>
      <c r="G12" s="1"/>
      <c r="H12" s="1"/>
      <c r="I12" s="1"/>
      <c r="J12" s="1"/>
      <c r="K12" s="1"/>
      <c r="L12" s="1"/>
      <c r="M12" s="1"/>
      <c r="N12" s="1"/>
      <c r="O12" s="1"/>
      <c r="P12" s="1"/>
      <c r="Q12" s="1"/>
      <c r="R12" s="1"/>
    </row>
    <row r="13" spans="1:18" ht="15.75" customHeight="1" x14ac:dyDescent="0.3">
      <c r="A13" s="6" t="s">
        <v>114</v>
      </c>
      <c r="B13" s="13">
        <v>1150000</v>
      </c>
      <c r="C13" s="13">
        <f t="shared" si="0"/>
        <v>230000</v>
      </c>
      <c r="D13" s="13">
        <f t="shared" si="1"/>
        <v>920000</v>
      </c>
      <c r="E13" s="12">
        <f t="shared" si="2"/>
        <v>17511.352680649215</v>
      </c>
      <c r="F13" s="1"/>
      <c r="G13" s="1"/>
      <c r="H13" s="1"/>
      <c r="I13" s="1"/>
      <c r="J13" s="1"/>
      <c r="K13" s="1"/>
      <c r="L13" s="1"/>
      <c r="M13" s="1"/>
      <c r="N13" s="1"/>
      <c r="O13" s="1"/>
      <c r="P13" s="1"/>
      <c r="Q13" s="1"/>
      <c r="R13" s="1"/>
    </row>
    <row r="14" spans="1:18" ht="15.75" customHeight="1" x14ac:dyDescent="0.3">
      <c r="A14" s="6" t="s">
        <v>125</v>
      </c>
      <c r="B14" s="13">
        <v>1400000</v>
      </c>
      <c r="C14" s="13">
        <f t="shared" si="0"/>
        <v>280000</v>
      </c>
      <c r="D14" s="13">
        <f t="shared" si="1"/>
        <v>1120000</v>
      </c>
      <c r="E14" s="12">
        <f t="shared" si="2"/>
        <v>21318.168480790348</v>
      </c>
      <c r="F14" s="1"/>
      <c r="G14" s="1"/>
      <c r="H14" s="1"/>
      <c r="I14" s="1"/>
      <c r="J14" s="1"/>
      <c r="K14" s="1"/>
      <c r="L14" s="1"/>
      <c r="M14" s="1"/>
      <c r="N14" s="1"/>
      <c r="O14" s="1"/>
      <c r="P14" s="1"/>
      <c r="Q14" s="1"/>
      <c r="R14" s="1"/>
    </row>
    <row r="15" spans="1:18" ht="15.75" customHeight="1" x14ac:dyDescent="0.3">
      <c r="A15" s="6" t="s">
        <v>115</v>
      </c>
      <c r="B15" s="13">
        <v>1250000</v>
      </c>
      <c r="C15" s="13">
        <f t="shared" si="0"/>
        <v>250000</v>
      </c>
      <c r="D15" s="13">
        <f t="shared" si="1"/>
        <v>1000000</v>
      </c>
      <c r="E15" s="12">
        <f t="shared" si="2"/>
        <v>19034.079000705668</v>
      </c>
      <c r="F15" s="1"/>
      <c r="G15" s="1"/>
      <c r="H15" s="1"/>
      <c r="I15" s="1"/>
      <c r="J15" s="1"/>
      <c r="K15" s="1"/>
      <c r="L15" s="1"/>
      <c r="M15" s="1"/>
      <c r="N15" s="1"/>
      <c r="O15" s="1"/>
      <c r="P15" s="1"/>
      <c r="Q15" s="1"/>
      <c r="R15" s="1"/>
    </row>
    <row r="16" spans="1:18" ht="15.75" customHeight="1" x14ac:dyDescent="0.3">
      <c r="A16" s="6" t="s">
        <v>116</v>
      </c>
      <c r="B16" s="13">
        <v>1450000</v>
      </c>
      <c r="C16" s="13">
        <f t="shared" si="0"/>
        <v>290000</v>
      </c>
      <c r="D16" s="13">
        <f t="shared" si="1"/>
        <v>1160000</v>
      </c>
      <c r="E16" s="12">
        <f t="shared" si="2"/>
        <v>22079.531640818575</v>
      </c>
      <c r="F16" s="1"/>
      <c r="G16" s="1"/>
      <c r="H16" s="1"/>
      <c r="I16" s="1"/>
      <c r="J16" s="1"/>
      <c r="K16" s="1"/>
      <c r="L16" s="1"/>
      <c r="M16" s="1"/>
      <c r="N16" s="1"/>
      <c r="O16" s="1"/>
      <c r="P16" s="1"/>
      <c r="Q16" s="1"/>
      <c r="R16" s="1"/>
    </row>
    <row r="17" spans="1:18" ht="15.75" customHeight="1" x14ac:dyDescent="0.3">
      <c r="A17" s="6" t="s">
        <v>117</v>
      </c>
      <c r="B17" s="13">
        <v>250000</v>
      </c>
      <c r="C17" s="13">
        <f t="shared" si="0"/>
        <v>50000</v>
      </c>
      <c r="D17" s="13">
        <f t="shared" si="1"/>
        <v>200000</v>
      </c>
      <c r="E17" s="12">
        <f t="shared" si="2"/>
        <v>3806.8158001411334</v>
      </c>
      <c r="F17" s="1"/>
      <c r="G17" s="1"/>
      <c r="H17" s="1"/>
      <c r="I17" s="1"/>
      <c r="J17" s="1"/>
      <c r="K17" s="1"/>
      <c r="L17" s="1"/>
      <c r="M17" s="1"/>
      <c r="N17" s="1"/>
      <c r="O17" s="1"/>
      <c r="P17" s="1"/>
      <c r="Q17" s="1"/>
      <c r="R17" s="1"/>
    </row>
    <row r="18" spans="1:18" ht="15.75" customHeight="1" x14ac:dyDescent="0.3">
      <c r="A18" s="6" t="s">
        <v>118</v>
      </c>
      <c r="B18" s="13">
        <v>1200000</v>
      </c>
      <c r="C18" s="13">
        <f t="shared" si="0"/>
        <v>240000</v>
      </c>
      <c r="D18" s="13">
        <f t="shared" si="1"/>
        <v>960000</v>
      </c>
      <c r="E18" s="12">
        <f t="shared" si="2"/>
        <v>18272.715840677443</v>
      </c>
      <c r="F18" s="1"/>
      <c r="G18" s="1"/>
      <c r="H18" s="1"/>
      <c r="I18" s="1"/>
      <c r="J18" s="1"/>
      <c r="K18" s="1"/>
      <c r="L18" s="1"/>
      <c r="M18" s="1"/>
      <c r="N18" s="1"/>
      <c r="O18" s="1"/>
      <c r="P18" s="1"/>
      <c r="Q18" s="1"/>
      <c r="R18" s="1"/>
    </row>
    <row r="19" spans="1:18" ht="15.75" customHeight="1" x14ac:dyDescent="0.3">
      <c r="A19" s="6" t="s">
        <v>119</v>
      </c>
      <c r="B19" s="13">
        <v>1400000</v>
      </c>
      <c r="C19" s="13">
        <f t="shared" si="0"/>
        <v>280000</v>
      </c>
      <c r="D19" s="13">
        <f t="shared" si="1"/>
        <v>1120000</v>
      </c>
      <c r="E19" s="12">
        <f t="shared" si="2"/>
        <v>21318.168480790348</v>
      </c>
      <c r="F19" s="1"/>
      <c r="G19" s="1"/>
      <c r="H19" s="1"/>
      <c r="I19" s="1"/>
      <c r="J19" s="1"/>
      <c r="K19" s="1"/>
      <c r="L19" s="1"/>
      <c r="M19" s="1"/>
      <c r="N19" s="1"/>
      <c r="O19" s="1"/>
      <c r="P19" s="1"/>
      <c r="Q19" s="1"/>
      <c r="R19" s="1"/>
    </row>
    <row r="20" spans="1:18" ht="15.75" customHeight="1" x14ac:dyDescent="0.3">
      <c r="A20" s="6" t="s">
        <v>14</v>
      </c>
      <c r="B20" s="13">
        <v>750000</v>
      </c>
      <c r="C20" s="13">
        <f t="shared" si="0"/>
        <v>150000</v>
      </c>
      <c r="D20" s="13">
        <f t="shared" si="1"/>
        <v>600000</v>
      </c>
      <c r="E20" s="12">
        <f t="shared" si="2"/>
        <v>11420.4474004234</v>
      </c>
      <c r="F20" s="1"/>
      <c r="G20" s="1"/>
      <c r="H20" s="1"/>
      <c r="I20" s="1"/>
      <c r="J20" s="1"/>
      <c r="K20" s="1"/>
      <c r="L20" s="1"/>
      <c r="M20" s="1"/>
      <c r="N20" s="1"/>
      <c r="O20" s="1"/>
      <c r="P20" s="1"/>
      <c r="Q20" s="1"/>
      <c r="R20" s="1"/>
    </row>
    <row r="21" spans="1:18" ht="15.75" customHeight="1" x14ac:dyDescent="0.3">
      <c r="A21" s="6" t="s">
        <v>120</v>
      </c>
      <c r="B21" s="13">
        <v>300000</v>
      </c>
      <c r="C21" s="13">
        <f t="shared" si="0"/>
        <v>60000</v>
      </c>
      <c r="D21" s="13">
        <f t="shared" si="1"/>
        <v>240000</v>
      </c>
      <c r="E21" s="12">
        <f t="shared" si="2"/>
        <v>4568.1789601693608</v>
      </c>
      <c r="F21" s="1"/>
      <c r="G21" s="1"/>
      <c r="H21" s="1"/>
      <c r="I21" s="1"/>
      <c r="J21" s="1"/>
      <c r="K21" s="1"/>
      <c r="L21" s="1"/>
      <c r="M21" s="1"/>
      <c r="N21" s="1"/>
      <c r="O21" s="1"/>
      <c r="P21" s="1"/>
      <c r="Q21" s="1"/>
      <c r="R21" s="1"/>
    </row>
    <row r="22" spans="1:18" ht="15.75" customHeight="1" x14ac:dyDescent="0.3">
      <c r="A22" s="6" t="s">
        <v>121</v>
      </c>
      <c r="B22" s="13">
        <v>450000</v>
      </c>
      <c r="C22" s="13">
        <f t="shared" si="0"/>
        <v>90000</v>
      </c>
      <c r="D22" s="13">
        <f t="shared" si="1"/>
        <v>360000</v>
      </c>
      <c r="E22" s="12">
        <f t="shared" si="2"/>
        <v>6852.2684402540408</v>
      </c>
      <c r="F22" s="1"/>
      <c r="G22" s="1"/>
      <c r="H22" s="1"/>
      <c r="I22" s="1"/>
      <c r="J22" s="1"/>
      <c r="K22" s="1"/>
      <c r="L22" s="1"/>
      <c r="M22" s="1"/>
      <c r="N22" s="1"/>
      <c r="O22" s="1"/>
      <c r="P22" s="1"/>
      <c r="Q22" s="1"/>
      <c r="R22" s="1"/>
    </row>
    <row r="23" spans="1:18" ht="15.75" customHeight="1" x14ac:dyDescent="0.3">
      <c r="A23" s="6" t="s">
        <v>29</v>
      </c>
      <c r="B23" s="13">
        <v>550000</v>
      </c>
      <c r="C23" s="13">
        <f t="shared" si="0"/>
        <v>110000</v>
      </c>
      <c r="D23" s="13">
        <f t="shared" si="1"/>
        <v>440000</v>
      </c>
      <c r="E23" s="12">
        <f t="shared" si="2"/>
        <v>8374.9947603104938</v>
      </c>
      <c r="F23" s="1"/>
      <c r="G23" s="1"/>
      <c r="H23" s="1"/>
      <c r="I23" s="1"/>
      <c r="J23" s="1"/>
      <c r="K23" s="1"/>
      <c r="L23" s="1"/>
      <c r="M23" s="1"/>
      <c r="N23" s="1"/>
      <c r="O23" s="1"/>
      <c r="P23" s="1"/>
      <c r="Q23" s="1"/>
      <c r="R23" s="1"/>
    </row>
    <row r="24" spans="1:18" ht="15.75" customHeight="1" x14ac:dyDescent="0.3">
      <c r="A24" s="6" t="s">
        <v>122</v>
      </c>
      <c r="B24" s="13">
        <v>700000</v>
      </c>
      <c r="C24" s="13">
        <f t="shared" si="0"/>
        <v>140000</v>
      </c>
      <c r="D24" s="13">
        <f t="shared" si="1"/>
        <v>560000</v>
      </c>
      <c r="E24" s="12">
        <f t="shared" si="2"/>
        <v>10659.084240395174</v>
      </c>
      <c r="F24" s="1"/>
      <c r="G24" s="1"/>
      <c r="H24" s="1"/>
      <c r="I24" s="1"/>
      <c r="J24" s="1"/>
      <c r="K24" s="1"/>
      <c r="L24" s="1"/>
      <c r="M24" s="1"/>
      <c r="N24" s="1"/>
      <c r="O24" s="1"/>
      <c r="P24" s="1"/>
      <c r="Q24" s="1"/>
      <c r="R24" s="1"/>
    </row>
    <row r="25" spans="1:18" ht="15.75" customHeight="1" x14ac:dyDescent="0.3">
      <c r="A25" s="6" t="s">
        <v>123</v>
      </c>
      <c r="B25" s="13">
        <v>1200000</v>
      </c>
      <c r="C25" s="13">
        <f t="shared" si="0"/>
        <v>240000</v>
      </c>
      <c r="D25" s="13">
        <f t="shared" si="1"/>
        <v>960000</v>
      </c>
      <c r="E25" s="12">
        <f t="shared" si="2"/>
        <v>18272.715840677443</v>
      </c>
      <c r="F25" s="1"/>
      <c r="G25" s="1"/>
      <c r="H25" s="1"/>
      <c r="I25" s="1"/>
      <c r="J25" s="1"/>
      <c r="K25" s="1"/>
      <c r="L25" s="1"/>
      <c r="M25" s="1"/>
      <c r="N25" s="1"/>
      <c r="O25" s="1"/>
      <c r="P25" s="1"/>
      <c r="Q25" s="1"/>
      <c r="R25" s="1"/>
    </row>
    <row r="26" spans="1:18" ht="15.75" customHeight="1" x14ac:dyDescent="0.3">
      <c r="A26" s="6" t="s">
        <v>16</v>
      </c>
      <c r="B26" s="13">
        <v>500000</v>
      </c>
      <c r="C26" s="13">
        <f t="shared" si="0"/>
        <v>100000</v>
      </c>
      <c r="D26" s="13">
        <f t="shared" si="1"/>
        <v>400000</v>
      </c>
      <c r="E26" s="12">
        <f t="shared" si="2"/>
        <v>7613.6316002822668</v>
      </c>
      <c r="F26" s="1"/>
      <c r="G26" s="1"/>
      <c r="H26" s="1"/>
      <c r="I26" s="1"/>
      <c r="J26" s="1"/>
      <c r="K26" s="1"/>
      <c r="L26" s="1"/>
      <c r="M26" s="1"/>
      <c r="N26" s="1"/>
      <c r="O26" s="1"/>
      <c r="P26" s="1"/>
      <c r="Q26" s="1"/>
      <c r="R26" s="1"/>
    </row>
    <row r="27" spans="1:18" ht="15.75" customHeight="1" x14ac:dyDescent="0.3">
      <c r="A27" s="6" t="s">
        <v>124</v>
      </c>
      <c r="B27" s="13">
        <v>2000000</v>
      </c>
      <c r="C27" s="13">
        <f t="shared" si="0"/>
        <v>400000</v>
      </c>
      <c r="D27" s="13">
        <f t="shared" si="1"/>
        <v>1600000</v>
      </c>
      <c r="E27" s="12">
        <f t="shared" si="2"/>
        <v>30454.526401129067</v>
      </c>
      <c r="F27" s="1"/>
      <c r="G27" s="1"/>
      <c r="H27" s="1"/>
      <c r="I27" s="1"/>
      <c r="J27" s="1"/>
      <c r="K27" s="1"/>
      <c r="L27" s="1"/>
      <c r="M27" s="1"/>
      <c r="N27" s="1"/>
      <c r="O27" s="1"/>
      <c r="P27" s="1"/>
      <c r="Q27" s="1"/>
      <c r="R27" s="1"/>
    </row>
    <row r="28" spans="1:18" ht="15.75" customHeight="1" x14ac:dyDescent="0.3">
      <c r="A28" s="1"/>
      <c r="B28" s="1"/>
      <c r="C28" s="1"/>
      <c r="D28" s="1"/>
      <c r="E28" s="1"/>
      <c r="F28" s="1"/>
      <c r="G28" s="1"/>
      <c r="H28" s="1"/>
      <c r="I28" s="1"/>
      <c r="J28" s="1"/>
      <c r="K28" s="1"/>
      <c r="L28" s="1"/>
      <c r="M28" s="1"/>
      <c r="N28" s="1"/>
      <c r="O28" s="1"/>
      <c r="P28" s="1"/>
      <c r="Q28" s="1"/>
      <c r="R28" s="1"/>
    </row>
    <row r="29" spans="1:18" ht="15.75" customHeight="1" x14ac:dyDescent="0.3">
      <c r="A29" s="1"/>
      <c r="B29" s="1"/>
      <c r="C29" s="1"/>
      <c r="D29" s="1"/>
      <c r="E29" s="1"/>
      <c r="F29" s="1"/>
      <c r="G29" s="1"/>
      <c r="H29" s="1"/>
      <c r="I29" s="1"/>
      <c r="J29" s="1"/>
      <c r="K29" s="1"/>
      <c r="L29" s="1"/>
      <c r="M29" s="1"/>
      <c r="N29" s="1"/>
      <c r="O29" s="1"/>
      <c r="P29" s="1"/>
      <c r="Q29" s="1"/>
      <c r="R29" s="1"/>
    </row>
    <row r="30" spans="1:18" ht="15.75" customHeight="1" x14ac:dyDescent="0.3">
      <c r="A30" s="1"/>
      <c r="B30" s="1"/>
      <c r="C30" s="1"/>
      <c r="D30" s="1"/>
      <c r="E30" s="1"/>
      <c r="F30" s="1"/>
      <c r="G30" s="1"/>
      <c r="H30" s="1"/>
      <c r="I30" s="1"/>
      <c r="J30" s="1"/>
      <c r="K30" s="1"/>
      <c r="L30" s="1"/>
      <c r="M30" s="1"/>
      <c r="N30" s="1"/>
      <c r="O30" s="1"/>
      <c r="P30" s="1"/>
      <c r="Q30" s="1"/>
      <c r="R30" s="1"/>
    </row>
    <row r="31" spans="1:18" ht="15.75" customHeight="1" x14ac:dyDescent="0.3">
      <c r="A31" s="1"/>
      <c r="B31" s="1"/>
      <c r="C31" s="1"/>
      <c r="D31" s="1"/>
      <c r="E31" s="1"/>
      <c r="F31" s="1"/>
      <c r="G31" s="1"/>
      <c r="H31" s="1"/>
      <c r="I31" s="1"/>
      <c r="J31" s="1"/>
      <c r="K31" s="1"/>
      <c r="L31" s="1"/>
      <c r="M31" s="1"/>
      <c r="N31" s="1"/>
      <c r="O31" s="1"/>
      <c r="P31" s="1"/>
      <c r="Q31" s="1"/>
      <c r="R31" s="1"/>
    </row>
    <row r="32" spans="1:18" ht="15.75" customHeight="1" x14ac:dyDescent="0.3">
      <c r="A32" s="1"/>
      <c r="B32" s="1"/>
      <c r="C32" s="1"/>
      <c r="D32" s="1"/>
      <c r="E32" s="1"/>
      <c r="F32" s="1"/>
      <c r="G32" s="1"/>
      <c r="H32" s="1"/>
      <c r="I32" s="1"/>
      <c r="J32" s="1"/>
      <c r="K32" s="1"/>
      <c r="L32" s="1"/>
      <c r="M32" s="1"/>
      <c r="N32" s="1"/>
      <c r="O32" s="1"/>
      <c r="P32" s="1"/>
      <c r="Q32" s="1"/>
      <c r="R32" s="1"/>
    </row>
    <row r="33" spans="1:18" ht="15.75" customHeight="1" x14ac:dyDescent="0.3">
      <c r="A33" s="1"/>
      <c r="B33" s="1"/>
      <c r="C33" s="1"/>
      <c r="D33" s="1"/>
      <c r="E33" s="1"/>
      <c r="F33" s="1"/>
      <c r="G33" s="1"/>
      <c r="H33" s="1"/>
      <c r="I33" s="1"/>
      <c r="J33" s="1"/>
      <c r="K33" s="1"/>
      <c r="L33" s="1"/>
      <c r="M33" s="1"/>
      <c r="N33" s="1"/>
      <c r="O33" s="1"/>
      <c r="P33" s="1"/>
      <c r="Q33" s="1"/>
      <c r="R33" s="1"/>
    </row>
    <row r="34" spans="1:18" ht="15.75" customHeight="1" x14ac:dyDescent="0.3">
      <c r="A34" s="1"/>
      <c r="B34" s="1"/>
      <c r="C34" s="1"/>
      <c r="D34" s="1"/>
      <c r="E34" s="1"/>
      <c r="F34" s="1"/>
      <c r="G34" s="1"/>
      <c r="H34" s="1"/>
      <c r="I34" s="1"/>
      <c r="J34" s="1"/>
      <c r="K34" s="1"/>
      <c r="L34" s="1"/>
      <c r="M34" s="1"/>
      <c r="N34" s="1"/>
      <c r="O34" s="1"/>
      <c r="P34" s="1"/>
      <c r="Q34" s="1"/>
      <c r="R34" s="1"/>
    </row>
    <row r="35" spans="1:18" ht="15.75" customHeight="1" x14ac:dyDescent="0.3">
      <c r="A35" s="1"/>
      <c r="B35" s="1"/>
      <c r="C35" s="1"/>
      <c r="D35" s="1"/>
      <c r="E35" s="1"/>
      <c r="F35" s="1"/>
      <c r="G35" s="1"/>
      <c r="H35" s="1"/>
      <c r="I35" s="1"/>
      <c r="J35" s="1"/>
      <c r="K35" s="1"/>
      <c r="L35" s="1"/>
      <c r="M35" s="1"/>
      <c r="N35" s="1"/>
      <c r="O35" s="1"/>
      <c r="P35" s="1"/>
      <c r="Q35" s="1"/>
      <c r="R35" s="1"/>
    </row>
    <row r="36" spans="1:18" ht="15.75" customHeight="1" x14ac:dyDescent="0.3">
      <c r="A36" s="1"/>
      <c r="B36" s="1"/>
      <c r="C36" s="1"/>
      <c r="D36" s="1"/>
      <c r="E36" s="1"/>
      <c r="F36" s="1"/>
      <c r="G36" s="1"/>
      <c r="H36" s="1"/>
      <c r="I36" s="1"/>
      <c r="J36" s="1"/>
      <c r="K36" s="1"/>
      <c r="L36" s="1"/>
      <c r="M36" s="1"/>
      <c r="N36" s="1"/>
      <c r="O36" s="1"/>
      <c r="P36" s="1"/>
      <c r="Q36" s="1"/>
      <c r="R36" s="1"/>
    </row>
    <row r="37" spans="1:18" ht="15.75" customHeight="1" x14ac:dyDescent="0.3">
      <c r="A37" s="1"/>
      <c r="B37" s="1"/>
      <c r="C37" s="1"/>
      <c r="D37" s="1"/>
      <c r="E37" s="1"/>
      <c r="F37" s="1"/>
      <c r="G37" s="1"/>
      <c r="H37" s="1"/>
      <c r="I37" s="1"/>
      <c r="J37" s="1"/>
      <c r="K37" s="1"/>
      <c r="L37" s="1"/>
      <c r="M37" s="1"/>
      <c r="N37" s="1"/>
      <c r="O37" s="1"/>
      <c r="P37" s="1"/>
      <c r="Q37" s="1"/>
      <c r="R37" s="1"/>
    </row>
    <row r="38" spans="1:18" ht="15.75" customHeight="1" x14ac:dyDescent="0.3">
      <c r="A38" s="1"/>
      <c r="B38" s="1"/>
      <c r="C38" s="1"/>
      <c r="D38" s="1"/>
      <c r="E38" s="1"/>
      <c r="F38" s="1"/>
      <c r="G38" s="1"/>
      <c r="H38" s="1"/>
      <c r="I38" s="1"/>
      <c r="J38" s="1"/>
      <c r="K38" s="1"/>
      <c r="L38" s="1"/>
      <c r="M38" s="1"/>
      <c r="N38" s="1"/>
      <c r="O38" s="1"/>
      <c r="P38" s="1"/>
      <c r="Q38" s="1"/>
      <c r="R38" s="1"/>
    </row>
    <row r="39" spans="1:18" ht="15.75" customHeight="1" x14ac:dyDescent="0.3">
      <c r="A39" s="1"/>
      <c r="B39" s="1"/>
      <c r="C39" s="1"/>
      <c r="D39" s="1"/>
      <c r="E39" s="1"/>
      <c r="F39" s="1"/>
      <c r="G39" s="1"/>
      <c r="H39" s="1"/>
      <c r="I39" s="1"/>
      <c r="J39" s="1"/>
      <c r="K39" s="1"/>
      <c r="L39" s="1"/>
      <c r="M39" s="1"/>
      <c r="N39" s="1"/>
      <c r="O39" s="1"/>
      <c r="P39" s="1"/>
      <c r="Q39" s="1"/>
      <c r="R39" s="1"/>
    </row>
    <row r="40" spans="1:18" ht="15.75" customHeight="1" x14ac:dyDescent="0.3">
      <c r="A40" s="1"/>
      <c r="B40" s="1"/>
      <c r="C40" s="1"/>
      <c r="D40" s="1"/>
      <c r="E40" s="1"/>
      <c r="F40" s="1"/>
      <c r="G40" s="1"/>
      <c r="H40" s="1"/>
      <c r="I40" s="1"/>
      <c r="J40" s="1"/>
      <c r="K40" s="1"/>
      <c r="L40" s="1"/>
      <c r="M40" s="1"/>
      <c r="N40" s="1"/>
      <c r="O40" s="1"/>
      <c r="P40" s="1"/>
      <c r="Q40" s="1"/>
      <c r="R40" s="1"/>
    </row>
    <row r="41" spans="1:18" ht="15.75" customHeight="1" x14ac:dyDescent="0.3">
      <c r="A41" s="1"/>
      <c r="B41" s="1"/>
      <c r="C41" s="1"/>
      <c r="D41" s="1"/>
      <c r="E41" s="1"/>
      <c r="F41" s="1"/>
      <c r="G41" s="1"/>
      <c r="H41" s="1"/>
      <c r="I41" s="1"/>
      <c r="J41" s="1"/>
      <c r="K41" s="1"/>
      <c r="L41" s="1"/>
      <c r="M41" s="1"/>
      <c r="N41" s="1"/>
      <c r="O41" s="1"/>
      <c r="P41" s="1"/>
      <c r="Q41" s="1"/>
      <c r="R41" s="1"/>
    </row>
    <row r="42" spans="1:18" ht="15.75" customHeight="1" x14ac:dyDescent="0.3">
      <c r="A42" s="1"/>
      <c r="B42" s="1"/>
      <c r="C42" s="1"/>
      <c r="D42" s="1"/>
      <c r="E42" s="1"/>
      <c r="F42" s="1"/>
      <c r="G42" s="1"/>
      <c r="H42" s="1"/>
      <c r="I42" s="1"/>
      <c r="J42" s="1"/>
      <c r="K42" s="1"/>
      <c r="L42" s="1"/>
      <c r="M42" s="1"/>
      <c r="N42" s="1"/>
      <c r="O42" s="1"/>
      <c r="P42" s="1"/>
      <c r="Q42" s="1"/>
      <c r="R42" s="1"/>
    </row>
    <row r="43" spans="1:18" ht="15.75" customHeight="1" x14ac:dyDescent="0.3">
      <c r="A43" s="1"/>
      <c r="B43" s="1"/>
      <c r="C43" s="1"/>
      <c r="D43" s="1"/>
      <c r="E43" s="1"/>
      <c r="F43" s="1"/>
      <c r="G43" s="1"/>
      <c r="H43" s="1"/>
      <c r="I43" s="1"/>
      <c r="J43" s="1"/>
      <c r="K43" s="1"/>
      <c r="L43" s="1"/>
      <c r="M43" s="1"/>
      <c r="N43" s="1"/>
      <c r="O43" s="1"/>
      <c r="P43" s="1"/>
      <c r="Q43" s="1"/>
      <c r="R43" s="1"/>
    </row>
    <row r="44" spans="1:18" ht="15.75" customHeight="1" x14ac:dyDescent="0.3">
      <c r="A44" s="1"/>
      <c r="B44" s="1"/>
      <c r="C44" s="1"/>
      <c r="D44" s="1"/>
      <c r="E44" s="1"/>
      <c r="F44" s="1"/>
      <c r="G44" s="1"/>
      <c r="H44" s="1"/>
      <c r="I44" s="1"/>
      <c r="J44" s="1"/>
      <c r="K44" s="1"/>
      <c r="L44" s="1"/>
      <c r="M44" s="1"/>
      <c r="N44" s="1"/>
      <c r="O44" s="1"/>
      <c r="P44" s="1"/>
      <c r="Q44" s="1"/>
      <c r="R44" s="1"/>
    </row>
    <row r="45" spans="1:18" ht="15.75" customHeight="1" x14ac:dyDescent="0.3">
      <c r="A45" s="1"/>
      <c r="B45" s="1"/>
      <c r="C45" s="1"/>
      <c r="D45" s="1"/>
      <c r="E45" s="1"/>
      <c r="F45" s="1"/>
      <c r="G45" s="1"/>
      <c r="H45" s="1"/>
      <c r="I45" s="1"/>
      <c r="J45" s="1"/>
      <c r="K45" s="1"/>
      <c r="L45" s="1"/>
      <c r="M45" s="1"/>
      <c r="N45" s="1"/>
      <c r="O45" s="1"/>
      <c r="P45" s="1"/>
      <c r="Q45" s="1"/>
      <c r="R45" s="1"/>
    </row>
    <row r="46" spans="1:18" ht="15.75" customHeight="1" x14ac:dyDescent="0.3">
      <c r="A46" s="1"/>
      <c r="B46" s="1"/>
      <c r="C46" s="1"/>
      <c r="D46" s="1"/>
      <c r="E46" s="1"/>
      <c r="F46" s="1"/>
      <c r="G46" s="1"/>
      <c r="H46" s="1"/>
      <c r="I46" s="1"/>
      <c r="J46" s="1"/>
      <c r="K46" s="1"/>
      <c r="L46" s="1"/>
      <c r="M46" s="1"/>
      <c r="N46" s="1"/>
      <c r="O46" s="1"/>
      <c r="P46" s="1"/>
      <c r="Q46" s="1"/>
      <c r="R46" s="1"/>
    </row>
    <row r="47" spans="1:18" ht="15.75" customHeight="1" x14ac:dyDescent="0.3">
      <c r="A47" s="1"/>
      <c r="B47" s="1"/>
      <c r="C47" s="1"/>
      <c r="D47" s="1"/>
      <c r="E47" s="1"/>
      <c r="F47" s="1"/>
      <c r="G47" s="1"/>
      <c r="H47" s="1"/>
      <c r="I47" s="1"/>
      <c r="J47" s="1"/>
      <c r="K47" s="1"/>
      <c r="L47" s="1"/>
      <c r="M47" s="1"/>
      <c r="N47" s="1"/>
      <c r="O47" s="1"/>
      <c r="P47" s="1"/>
      <c r="Q47" s="1"/>
      <c r="R47" s="1"/>
    </row>
    <row r="48" spans="1:18" ht="15.75" customHeight="1" x14ac:dyDescent="0.3">
      <c r="A48" s="1"/>
      <c r="B48" s="1"/>
      <c r="C48" s="1"/>
      <c r="D48" s="1"/>
      <c r="E48" s="1"/>
      <c r="F48" s="1"/>
      <c r="G48" s="1"/>
      <c r="H48" s="1"/>
      <c r="I48" s="1"/>
      <c r="J48" s="1"/>
      <c r="K48" s="1"/>
      <c r="L48" s="1"/>
      <c r="M48" s="1"/>
      <c r="N48" s="1"/>
      <c r="O48" s="1"/>
      <c r="P48" s="1"/>
      <c r="Q48" s="1"/>
      <c r="R48" s="1"/>
    </row>
    <row r="49" spans="1:18" ht="15.75" customHeight="1" x14ac:dyDescent="0.3">
      <c r="A49" s="1"/>
      <c r="B49" s="1"/>
      <c r="C49" s="1"/>
      <c r="D49" s="1"/>
      <c r="E49" s="1"/>
      <c r="F49" s="1"/>
      <c r="G49" s="1"/>
      <c r="H49" s="1"/>
      <c r="I49" s="1"/>
      <c r="J49" s="1"/>
      <c r="K49" s="1"/>
      <c r="L49" s="1"/>
      <c r="M49" s="1"/>
      <c r="N49" s="1"/>
      <c r="O49" s="1"/>
      <c r="P49" s="1"/>
      <c r="Q49" s="1"/>
      <c r="R49" s="1"/>
    </row>
    <row r="50" spans="1:18" ht="15.75" customHeight="1" x14ac:dyDescent="0.3">
      <c r="A50" s="1"/>
      <c r="B50" s="1"/>
      <c r="C50" s="1"/>
      <c r="D50" s="1"/>
      <c r="E50" s="1"/>
      <c r="F50" s="1"/>
      <c r="G50" s="1"/>
      <c r="H50" s="1"/>
      <c r="I50" s="1"/>
      <c r="J50" s="1"/>
      <c r="K50" s="1"/>
      <c r="L50" s="1"/>
      <c r="M50" s="1"/>
      <c r="N50" s="1"/>
      <c r="O50" s="1"/>
      <c r="P50" s="1"/>
      <c r="Q50" s="1"/>
      <c r="R50" s="1"/>
    </row>
    <row r="51" spans="1:18" ht="15.75" customHeight="1" x14ac:dyDescent="0.3">
      <c r="A51" s="1"/>
      <c r="B51" s="1"/>
      <c r="C51" s="1"/>
      <c r="D51" s="1"/>
      <c r="E51" s="1"/>
      <c r="F51" s="1"/>
      <c r="G51" s="1"/>
      <c r="H51" s="1"/>
      <c r="I51" s="1"/>
      <c r="J51" s="1"/>
      <c r="K51" s="1"/>
      <c r="L51" s="1"/>
      <c r="M51" s="1"/>
      <c r="N51" s="1"/>
      <c r="O51" s="1"/>
      <c r="P51" s="1"/>
      <c r="Q51" s="1"/>
      <c r="R51" s="1"/>
    </row>
    <row r="52" spans="1:18" ht="15.75" customHeight="1" x14ac:dyDescent="0.3">
      <c r="A52" s="1"/>
      <c r="B52" s="1"/>
      <c r="C52" s="1"/>
      <c r="D52" s="1"/>
      <c r="E52" s="1"/>
      <c r="F52" s="1"/>
      <c r="G52" s="1"/>
      <c r="H52" s="1"/>
      <c r="I52" s="1"/>
      <c r="J52" s="1"/>
      <c r="K52" s="1"/>
      <c r="L52" s="1"/>
      <c r="M52" s="1"/>
      <c r="N52" s="1"/>
      <c r="O52" s="1"/>
      <c r="P52" s="1"/>
      <c r="Q52" s="1"/>
      <c r="R52" s="1"/>
    </row>
    <row r="53" spans="1:18" ht="15.75" customHeight="1" x14ac:dyDescent="0.3">
      <c r="A53" s="1"/>
      <c r="B53" s="1"/>
      <c r="C53" s="1"/>
      <c r="D53" s="1"/>
      <c r="E53" s="1"/>
      <c r="F53" s="1"/>
      <c r="G53" s="1"/>
      <c r="H53" s="1"/>
      <c r="I53" s="1"/>
      <c r="J53" s="1"/>
      <c r="K53" s="1"/>
      <c r="L53" s="1"/>
      <c r="M53" s="1"/>
      <c r="N53" s="1"/>
      <c r="O53" s="1"/>
      <c r="P53" s="1"/>
      <c r="Q53" s="1"/>
      <c r="R53" s="1"/>
    </row>
    <row r="54" spans="1:18" ht="15.75" customHeight="1" x14ac:dyDescent="0.3">
      <c r="A54" s="1"/>
      <c r="B54" s="1"/>
      <c r="C54" s="1"/>
      <c r="D54" s="1"/>
      <c r="E54" s="1"/>
      <c r="F54" s="1"/>
      <c r="G54" s="1"/>
      <c r="H54" s="1"/>
      <c r="I54" s="1"/>
      <c r="J54" s="1"/>
      <c r="K54" s="1"/>
      <c r="L54" s="1"/>
      <c r="M54" s="1"/>
      <c r="N54" s="1"/>
      <c r="O54" s="1"/>
      <c r="P54" s="1"/>
      <c r="Q54" s="1"/>
      <c r="R54" s="1"/>
    </row>
    <row r="55" spans="1:18" ht="15.75" customHeight="1" x14ac:dyDescent="0.3">
      <c r="A55" s="1"/>
      <c r="B55" s="1"/>
      <c r="C55" s="1"/>
      <c r="D55" s="1"/>
      <c r="E55" s="1"/>
      <c r="F55" s="1"/>
      <c r="G55" s="1"/>
      <c r="H55" s="1"/>
      <c r="I55" s="1"/>
      <c r="J55" s="1"/>
      <c r="K55" s="1"/>
      <c r="L55" s="1"/>
      <c r="M55" s="1"/>
      <c r="N55" s="1"/>
      <c r="O55" s="1"/>
      <c r="P55" s="1"/>
      <c r="Q55" s="1"/>
      <c r="R55" s="1"/>
    </row>
    <row r="56" spans="1:18" ht="15.75" customHeight="1" x14ac:dyDescent="0.3">
      <c r="A56" s="1"/>
      <c r="B56" s="1"/>
      <c r="C56" s="1"/>
      <c r="D56" s="1"/>
      <c r="E56" s="1"/>
      <c r="F56" s="1"/>
      <c r="G56" s="1"/>
      <c r="H56" s="1"/>
      <c r="I56" s="1"/>
      <c r="J56" s="1"/>
      <c r="K56" s="1"/>
      <c r="L56" s="1"/>
      <c r="M56" s="1"/>
      <c r="N56" s="1"/>
      <c r="O56" s="1"/>
      <c r="P56" s="1"/>
      <c r="Q56" s="1"/>
      <c r="R56" s="1"/>
    </row>
    <row r="57" spans="1:18" ht="15.75" customHeight="1" x14ac:dyDescent="0.3">
      <c r="A57" s="1"/>
      <c r="B57" s="1"/>
      <c r="C57" s="1"/>
      <c r="D57" s="1"/>
      <c r="E57" s="1"/>
      <c r="F57" s="1"/>
      <c r="G57" s="1"/>
      <c r="H57" s="1"/>
      <c r="I57" s="1"/>
      <c r="J57" s="1"/>
      <c r="K57" s="1"/>
      <c r="L57" s="1"/>
      <c r="M57" s="1"/>
      <c r="N57" s="1"/>
      <c r="O57" s="1"/>
      <c r="P57" s="1"/>
      <c r="Q57" s="1"/>
      <c r="R57" s="1"/>
    </row>
    <row r="58" spans="1:18" ht="15.75" customHeight="1" x14ac:dyDescent="0.3">
      <c r="A58" s="1"/>
      <c r="B58" s="1"/>
      <c r="C58" s="1"/>
      <c r="D58" s="1"/>
      <c r="E58" s="1"/>
      <c r="F58" s="1"/>
      <c r="G58" s="1"/>
      <c r="H58" s="1"/>
      <c r="I58" s="1"/>
      <c r="J58" s="1"/>
      <c r="K58" s="1"/>
      <c r="L58" s="1"/>
      <c r="M58" s="1"/>
      <c r="N58" s="1"/>
      <c r="O58" s="1"/>
      <c r="P58" s="1"/>
      <c r="Q58" s="1"/>
      <c r="R58" s="1"/>
    </row>
    <row r="59" spans="1:18" ht="15.75" customHeight="1" x14ac:dyDescent="0.3">
      <c r="A59" s="1"/>
      <c r="B59" s="1"/>
      <c r="C59" s="1"/>
      <c r="D59" s="1"/>
      <c r="E59" s="1"/>
      <c r="F59" s="1"/>
      <c r="G59" s="1"/>
      <c r="H59" s="1"/>
      <c r="I59" s="1"/>
      <c r="J59" s="1"/>
      <c r="K59" s="1"/>
      <c r="L59" s="1"/>
      <c r="M59" s="1"/>
      <c r="N59" s="1"/>
      <c r="O59" s="1"/>
      <c r="P59" s="1"/>
      <c r="Q59" s="1"/>
      <c r="R59" s="1"/>
    </row>
    <row r="60" spans="1:18" ht="15.75" customHeight="1" x14ac:dyDescent="0.3">
      <c r="A60" s="1"/>
      <c r="B60" s="1"/>
      <c r="C60" s="1"/>
      <c r="D60" s="1"/>
      <c r="E60" s="1"/>
      <c r="F60" s="1"/>
      <c r="G60" s="1"/>
      <c r="H60" s="1"/>
      <c r="I60" s="1"/>
      <c r="J60" s="1"/>
      <c r="K60" s="1"/>
      <c r="L60" s="1"/>
      <c r="M60" s="1"/>
      <c r="N60" s="1"/>
      <c r="O60" s="1"/>
      <c r="P60" s="1"/>
      <c r="Q60" s="1"/>
      <c r="R60" s="1"/>
    </row>
    <row r="61" spans="1:18" ht="15.75" customHeight="1" x14ac:dyDescent="0.3">
      <c r="A61" s="1"/>
      <c r="B61" s="1"/>
      <c r="C61" s="1"/>
      <c r="D61" s="1"/>
      <c r="E61" s="1"/>
      <c r="F61" s="1"/>
      <c r="G61" s="1"/>
      <c r="H61" s="1"/>
      <c r="I61" s="1"/>
      <c r="J61" s="1"/>
      <c r="K61" s="1"/>
      <c r="L61" s="1"/>
      <c r="M61" s="1"/>
      <c r="N61" s="1"/>
      <c r="O61" s="1"/>
      <c r="P61" s="1"/>
      <c r="Q61" s="1"/>
      <c r="R61" s="1"/>
    </row>
    <row r="62" spans="1:18" ht="15.75" customHeight="1" x14ac:dyDescent="0.3">
      <c r="A62" s="1"/>
      <c r="B62" s="1"/>
      <c r="C62" s="1"/>
      <c r="D62" s="1"/>
      <c r="E62" s="1"/>
      <c r="F62" s="1"/>
      <c r="G62" s="1"/>
      <c r="H62" s="1"/>
      <c r="I62" s="1"/>
      <c r="J62" s="1"/>
      <c r="K62" s="1"/>
      <c r="L62" s="1"/>
      <c r="M62" s="1"/>
      <c r="N62" s="1"/>
      <c r="O62" s="1"/>
      <c r="P62" s="1"/>
      <c r="Q62" s="1"/>
      <c r="R62" s="1"/>
    </row>
    <row r="63" spans="1:18" ht="15.75" customHeight="1" x14ac:dyDescent="0.3">
      <c r="A63" s="1"/>
      <c r="B63" s="1"/>
      <c r="C63" s="1"/>
      <c r="D63" s="1"/>
      <c r="E63" s="1"/>
      <c r="F63" s="1"/>
      <c r="G63" s="1"/>
      <c r="H63" s="1"/>
      <c r="I63" s="1"/>
      <c r="J63" s="1"/>
      <c r="K63" s="1"/>
      <c r="L63" s="1"/>
      <c r="M63" s="1"/>
      <c r="N63" s="1"/>
      <c r="O63" s="1"/>
      <c r="P63" s="1"/>
      <c r="Q63" s="1"/>
      <c r="R63" s="1"/>
    </row>
    <row r="64" spans="1:18" ht="15.75" customHeight="1" x14ac:dyDescent="0.3">
      <c r="A64" s="1"/>
      <c r="B64" s="1"/>
      <c r="C64" s="1"/>
      <c r="D64" s="1"/>
      <c r="E64" s="1"/>
      <c r="F64" s="1"/>
      <c r="G64" s="1"/>
      <c r="H64" s="1"/>
      <c r="I64" s="1"/>
      <c r="J64" s="1"/>
      <c r="K64" s="1"/>
      <c r="L64" s="1"/>
      <c r="M64" s="1"/>
      <c r="N64" s="1"/>
      <c r="O64" s="1"/>
      <c r="P64" s="1"/>
      <c r="Q64" s="1"/>
      <c r="R64" s="1"/>
    </row>
    <row r="65" spans="1:18" ht="15.75" customHeight="1" x14ac:dyDescent="0.3">
      <c r="A65" s="1"/>
      <c r="B65" s="1"/>
      <c r="C65" s="1"/>
      <c r="D65" s="1"/>
      <c r="E65" s="1"/>
      <c r="F65" s="1"/>
      <c r="G65" s="1"/>
      <c r="H65" s="1"/>
      <c r="I65" s="1"/>
      <c r="J65" s="1"/>
      <c r="K65" s="1"/>
      <c r="L65" s="1"/>
      <c r="M65" s="1"/>
      <c r="N65" s="1"/>
      <c r="O65" s="1"/>
      <c r="P65" s="1"/>
      <c r="Q65" s="1"/>
      <c r="R65" s="1"/>
    </row>
    <row r="66" spans="1:18" ht="15.75" customHeight="1" x14ac:dyDescent="0.3">
      <c r="A66" s="1"/>
      <c r="B66" s="1"/>
      <c r="C66" s="1"/>
      <c r="D66" s="1"/>
      <c r="E66" s="1"/>
      <c r="F66" s="1"/>
      <c r="G66" s="1"/>
      <c r="H66" s="1"/>
      <c r="I66" s="1"/>
      <c r="J66" s="1"/>
      <c r="K66" s="1"/>
      <c r="L66" s="1"/>
      <c r="M66" s="1"/>
      <c r="N66" s="1"/>
      <c r="O66" s="1"/>
      <c r="P66" s="1"/>
      <c r="Q66" s="1"/>
      <c r="R66" s="1"/>
    </row>
    <row r="67" spans="1:18" ht="15.75" customHeight="1" x14ac:dyDescent="0.3">
      <c r="A67" s="1"/>
      <c r="B67" s="1"/>
      <c r="C67" s="1"/>
      <c r="D67" s="1"/>
      <c r="E67" s="1"/>
      <c r="F67" s="1"/>
      <c r="G67" s="1"/>
      <c r="H67" s="1"/>
      <c r="I67" s="1"/>
      <c r="J67" s="1"/>
      <c r="K67" s="1"/>
      <c r="L67" s="1"/>
      <c r="M67" s="1"/>
      <c r="N67" s="1"/>
      <c r="O67" s="1"/>
      <c r="P67" s="1"/>
      <c r="Q67" s="1"/>
      <c r="R67" s="1"/>
    </row>
    <row r="68" spans="1:18" ht="15.75" customHeight="1" x14ac:dyDescent="0.3">
      <c r="A68" s="1"/>
      <c r="B68" s="1"/>
      <c r="C68" s="1"/>
      <c r="D68" s="1"/>
      <c r="E68" s="1"/>
      <c r="F68" s="1"/>
      <c r="G68" s="1"/>
      <c r="H68" s="1"/>
      <c r="I68" s="1"/>
      <c r="J68" s="1"/>
      <c r="K68" s="1"/>
      <c r="L68" s="1"/>
      <c r="M68" s="1"/>
      <c r="N68" s="1"/>
      <c r="O68" s="1"/>
      <c r="P68" s="1"/>
      <c r="Q68" s="1"/>
      <c r="R68" s="1"/>
    </row>
    <row r="69" spans="1:18" ht="15.75" customHeight="1" x14ac:dyDescent="0.3">
      <c r="A69" s="1"/>
      <c r="B69" s="1"/>
      <c r="C69" s="1"/>
      <c r="D69" s="1"/>
      <c r="E69" s="1"/>
      <c r="F69" s="1"/>
      <c r="G69" s="1"/>
      <c r="H69" s="1"/>
      <c r="I69" s="1"/>
      <c r="J69" s="1"/>
      <c r="K69" s="1"/>
      <c r="L69" s="1"/>
      <c r="M69" s="1"/>
      <c r="N69" s="1"/>
      <c r="O69" s="1"/>
      <c r="P69" s="1"/>
      <c r="Q69" s="1"/>
      <c r="R69" s="1"/>
    </row>
    <row r="70" spans="1:18" ht="15.75" customHeight="1" x14ac:dyDescent="0.3">
      <c r="A70" s="1"/>
      <c r="B70" s="1"/>
      <c r="C70" s="1"/>
      <c r="D70" s="1"/>
      <c r="E70" s="1"/>
      <c r="F70" s="1"/>
      <c r="G70" s="1"/>
      <c r="H70" s="1"/>
      <c r="I70" s="1"/>
      <c r="J70" s="1"/>
      <c r="K70" s="1"/>
      <c r="L70" s="1"/>
      <c r="M70" s="1"/>
      <c r="N70" s="1"/>
      <c r="O70" s="1"/>
      <c r="P70" s="1"/>
      <c r="Q70" s="1"/>
      <c r="R70" s="1"/>
    </row>
    <row r="71" spans="1:18" ht="15.75" customHeight="1" x14ac:dyDescent="0.3">
      <c r="A71" s="1"/>
      <c r="B71" s="1"/>
      <c r="C71" s="1"/>
      <c r="D71" s="1"/>
      <c r="E71" s="1"/>
      <c r="F71" s="1"/>
      <c r="G71" s="1"/>
      <c r="H71" s="1"/>
      <c r="I71" s="1"/>
      <c r="J71" s="1"/>
      <c r="K71" s="1"/>
      <c r="L71" s="1"/>
      <c r="M71" s="1"/>
      <c r="N71" s="1"/>
      <c r="O71" s="1"/>
      <c r="P71" s="1"/>
      <c r="Q71" s="1"/>
      <c r="R71" s="1"/>
    </row>
    <row r="72" spans="1:18" ht="15.75" customHeight="1" x14ac:dyDescent="0.3">
      <c r="A72" s="1"/>
      <c r="B72" s="1"/>
      <c r="C72" s="1"/>
      <c r="D72" s="1"/>
      <c r="E72" s="1"/>
      <c r="F72" s="1"/>
      <c r="G72" s="1"/>
      <c r="H72" s="1"/>
      <c r="I72" s="1"/>
      <c r="J72" s="1"/>
      <c r="K72" s="1"/>
      <c r="L72" s="1"/>
      <c r="M72" s="1"/>
      <c r="N72" s="1"/>
      <c r="O72" s="1"/>
      <c r="P72" s="1"/>
      <c r="Q72" s="1"/>
      <c r="R72" s="1"/>
    </row>
    <row r="73" spans="1:18" ht="15.75" customHeight="1" x14ac:dyDescent="0.3">
      <c r="A73" s="1"/>
      <c r="B73" s="1"/>
      <c r="C73" s="1"/>
      <c r="D73" s="1"/>
      <c r="E73" s="1"/>
      <c r="F73" s="1"/>
      <c r="G73" s="1"/>
      <c r="H73" s="1"/>
      <c r="I73" s="1"/>
      <c r="J73" s="1"/>
      <c r="K73" s="1"/>
      <c r="L73" s="1"/>
      <c r="M73" s="1"/>
      <c r="N73" s="1"/>
      <c r="O73" s="1"/>
      <c r="P73" s="1"/>
      <c r="Q73" s="1"/>
      <c r="R73" s="1"/>
    </row>
    <row r="74" spans="1:18" ht="15.75" customHeight="1" x14ac:dyDescent="0.3">
      <c r="A74" s="1"/>
      <c r="B74" s="1"/>
      <c r="C74" s="1"/>
      <c r="D74" s="1"/>
      <c r="E74" s="1"/>
      <c r="F74" s="1"/>
      <c r="G74" s="1"/>
      <c r="H74" s="1"/>
      <c r="I74" s="1"/>
      <c r="J74" s="1"/>
      <c r="K74" s="1"/>
      <c r="L74" s="1"/>
      <c r="M74" s="1"/>
      <c r="N74" s="1"/>
      <c r="O74" s="1"/>
      <c r="P74" s="1"/>
      <c r="Q74" s="1"/>
      <c r="R74" s="1"/>
    </row>
    <row r="75" spans="1:18" ht="15.75" customHeight="1" x14ac:dyDescent="0.3">
      <c r="A75" s="1"/>
      <c r="B75" s="1"/>
      <c r="C75" s="1"/>
      <c r="D75" s="1"/>
      <c r="E75" s="1"/>
      <c r="F75" s="1"/>
      <c r="G75" s="1"/>
      <c r="H75" s="1"/>
      <c r="I75" s="1"/>
      <c r="J75" s="1"/>
      <c r="K75" s="1"/>
      <c r="L75" s="1"/>
      <c r="M75" s="1"/>
      <c r="N75" s="1"/>
      <c r="O75" s="1"/>
      <c r="P75" s="1"/>
      <c r="Q75" s="1"/>
      <c r="R75" s="1"/>
    </row>
    <row r="76" spans="1:18" ht="15.75" customHeight="1" x14ac:dyDescent="0.3">
      <c r="A76" s="1"/>
      <c r="B76" s="1"/>
      <c r="C76" s="1"/>
      <c r="D76" s="1"/>
      <c r="E76" s="1"/>
      <c r="F76" s="1"/>
      <c r="G76" s="1"/>
      <c r="H76" s="1"/>
      <c r="I76" s="1"/>
      <c r="J76" s="1"/>
      <c r="K76" s="1"/>
      <c r="L76" s="1"/>
      <c r="M76" s="1"/>
      <c r="N76" s="1"/>
      <c r="O76" s="1"/>
      <c r="P76" s="1"/>
      <c r="Q76" s="1"/>
      <c r="R76" s="1"/>
    </row>
    <row r="77" spans="1:18" ht="15.75" customHeight="1" x14ac:dyDescent="0.3">
      <c r="A77" s="1"/>
      <c r="B77" s="1"/>
      <c r="C77" s="1"/>
      <c r="D77" s="1"/>
      <c r="E77" s="1"/>
      <c r="F77" s="1"/>
      <c r="G77" s="1"/>
      <c r="H77" s="1"/>
      <c r="I77" s="1"/>
      <c r="J77" s="1"/>
      <c r="K77" s="1"/>
      <c r="L77" s="1"/>
      <c r="M77" s="1"/>
      <c r="N77" s="1"/>
      <c r="O77" s="1"/>
      <c r="P77" s="1"/>
      <c r="Q77" s="1"/>
      <c r="R77" s="1"/>
    </row>
    <row r="78" spans="1:18" ht="15.75" customHeight="1" x14ac:dyDescent="0.3">
      <c r="A78" s="1"/>
      <c r="B78" s="1"/>
      <c r="C78" s="1"/>
      <c r="D78" s="1"/>
      <c r="E78" s="1"/>
      <c r="F78" s="1"/>
      <c r="G78" s="1"/>
      <c r="H78" s="1"/>
      <c r="I78" s="1"/>
      <c r="J78" s="1"/>
      <c r="K78" s="1"/>
      <c r="L78" s="1"/>
      <c r="M78" s="1"/>
      <c r="N78" s="1"/>
      <c r="O78" s="1"/>
      <c r="P78" s="1"/>
      <c r="Q78" s="1"/>
      <c r="R78" s="1"/>
    </row>
    <row r="79" spans="1:18" ht="15.75" customHeight="1" x14ac:dyDescent="0.3">
      <c r="A79" s="1"/>
      <c r="B79" s="1"/>
      <c r="C79" s="1"/>
      <c r="D79" s="1"/>
      <c r="E79" s="1"/>
      <c r="F79" s="1"/>
      <c r="G79" s="1"/>
      <c r="H79" s="1"/>
      <c r="I79" s="1"/>
      <c r="J79" s="1"/>
      <c r="K79" s="1"/>
      <c r="L79" s="1"/>
      <c r="M79" s="1"/>
      <c r="N79" s="1"/>
      <c r="O79" s="1"/>
      <c r="P79" s="1"/>
      <c r="Q79" s="1"/>
      <c r="R79" s="1"/>
    </row>
    <row r="80" spans="1:18" ht="15.75" customHeight="1" x14ac:dyDescent="0.3">
      <c r="A80" s="1"/>
      <c r="B80" s="1"/>
      <c r="C80" s="1"/>
      <c r="D80" s="1"/>
      <c r="E80" s="1"/>
      <c r="F80" s="1"/>
      <c r="G80" s="1"/>
      <c r="H80" s="1"/>
      <c r="I80" s="1"/>
      <c r="J80" s="1"/>
      <c r="K80" s="1"/>
      <c r="L80" s="1"/>
      <c r="M80" s="1"/>
      <c r="N80" s="1"/>
      <c r="O80" s="1"/>
      <c r="P80" s="1"/>
      <c r="Q80" s="1"/>
      <c r="R80" s="1"/>
    </row>
    <row r="81" spans="1:18" ht="15.75" customHeight="1" x14ac:dyDescent="0.3">
      <c r="A81" s="1"/>
      <c r="B81" s="1"/>
      <c r="C81" s="1"/>
      <c r="D81" s="1"/>
      <c r="E81" s="1"/>
      <c r="F81" s="1"/>
      <c r="G81" s="1"/>
      <c r="H81" s="1"/>
      <c r="I81" s="1"/>
      <c r="J81" s="1"/>
      <c r="K81" s="1"/>
      <c r="L81" s="1"/>
      <c r="M81" s="1"/>
      <c r="N81" s="1"/>
      <c r="O81" s="1"/>
      <c r="P81" s="1"/>
      <c r="Q81" s="1"/>
      <c r="R81" s="1"/>
    </row>
    <row r="82" spans="1:18" ht="15.75" customHeight="1" x14ac:dyDescent="0.3">
      <c r="A82" s="1"/>
      <c r="B82" s="1"/>
      <c r="C82" s="1"/>
      <c r="D82" s="1"/>
      <c r="E82" s="1"/>
      <c r="F82" s="1"/>
      <c r="G82" s="1"/>
      <c r="H82" s="1"/>
      <c r="I82" s="1"/>
      <c r="J82" s="1"/>
      <c r="K82" s="1"/>
      <c r="L82" s="1"/>
      <c r="M82" s="1"/>
      <c r="N82" s="1"/>
      <c r="O82" s="1"/>
      <c r="P82" s="1"/>
      <c r="Q82" s="1"/>
      <c r="R82" s="1"/>
    </row>
    <row r="83" spans="1:18" ht="15.75" customHeight="1" x14ac:dyDescent="0.3">
      <c r="A83" s="1"/>
      <c r="B83" s="1"/>
      <c r="C83" s="1"/>
      <c r="D83" s="1"/>
      <c r="E83" s="1"/>
      <c r="F83" s="1"/>
      <c r="G83" s="1"/>
      <c r="H83" s="1"/>
      <c r="I83" s="1"/>
      <c r="J83" s="1"/>
      <c r="K83" s="1"/>
      <c r="L83" s="1"/>
      <c r="M83" s="1"/>
      <c r="N83" s="1"/>
      <c r="O83" s="1"/>
      <c r="P83" s="1"/>
      <c r="Q83" s="1"/>
      <c r="R83" s="1"/>
    </row>
    <row r="84" spans="1:18" ht="15.75" customHeight="1" x14ac:dyDescent="0.3">
      <c r="A84" s="1"/>
      <c r="B84" s="1"/>
      <c r="C84" s="1"/>
      <c r="D84" s="1"/>
      <c r="E84" s="1"/>
      <c r="F84" s="1"/>
      <c r="G84" s="1"/>
      <c r="H84" s="1"/>
      <c r="I84" s="1"/>
      <c r="J84" s="1"/>
      <c r="K84" s="1"/>
      <c r="L84" s="1"/>
      <c r="M84" s="1"/>
      <c r="N84" s="1"/>
      <c r="O84" s="1"/>
      <c r="P84" s="1"/>
      <c r="Q84" s="1"/>
      <c r="R84" s="1"/>
    </row>
    <row r="85" spans="1:18" ht="15.75" customHeight="1" x14ac:dyDescent="0.3">
      <c r="A85" s="1"/>
      <c r="B85" s="1"/>
      <c r="C85" s="1"/>
      <c r="D85" s="1"/>
      <c r="E85" s="1"/>
      <c r="F85" s="1"/>
      <c r="G85" s="1"/>
      <c r="H85" s="1"/>
      <c r="I85" s="1"/>
      <c r="J85" s="1"/>
      <c r="K85" s="1"/>
      <c r="L85" s="1"/>
      <c r="M85" s="1"/>
      <c r="N85" s="1"/>
      <c r="O85" s="1"/>
      <c r="P85" s="1"/>
      <c r="Q85" s="1"/>
      <c r="R85" s="1"/>
    </row>
    <row r="86" spans="1:18" ht="15.75" customHeight="1" x14ac:dyDescent="0.3">
      <c r="A86" s="1"/>
      <c r="B86" s="1"/>
      <c r="C86" s="1"/>
      <c r="D86" s="1"/>
      <c r="E86" s="1"/>
      <c r="F86" s="1"/>
      <c r="G86" s="1"/>
      <c r="H86" s="1"/>
      <c r="I86" s="1"/>
      <c r="J86" s="1"/>
      <c r="K86" s="1"/>
      <c r="L86" s="1"/>
      <c r="M86" s="1"/>
      <c r="N86" s="1"/>
      <c r="O86" s="1"/>
      <c r="P86" s="1"/>
      <c r="Q86" s="1"/>
      <c r="R86" s="1"/>
    </row>
    <row r="87" spans="1:18" ht="15.75" customHeight="1" x14ac:dyDescent="0.3">
      <c r="A87" s="1"/>
      <c r="B87" s="1"/>
      <c r="C87" s="1"/>
      <c r="D87" s="1"/>
      <c r="E87" s="1"/>
      <c r="F87" s="1"/>
      <c r="G87" s="1"/>
      <c r="H87" s="1"/>
      <c r="I87" s="1"/>
      <c r="J87" s="1"/>
      <c r="K87" s="1"/>
      <c r="L87" s="1"/>
      <c r="M87" s="1"/>
      <c r="N87" s="1"/>
      <c r="O87" s="1"/>
      <c r="P87" s="1"/>
      <c r="Q87" s="1"/>
      <c r="R87" s="1"/>
    </row>
    <row r="88" spans="1:18" ht="15.75" customHeight="1" x14ac:dyDescent="0.3">
      <c r="A88" s="1"/>
      <c r="B88" s="1"/>
      <c r="C88" s="1"/>
      <c r="D88" s="1"/>
      <c r="E88" s="1"/>
      <c r="F88" s="1"/>
      <c r="G88" s="1"/>
      <c r="H88" s="1"/>
      <c r="I88" s="1"/>
      <c r="J88" s="1"/>
      <c r="K88" s="1"/>
      <c r="L88" s="1"/>
      <c r="M88" s="1"/>
      <c r="N88" s="1"/>
      <c r="O88" s="1"/>
      <c r="P88" s="1"/>
      <c r="Q88" s="1"/>
      <c r="R88" s="1"/>
    </row>
    <row r="89" spans="1:18" ht="15.75" customHeight="1" x14ac:dyDescent="0.3">
      <c r="A89" s="1"/>
      <c r="B89" s="1"/>
      <c r="C89" s="1"/>
      <c r="D89" s="1"/>
      <c r="E89" s="1"/>
      <c r="F89" s="1"/>
      <c r="G89" s="1"/>
      <c r="H89" s="1"/>
      <c r="I89" s="1"/>
      <c r="J89" s="1"/>
      <c r="K89" s="1"/>
      <c r="L89" s="1"/>
      <c r="M89" s="1"/>
      <c r="N89" s="1"/>
      <c r="O89" s="1"/>
      <c r="P89" s="1"/>
      <c r="Q89" s="1"/>
      <c r="R89" s="1"/>
    </row>
    <row r="90" spans="1:18" ht="15.75" customHeight="1" x14ac:dyDescent="0.3">
      <c r="A90" s="1"/>
      <c r="B90" s="1"/>
      <c r="C90" s="1"/>
      <c r="D90" s="1"/>
      <c r="E90" s="1"/>
      <c r="F90" s="1"/>
      <c r="G90" s="1"/>
      <c r="H90" s="1"/>
      <c r="I90" s="1"/>
      <c r="J90" s="1"/>
      <c r="K90" s="1"/>
      <c r="L90" s="1"/>
      <c r="M90" s="1"/>
      <c r="N90" s="1"/>
      <c r="O90" s="1"/>
      <c r="P90" s="1"/>
      <c r="Q90" s="1"/>
      <c r="R90" s="1"/>
    </row>
    <row r="91" spans="1:18" ht="15.75" customHeight="1" x14ac:dyDescent="0.3">
      <c r="A91" s="1"/>
      <c r="B91" s="1"/>
      <c r="C91" s="1"/>
      <c r="D91" s="1"/>
      <c r="E91" s="1"/>
      <c r="F91" s="1"/>
      <c r="G91" s="1"/>
      <c r="H91" s="1"/>
      <c r="I91" s="1"/>
      <c r="J91" s="1"/>
      <c r="K91" s="1"/>
      <c r="L91" s="1"/>
      <c r="M91" s="1"/>
      <c r="N91" s="1"/>
      <c r="O91" s="1"/>
      <c r="P91" s="1"/>
      <c r="Q91" s="1"/>
      <c r="R91" s="1"/>
    </row>
    <row r="92" spans="1:18" ht="15.75" customHeight="1" x14ac:dyDescent="0.3">
      <c r="A92" s="1"/>
      <c r="B92" s="1"/>
      <c r="C92" s="1"/>
      <c r="D92" s="1"/>
      <c r="E92" s="1"/>
      <c r="F92" s="1"/>
      <c r="G92" s="1"/>
      <c r="H92" s="1"/>
      <c r="I92" s="1"/>
      <c r="J92" s="1"/>
      <c r="K92" s="1"/>
      <c r="L92" s="1"/>
      <c r="M92" s="1"/>
      <c r="N92" s="1"/>
      <c r="O92" s="1"/>
      <c r="P92" s="1"/>
      <c r="Q92" s="1"/>
      <c r="R92" s="1"/>
    </row>
    <row r="93" spans="1:18" ht="15.75" customHeight="1" x14ac:dyDescent="0.3">
      <c r="A93" s="1"/>
      <c r="B93" s="1"/>
      <c r="C93" s="1"/>
      <c r="D93" s="1"/>
      <c r="E93" s="1"/>
      <c r="F93" s="1"/>
      <c r="G93" s="1"/>
      <c r="H93" s="1"/>
      <c r="I93" s="1"/>
      <c r="J93" s="1"/>
      <c r="K93" s="1"/>
      <c r="L93" s="1"/>
      <c r="M93" s="1"/>
      <c r="N93" s="1"/>
      <c r="O93" s="1"/>
      <c r="P93" s="1"/>
      <c r="Q93" s="1"/>
      <c r="R93" s="1"/>
    </row>
    <row r="94" spans="1:18" ht="15.75" customHeight="1" x14ac:dyDescent="0.3">
      <c r="A94" s="1"/>
      <c r="B94" s="1"/>
      <c r="C94" s="1"/>
      <c r="D94" s="1"/>
      <c r="E94" s="1"/>
      <c r="F94" s="1"/>
      <c r="G94" s="1"/>
      <c r="H94" s="1"/>
      <c r="I94" s="1"/>
      <c r="J94" s="1"/>
      <c r="K94" s="1"/>
      <c r="L94" s="1"/>
      <c r="M94" s="1"/>
      <c r="N94" s="1"/>
      <c r="O94" s="1"/>
      <c r="P94" s="1"/>
      <c r="Q94" s="1"/>
      <c r="R94" s="1"/>
    </row>
    <row r="95" spans="1:18" ht="15.75" customHeight="1" x14ac:dyDescent="0.3">
      <c r="A95" s="1"/>
      <c r="B95" s="1"/>
      <c r="C95" s="1"/>
      <c r="D95" s="1"/>
      <c r="E95" s="1"/>
      <c r="F95" s="1"/>
      <c r="G95" s="1"/>
      <c r="H95" s="1"/>
      <c r="I95" s="1"/>
      <c r="J95" s="1"/>
      <c r="K95" s="1"/>
      <c r="L95" s="1"/>
      <c r="M95" s="1"/>
      <c r="N95" s="1"/>
      <c r="O95" s="1"/>
      <c r="P95" s="1"/>
      <c r="Q95" s="1"/>
      <c r="R95" s="1"/>
    </row>
    <row r="96" spans="1:18" ht="15.75" customHeight="1" x14ac:dyDescent="0.3">
      <c r="A96" s="1"/>
      <c r="B96" s="1"/>
      <c r="C96" s="1"/>
      <c r="D96" s="1"/>
      <c r="E96" s="1"/>
      <c r="F96" s="1"/>
      <c r="G96" s="1"/>
      <c r="H96" s="1"/>
      <c r="I96" s="1"/>
      <c r="J96" s="1"/>
      <c r="K96" s="1"/>
      <c r="L96" s="1"/>
      <c r="M96" s="1"/>
      <c r="N96" s="1"/>
      <c r="O96" s="1"/>
      <c r="P96" s="1"/>
      <c r="Q96" s="1"/>
      <c r="R96" s="1"/>
    </row>
    <row r="97" spans="1:18" ht="15.75" customHeight="1" x14ac:dyDescent="0.3">
      <c r="A97" s="1"/>
      <c r="B97" s="1"/>
      <c r="C97" s="1"/>
      <c r="D97" s="1"/>
      <c r="E97" s="1"/>
      <c r="F97" s="1"/>
      <c r="G97" s="1"/>
      <c r="H97" s="1"/>
      <c r="I97" s="1"/>
      <c r="J97" s="1"/>
      <c r="K97" s="1"/>
      <c r="L97" s="1"/>
      <c r="M97" s="1"/>
      <c r="N97" s="1"/>
      <c r="O97" s="1"/>
      <c r="P97" s="1"/>
      <c r="Q97" s="1"/>
      <c r="R97" s="1"/>
    </row>
    <row r="98" spans="1:18" ht="15.75" customHeight="1" x14ac:dyDescent="0.3">
      <c r="A98" s="1"/>
      <c r="B98" s="1"/>
      <c r="C98" s="1"/>
      <c r="D98" s="1"/>
      <c r="E98" s="1"/>
      <c r="F98" s="1"/>
      <c r="G98" s="1"/>
      <c r="H98" s="1"/>
      <c r="I98" s="1"/>
      <c r="J98" s="1"/>
      <c r="K98" s="1"/>
      <c r="L98" s="1"/>
      <c r="M98" s="1"/>
      <c r="N98" s="1"/>
      <c r="O98" s="1"/>
      <c r="P98" s="1"/>
      <c r="Q98" s="1"/>
      <c r="R98" s="1"/>
    </row>
    <row r="99" spans="1:18" ht="15.75" customHeight="1" x14ac:dyDescent="0.3">
      <c r="A99" s="1"/>
      <c r="B99" s="1"/>
      <c r="C99" s="1"/>
      <c r="D99" s="1"/>
      <c r="E99" s="1"/>
      <c r="F99" s="1"/>
      <c r="G99" s="1"/>
      <c r="H99" s="1"/>
      <c r="I99" s="1"/>
      <c r="J99" s="1"/>
      <c r="K99" s="1"/>
      <c r="L99" s="1"/>
      <c r="M99" s="1"/>
      <c r="N99" s="1"/>
      <c r="O99" s="1"/>
      <c r="P99" s="1"/>
      <c r="Q99" s="1"/>
      <c r="R99" s="1"/>
    </row>
    <row r="100" spans="1:18" ht="15.75" customHeight="1" x14ac:dyDescent="0.3">
      <c r="A100" s="1"/>
      <c r="B100" s="1"/>
      <c r="C100" s="1"/>
      <c r="D100" s="1"/>
      <c r="E100" s="1"/>
      <c r="F100" s="1"/>
      <c r="G100" s="1"/>
      <c r="H100" s="1"/>
      <c r="I100" s="1"/>
      <c r="J100" s="1"/>
      <c r="K100" s="1"/>
      <c r="L100" s="1"/>
      <c r="M100" s="1"/>
      <c r="N100" s="1"/>
      <c r="O100" s="1"/>
      <c r="P100" s="1"/>
      <c r="Q100" s="1"/>
      <c r="R100" s="1"/>
    </row>
    <row r="101" spans="1:18" ht="15.75" customHeight="1" x14ac:dyDescent="0.3">
      <c r="A101" s="1"/>
      <c r="B101" s="1"/>
      <c r="C101" s="1"/>
      <c r="D101" s="1"/>
      <c r="E101" s="1"/>
      <c r="F101" s="1"/>
      <c r="G101" s="1"/>
      <c r="H101" s="1"/>
      <c r="I101" s="1"/>
      <c r="J101" s="1"/>
      <c r="K101" s="1"/>
      <c r="L101" s="1"/>
      <c r="M101" s="1"/>
      <c r="N101" s="1"/>
      <c r="O101" s="1"/>
      <c r="P101" s="1"/>
      <c r="Q101" s="1"/>
      <c r="R101" s="1"/>
    </row>
    <row r="102" spans="1:18" ht="15.75" customHeight="1" x14ac:dyDescent="0.3">
      <c r="A102" s="1"/>
      <c r="B102" s="1"/>
      <c r="C102" s="1"/>
      <c r="D102" s="1"/>
      <c r="E102" s="1"/>
      <c r="F102" s="1"/>
      <c r="G102" s="1"/>
      <c r="H102" s="1"/>
      <c r="I102" s="1"/>
      <c r="J102" s="1"/>
      <c r="K102" s="1"/>
      <c r="L102" s="1"/>
      <c r="M102" s="1"/>
      <c r="N102" s="1"/>
      <c r="O102" s="1"/>
      <c r="P102" s="1"/>
      <c r="Q102" s="1"/>
      <c r="R102" s="1"/>
    </row>
    <row r="103" spans="1:18" ht="15.75" customHeight="1" x14ac:dyDescent="0.3">
      <c r="A103" s="1"/>
      <c r="B103" s="1"/>
      <c r="C103" s="1"/>
      <c r="D103" s="1"/>
      <c r="E103" s="1"/>
      <c r="F103" s="1"/>
      <c r="G103" s="1"/>
      <c r="H103" s="1"/>
      <c r="I103" s="1"/>
      <c r="J103" s="1"/>
      <c r="K103" s="1"/>
      <c r="L103" s="1"/>
      <c r="M103" s="1"/>
      <c r="N103" s="1"/>
      <c r="O103" s="1"/>
      <c r="P103" s="1"/>
      <c r="Q103" s="1"/>
      <c r="R103" s="1"/>
    </row>
    <row r="104" spans="1:18" ht="15.75" customHeight="1" x14ac:dyDescent="0.3">
      <c r="A104" s="1"/>
      <c r="B104" s="1"/>
      <c r="C104" s="1"/>
      <c r="D104" s="1"/>
      <c r="E104" s="1"/>
      <c r="F104" s="1"/>
      <c r="G104" s="1"/>
      <c r="H104" s="1"/>
      <c r="I104" s="1"/>
      <c r="J104" s="1"/>
      <c r="K104" s="1"/>
      <c r="L104" s="1"/>
      <c r="M104" s="1"/>
      <c r="N104" s="1"/>
      <c r="O104" s="1"/>
      <c r="P104" s="1"/>
      <c r="Q104" s="1"/>
      <c r="R104" s="1"/>
    </row>
    <row r="105" spans="1:18" ht="15.75" customHeight="1" x14ac:dyDescent="0.3">
      <c r="A105" s="1"/>
      <c r="B105" s="1"/>
      <c r="C105" s="1"/>
      <c r="D105" s="1"/>
      <c r="E105" s="1"/>
      <c r="F105" s="1"/>
      <c r="G105" s="1"/>
      <c r="H105" s="1"/>
      <c r="I105" s="1"/>
      <c r="J105" s="1"/>
      <c r="K105" s="1"/>
      <c r="L105" s="1"/>
      <c r="M105" s="1"/>
      <c r="N105" s="1"/>
      <c r="O105" s="1"/>
      <c r="P105" s="1"/>
      <c r="Q105" s="1"/>
      <c r="R105" s="1"/>
    </row>
    <row r="106" spans="1:18" ht="15.75" customHeight="1" x14ac:dyDescent="0.3">
      <c r="A106" s="1"/>
      <c r="B106" s="1"/>
      <c r="C106" s="1"/>
      <c r="D106" s="1"/>
      <c r="E106" s="1"/>
      <c r="F106" s="1"/>
      <c r="G106" s="1"/>
      <c r="H106" s="1"/>
      <c r="I106" s="1"/>
      <c r="J106" s="1"/>
      <c r="K106" s="1"/>
      <c r="L106" s="1"/>
      <c r="M106" s="1"/>
      <c r="N106" s="1"/>
      <c r="O106" s="1"/>
      <c r="P106" s="1"/>
      <c r="Q106" s="1"/>
      <c r="R106" s="1"/>
    </row>
    <row r="107" spans="1:18" ht="15.75" customHeight="1" x14ac:dyDescent="0.3">
      <c r="A107" s="1"/>
      <c r="B107" s="1"/>
      <c r="C107" s="1"/>
      <c r="D107" s="1"/>
      <c r="E107" s="1"/>
      <c r="F107" s="1"/>
      <c r="G107" s="1"/>
      <c r="H107" s="1"/>
      <c r="I107" s="1"/>
      <c r="J107" s="1"/>
      <c r="K107" s="1"/>
      <c r="L107" s="1"/>
      <c r="M107" s="1"/>
      <c r="N107" s="1"/>
      <c r="O107" s="1"/>
      <c r="P107" s="1"/>
      <c r="Q107" s="1"/>
      <c r="R107" s="1"/>
    </row>
    <row r="108" spans="1:18" ht="15.75" customHeight="1" x14ac:dyDescent="0.3">
      <c r="A108" s="1"/>
      <c r="B108" s="1"/>
      <c r="C108" s="1"/>
      <c r="D108" s="1"/>
      <c r="E108" s="1"/>
      <c r="F108" s="1"/>
      <c r="G108" s="1"/>
      <c r="H108" s="1"/>
      <c r="I108" s="1"/>
      <c r="J108" s="1"/>
      <c r="K108" s="1"/>
      <c r="L108" s="1"/>
      <c r="M108" s="1"/>
      <c r="N108" s="1"/>
      <c r="O108" s="1"/>
      <c r="P108" s="1"/>
      <c r="Q108" s="1"/>
      <c r="R108" s="1"/>
    </row>
    <row r="109" spans="1:18" ht="15.75" customHeight="1" x14ac:dyDescent="0.3">
      <c r="A109" s="1"/>
      <c r="B109" s="1"/>
      <c r="C109" s="1"/>
      <c r="D109" s="1"/>
      <c r="E109" s="1"/>
      <c r="F109" s="1"/>
      <c r="G109" s="1"/>
      <c r="H109" s="1"/>
      <c r="I109" s="1"/>
      <c r="J109" s="1"/>
      <c r="K109" s="1"/>
      <c r="L109" s="1"/>
      <c r="M109" s="1"/>
      <c r="N109" s="1"/>
      <c r="O109" s="1"/>
      <c r="P109" s="1"/>
      <c r="Q109" s="1"/>
      <c r="R109" s="1"/>
    </row>
    <row r="110" spans="1:18" ht="15.75" customHeight="1" x14ac:dyDescent="0.3">
      <c r="A110" s="1"/>
      <c r="B110" s="1"/>
      <c r="C110" s="1"/>
      <c r="D110" s="1"/>
      <c r="E110" s="1"/>
      <c r="F110" s="1"/>
      <c r="G110" s="1"/>
      <c r="H110" s="1"/>
      <c r="I110" s="1"/>
      <c r="J110" s="1"/>
      <c r="K110" s="1"/>
      <c r="L110" s="1"/>
      <c r="M110" s="1"/>
      <c r="N110" s="1"/>
      <c r="O110" s="1"/>
      <c r="P110" s="1"/>
      <c r="Q110" s="1"/>
      <c r="R110" s="1"/>
    </row>
    <row r="111" spans="1:18" ht="15.75" customHeight="1" x14ac:dyDescent="0.3">
      <c r="A111" s="1"/>
      <c r="B111" s="1"/>
      <c r="C111" s="1"/>
      <c r="D111" s="1"/>
      <c r="E111" s="1"/>
      <c r="F111" s="1"/>
      <c r="G111" s="1"/>
      <c r="H111" s="1"/>
      <c r="I111" s="1"/>
      <c r="J111" s="1"/>
      <c r="K111" s="1"/>
      <c r="L111" s="1"/>
      <c r="M111" s="1"/>
      <c r="N111" s="1"/>
      <c r="O111" s="1"/>
      <c r="P111" s="1"/>
      <c r="Q111" s="1"/>
      <c r="R111" s="1"/>
    </row>
    <row r="112" spans="1:18" ht="15.75" customHeight="1" x14ac:dyDescent="0.3">
      <c r="A112" s="1"/>
      <c r="B112" s="1"/>
      <c r="C112" s="1"/>
      <c r="D112" s="1"/>
      <c r="E112" s="1"/>
      <c r="F112" s="1"/>
      <c r="G112" s="1"/>
      <c r="H112" s="1"/>
      <c r="I112" s="1"/>
      <c r="J112" s="1"/>
      <c r="K112" s="1"/>
      <c r="L112" s="1"/>
      <c r="M112" s="1"/>
      <c r="N112" s="1"/>
      <c r="O112" s="1"/>
      <c r="P112" s="1"/>
      <c r="Q112" s="1"/>
      <c r="R112" s="1"/>
    </row>
    <row r="113" spans="1:18" ht="15.75" customHeight="1" x14ac:dyDescent="0.3">
      <c r="A113" s="1"/>
      <c r="B113" s="1"/>
      <c r="C113" s="1"/>
      <c r="D113" s="1"/>
      <c r="E113" s="1"/>
      <c r="F113" s="1"/>
      <c r="G113" s="1"/>
      <c r="H113" s="1"/>
      <c r="I113" s="1"/>
      <c r="J113" s="1"/>
      <c r="K113" s="1"/>
      <c r="L113" s="1"/>
      <c r="M113" s="1"/>
      <c r="N113" s="1"/>
      <c r="O113" s="1"/>
      <c r="P113" s="1"/>
      <c r="Q113" s="1"/>
      <c r="R113" s="1"/>
    </row>
    <row r="114" spans="1:18" ht="15.75" customHeight="1" x14ac:dyDescent="0.3">
      <c r="A114" s="1"/>
      <c r="B114" s="1"/>
      <c r="C114" s="1"/>
      <c r="D114" s="1"/>
      <c r="E114" s="1"/>
      <c r="F114" s="1"/>
      <c r="G114" s="1"/>
      <c r="H114" s="1"/>
      <c r="I114" s="1"/>
      <c r="J114" s="1"/>
      <c r="K114" s="1"/>
      <c r="L114" s="1"/>
      <c r="M114" s="1"/>
      <c r="N114" s="1"/>
      <c r="O114" s="1"/>
      <c r="P114" s="1"/>
      <c r="Q114" s="1"/>
      <c r="R114" s="1"/>
    </row>
    <row r="115" spans="1:18" ht="15.75" customHeight="1" x14ac:dyDescent="0.3">
      <c r="A115" s="1"/>
      <c r="B115" s="1"/>
      <c r="C115" s="1"/>
      <c r="D115" s="1"/>
      <c r="E115" s="1"/>
      <c r="F115" s="1"/>
      <c r="G115" s="1"/>
      <c r="H115" s="1"/>
      <c r="I115" s="1"/>
      <c r="J115" s="1"/>
      <c r="K115" s="1"/>
      <c r="L115" s="1"/>
      <c r="M115" s="1"/>
      <c r="N115" s="1"/>
      <c r="O115" s="1"/>
      <c r="P115" s="1"/>
      <c r="Q115" s="1"/>
      <c r="R115" s="1"/>
    </row>
    <row r="116" spans="1:18" ht="15.75" customHeight="1" x14ac:dyDescent="0.3">
      <c r="A116" s="1"/>
      <c r="B116" s="1"/>
      <c r="C116" s="1"/>
      <c r="D116" s="1"/>
      <c r="E116" s="1"/>
      <c r="F116" s="1"/>
      <c r="G116" s="1"/>
      <c r="H116" s="1"/>
      <c r="I116" s="1"/>
      <c r="J116" s="1"/>
      <c r="K116" s="1"/>
      <c r="L116" s="1"/>
      <c r="M116" s="1"/>
      <c r="N116" s="1"/>
      <c r="O116" s="1"/>
      <c r="P116" s="1"/>
      <c r="Q116" s="1"/>
      <c r="R116" s="1"/>
    </row>
    <row r="117" spans="1:18" ht="15.75" customHeight="1" x14ac:dyDescent="0.3">
      <c r="A117" s="1"/>
      <c r="B117" s="1"/>
      <c r="C117" s="1"/>
      <c r="D117" s="1"/>
      <c r="E117" s="1"/>
      <c r="F117" s="1"/>
      <c r="G117" s="1"/>
      <c r="H117" s="1"/>
      <c r="I117" s="1"/>
      <c r="J117" s="1"/>
      <c r="K117" s="1"/>
      <c r="L117" s="1"/>
      <c r="M117" s="1"/>
      <c r="N117" s="1"/>
      <c r="O117" s="1"/>
      <c r="P117" s="1"/>
      <c r="Q117" s="1"/>
      <c r="R117" s="1"/>
    </row>
    <row r="118" spans="1:18" ht="15.75" customHeight="1" x14ac:dyDescent="0.3">
      <c r="A118" s="1"/>
      <c r="B118" s="1"/>
      <c r="C118" s="1"/>
      <c r="D118" s="1"/>
      <c r="E118" s="1"/>
      <c r="F118" s="1"/>
      <c r="G118" s="1"/>
      <c r="H118" s="1"/>
      <c r="I118" s="1"/>
      <c r="J118" s="1"/>
      <c r="K118" s="1"/>
      <c r="L118" s="1"/>
      <c r="M118" s="1"/>
      <c r="N118" s="1"/>
      <c r="O118" s="1"/>
      <c r="P118" s="1"/>
      <c r="Q118" s="1"/>
      <c r="R118" s="1"/>
    </row>
    <row r="119" spans="1:18" ht="15.75" customHeight="1" x14ac:dyDescent="0.3">
      <c r="A119" s="1"/>
      <c r="B119" s="1"/>
      <c r="C119" s="1"/>
      <c r="D119" s="1"/>
      <c r="E119" s="1"/>
      <c r="F119" s="1"/>
      <c r="G119" s="1"/>
      <c r="H119" s="1"/>
      <c r="I119" s="1"/>
      <c r="J119" s="1"/>
      <c r="K119" s="1"/>
      <c r="L119" s="1"/>
      <c r="M119" s="1"/>
      <c r="N119" s="1"/>
      <c r="O119" s="1"/>
      <c r="P119" s="1"/>
      <c r="Q119" s="1"/>
      <c r="R119" s="1"/>
    </row>
    <row r="120" spans="1:18" ht="15.75" customHeight="1" x14ac:dyDescent="0.3">
      <c r="A120" s="1"/>
      <c r="B120" s="1"/>
      <c r="C120" s="1"/>
      <c r="D120" s="1"/>
      <c r="E120" s="1"/>
      <c r="F120" s="1"/>
      <c r="G120" s="1"/>
      <c r="H120" s="1"/>
      <c r="I120" s="1"/>
      <c r="J120" s="1"/>
      <c r="K120" s="1"/>
      <c r="L120" s="1"/>
      <c r="M120" s="1"/>
      <c r="N120" s="1"/>
      <c r="O120" s="1"/>
      <c r="P120" s="1"/>
      <c r="Q120" s="1"/>
      <c r="R120" s="1"/>
    </row>
    <row r="121" spans="1:18" ht="15.75" customHeight="1" x14ac:dyDescent="0.3">
      <c r="A121" s="1"/>
      <c r="B121" s="1"/>
      <c r="C121" s="1"/>
      <c r="D121" s="1"/>
      <c r="E121" s="1"/>
      <c r="F121" s="1"/>
      <c r="G121" s="1"/>
      <c r="H121" s="1"/>
      <c r="I121" s="1"/>
      <c r="J121" s="1"/>
      <c r="K121" s="1"/>
      <c r="L121" s="1"/>
      <c r="M121" s="1"/>
      <c r="N121" s="1"/>
      <c r="O121" s="1"/>
      <c r="P121" s="1"/>
      <c r="Q121" s="1"/>
      <c r="R121" s="1"/>
    </row>
    <row r="122" spans="1:18" ht="15.75" customHeight="1" x14ac:dyDescent="0.3">
      <c r="A122" s="1"/>
      <c r="B122" s="1"/>
      <c r="C122" s="1"/>
      <c r="D122" s="1"/>
      <c r="E122" s="1"/>
      <c r="F122" s="1"/>
      <c r="G122" s="1"/>
      <c r="H122" s="1"/>
      <c r="I122" s="1"/>
      <c r="J122" s="1"/>
      <c r="K122" s="1"/>
      <c r="L122" s="1"/>
      <c r="M122" s="1"/>
      <c r="N122" s="1"/>
      <c r="O122" s="1"/>
      <c r="P122" s="1"/>
      <c r="Q122" s="1"/>
      <c r="R122" s="1"/>
    </row>
    <row r="123" spans="1:18" ht="15.75" customHeight="1" x14ac:dyDescent="0.3">
      <c r="A123" s="1"/>
      <c r="B123" s="1"/>
      <c r="C123" s="1"/>
      <c r="D123" s="1"/>
      <c r="E123" s="1"/>
      <c r="F123" s="1"/>
      <c r="G123" s="1"/>
      <c r="H123" s="1"/>
      <c r="I123" s="1"/>
      <c r="J123" s="1"/>
      <c r="K123" s="1"/>
      <c r="L123" s="1"/>
      <c r="M123" s="1"/>
      <c r="N123" s="1"/>
      <c r="O123" s="1"/>
      <c r="P123" s="1"/>
      <c r="Q123" s="1"/>
      <c r="R123" s="1"/>
    </row>
    <row r="124" spans="1:18" ht="15.75" customHeight="1" x14ac:dyDescent="0.3">
      <c r="A124" s="1"/>
      <c r="B124" s="1"/>
      <c r="C124" s="1"/>
      <c r="D124" s="1"/>
      <c r="E124" s="1"/>
      <c r="F124" s="1"/>
      <c r="G124" s="1"/>
      <c r="H124" s="1"/>
      <c r="I124" s="1"/>
      <c r="J124" s="1"/>
      <c r="K124" s="1"/>
      <c r="L124" s="1"/>
      <c r="M124" s="1"/>
      <c r="N124" s="1"/>
      <c r="O124" s="1"/>
      <c r="P124" s="1"/>
      <c r="Q124" s="1"/>
      <c r="R124" s="1"/>
    </row>
    <row r="125" spans="1:18" ht="15.75" customHeight="1" x14ac:dyDescent="0.3">
      <c r="A125" s="1"/>
      <c r="B125" s="1"/>
      <c r="C125" s="1"/>
      <c r="D125" s="1"/>
      <c r="E125" s="1"/>
      <c r="F125" s="1"/>
      <c r="G125" s="1"/>
      <c r="H125" s="1"/>
      <c r="I125" s="1"/>
      <c r="J125" s="1"/>
      <c r="K125" s="1"/>
      <c r="L125" s="1"/>
      <c r="M125" s="1"/>
      <c r="N125" s="1"/>
      <c r="O125" s="1"/>
      <c r="P125" s="1"/>
      <c r="Q125" s="1"/>
      <c r="R125" s="1"/>
    </row>
    <row r="126" spans="1:18" ht="15.75" customHeight="1" x14ac:dyDescent="0.3">
      <c r="A126" s="1"/>
      <c r="B126" s="1"/>
      <c r="C126" s="1"/>
      <c r="D126" s="1"/>
      <c r="E126" s="1"/>
      <c r="F126" s="1"/>
      <c r="G126" s="1"/>
      <c r="H126" s="1"/>
      <c r="I126" s="1"/>
      <c r="J126" s="1"/>
      <c r="K126" s="1"/>
      <c r="L126" s="1"/>
      <c r="M126" s="1"/>
      <c r="N126" s="1"/>
      <c r="O126" s="1"/>
      <c r="P126" s="1"/>
      <c r="Q126" s="1"/>
      <c r="R126" s="1"/>
    </row>
    <row r="127" spans="1:18" ht="15.75" customHeight="1" x14ac:dyDescent="0.3">
      <c r="A127" s="1"/>
      <c r="B127" s="1"/>
      <c r="C127" s="1"/>
      <c r="D127" s="1"/>
      <c r="E127" s="1"/>
      <c r="F127" s="1"/>
      <c r="G127" s="1"/>
      <c r="H127" s="1"/>
      <c r="I127" s="1"/>
      <c r="J127" s="1"/>
      <c r="K127" s="1"/>
      <c r="L127" s="1"/>
      <c r="M127" s="1"/>
      <c r="N127" s="1"/>
      <c r="O127" s="1"/>
      <c r="P127" s="1"/>
      <c r="Q127" s="1"/>
      <c r="R127" s="1"/>
    </row>
    <row r="128" spans="1:18" ht="15.75" customHeight="1" x14ac:dyDescent="0.3">
      <c r="A128" s="1"/>
      <c r="B128" s="1"/>
      <c r="C128" s="1"/>
      <c r="D128" s="1"/>
      <c r="E128" s="1"/>
      <c r="F128" s="1"/>
      <c r="G128" s="1"/>
      <c r="H128" s="1"/>
      <c r="I128" s="1"/>
      <c r="J128" s="1"/>
      <c r="K128" s="1"/>
      <c r="L128" s="1"/>
      <c r="M128" s="1"/>
      <c r="N128" s="1"/>
      <c r="O128" s="1"/>
      <c r="P128" s="1"/>
      <c r="Q128" s="1"/>
      <c r="R128" s="1"/>
    </row>
    <row r="129" spans="1:18" ht="15.75" customHeight="1" x14ac:dyDescent="0.3">
      <c r="A129" s="1"/>
      <c r="B129" s="1"/>
      <c r="C129" s="1"/>
      <c r="D129" s="1"/>
      <c r="E129" s="1"/>
      <c r="F129" s="1"/>
      <c r="G129" s="1"/>
      <c r="H129" s="1"/>
      <c r="I129" s="1"/>
      <c r="J129" s="1"/>
      <c r="K129" s="1"/>
      <c r="L129" s="1"/>
      <c r="M129" s="1"/>
      <c r="N129" s="1"/>
      <c r="O129" s="1"/>
      <c r="P129" s="1"/>
      <c r="Q129" s="1"/>
      <c r="R129" s="1"/>
    </row>
    <row r="130" spans="1:18" ht="15.75" customHeight="1" x14ac:dyDescent="0.3">
      <c r="A130" s="1"/>
      <c r="B130" s="1"/>
      <c r="C130" s="1"/>
      <c r="D130" s="1"/>
      <c r="E130" s="1"/>
      <c r="F130" s="1"/>
      <c r="G130" s="1"/>
      <c r="H130" s="1"/>
      <c r="I130" s="1"/>
      <c r="J130" s="1"/>
      <c r="K130" s="1"/>
      <c r="L130" s="1"/>
      <c r="M130" s="1"/>
      <c r="N130" s="1"/>
      <c r="O130" s="1"/>
      <c r="P130" s="1"/>
      <c r="Q130" s="1"/>
      <c r="R130" s="1"/>
    </row>
    <row r="131" spans="1:18" ht="15.75" customHeight="1" x14ac:dyDescent="0.3">
      <c r="A131" s="1"/>
      <c r="B131" s="1"/>
      <c r="C131" s="1"/>
      <c r="D131" s="1"/>
      <c r="E131" s="1"/>
      <c r="F131" s="1"/>
      <c r="G131" s="1"/>
      <c r="H131" s="1"/>
      <c r="I131" s="1"/>
      <c r="J131" s="1"/>
      <c r="K131" s="1"/>
      <c r="L131" s="1"/>
      <c r="M131" s="1"/>
      <c r="N131" s="1"/>
      <c r="O131" s="1"/>
      <c r="P131" s="1"/>
      <c r="Q131" s="1"/>
      <c r="R131" s="1"/>
    </row>
    <row r="132" spans="1:18" ht="15.75" customHeight="1" x14ac:dyDescent="0.3">
      <c r="A132" s="1"/>
      <c r="B132" s="1"/>
      <c r="C132" s="1"/>
      <c r="D132" s="1"/>
      <c r="E132" s="1"/>
      <c r="F132" s="1"/>
      <c r="G132" s="1"/>
      <c r="H132" s="1"/>
      <c r="I132" s="1"/>
      <c r="J132" s="1"/>
      <c r="K132" s="1"/>
      <c r="L132" s="1"/>
      <c r="M132" s="1"/>
      <c r="N132" s="1"/>
      <c r="O132" s="1"/>
      <c r="P132" s="1"/>
      <c r="Q132" s="1"/>
      <c r="R132" s="1"/>
    </row>
    <row r="133" spans="1:18" ht="15.75" customHeight="1" x14ac:dyDescent="0.3">
      <c r="A133" s="1"/>
      <c r="B133" s="1"/>
      <c r="C133" s="1"/>
      <c r="D133" s="1"/>
      <c r="E133" s="1"/>
      <c r="F133" s="1"/>
      <c r="G133" s="1"/>
      <c r="H133" s="1"/>
      <c r="I133" s="1"/>
      <c r="J133" s="1"/>
      <c r="K133" s="1"/>
      <c r="L133" s="1"/>
      <c r="M133" s="1"/>
      <c r="N133" s="1"/>
      <c r="O133" s="1"/>
      <c r="P133" s="1"/>
      <c r="Q133" s="1"/>
      <c r="R133" s="1"/>
    </row>
    <row r="134" spans="1:18" ht="15.75" customHeight="1" x14ac:dyDescent="0.3">
      <c r="A134" s="1"/>
      <c r="B134" s="1"/>
      <c r="C134" s="1"/>
      <c r="D134" s="1"/>
      <c r="E134" s="1"/>
      <c r="F134" s="1"/>
      <c r="G134" s="1"/>
      <c r="H134" s="1"/>
      <c r="I134" s="1"/>
      <c r="J134" s="1"/>
      <c r="K134" s="1"/>
      <c r="L134" s="1"/>
      <c r="M134" s="1"/>
      <c r="N134" s="1"/>
      <c r="O134" s="1"/>
      <c r="P134" s="1"/>
      <c r="Q134" s="1"/>
      <c r="R134" s="1"/>
    </row>
    <row r="135" spans="1:18" ht="15.75" customHeight="1" x14ac:dyDescent="0.3">
      <c r="A135" s="1"/>
      <c r="B135" s="1"/>
      <c r="C135" s="1"/>
      <c r="D135" s="1"/>
      <c r="E135" s="1"/>
      <c r="F135" s="1"/>
      <c r="G135" s="1"/>
      <c r="H135" s="1"/>
      <c r="I135" s="1"/>
      <c r="J135" s="1"/>
      <c r="K135" s="1"/>
      <c r="L135" s="1"/>
      <c r="M135" s="1"/>
      <c r="N135" s="1"/>
      <c r="O135" s="1"/>
      <c r="P135" s="1"/>
      <c r="Q135" s="1"/>
      <c r="R135" s="1"/>
    </row>
    <row r="136" spans="1:18" ht="15.75" customHeight="1" x14ac:dyDescent="0.3">
      <c r="A136" s="1"/>
      <c r="B136" s="1"/>
      <c r="C136" s="1"/>
      <c r="D136" s="1"/>
      <c r="E136" s="1"/>
      <c r="F136" s="1"/>
      <c r="G136" s="1"/>
      <c r="H136" s="1"/>
      <c r="I136" s="1"/>
      <c r="J136" s="1"/>
      <c r="K136" s="1"/>
      <c r="L136" s="1"/>
      <c r="M136" s="1"/>
      <c r="N136" s="1"/>
      <c r="O136" s="1"/>
      <c r="P136" s="1"/>
      <c r="Q136" s="1"/>
      <c r="R136" s="1"/>
    </row>
    <row r="137" spans="1:18" ht="15.75" customHeight="1" x14ac:dyDescent="0.3">
      <c r="A137" s="1"/>
      <c r="B137" s="1"/>
      <c r="C137" s="1"/>
      <c r="D137" s="1"/>
      <c r="E137" s="1"/>
      <c r="F137" s="1"/>
      <c r="G137" s="1"/>
      <c r="H137" s="1"/>
      <c r="I137" s="1"/>
      <c r="J137" s="1"/>
      <c r="K137" s="1"/>
      <c r="L137" s="1"/>
      <c r="M137" s="1"/>
      <c r="N137" s="1"/>
      <c r="O137" s="1"/>
      <c r="P137" s="1"/>
      <c r="Q137" s="1"/>
      <c r="R137" s="1"/>
    </row>
    <row r="138" spans="1:18" ht="15.75" customHeight="1" x14ac:dyDescent="0.3">
      <c r="A138" s="1"/>
      <c r="B138" s="1"/>
      <c r="C138" s="1"/>
      <c r="D138" s="1"/>
      <c r="E138" s="1"/>
      <c r="F138" s="1"/>
      <c r="G138" s="1"/>
      <c r="H138" s="1"/>
      <c r="I138" s="1"/>
      <c r="J138" s="1"/>
      <c r="K138" s="1"/>
      <c r="L138" s="1"/>
      <c r="M138" s="1"/>
      <c r="N138" s="1"/>
      <c r="O138" s="1"/>
      <c r="P138" s="1"/>
      <c r="Q138" s="1"/>
      <c r="R138" s="1"/>
    </row>
    <row r="139" spans="1:18" ht="15.75" customHeight="1" x14ac:dyDescent="0.3">
      <c r="A139" s="1"/>
      <c r="B139" s="1"/>
      <c r="C139" s="1"/>
      <c r="D139" s="1"/>
      <c r="E139" s="1"/>
      <c r="F139" s="1"/>
      <c r="G139" s="1"/>
      <c r="H139" s="1"/>
      <c r="I139" s="1"/>
      <c r="J139" s="1"/>
      <c r="K139" s="1"/>
      <c r="L139" s="1"/>
      <c r="M139" s="1"/>
      <c r="N139" s="1"/>
      <c r="O139" s="1"/>
      <c r="P139" s="1"/>
      <c r="Q139" s="1"/>
      <c r="R139" s="1"/>
    </row>
    <row r="140" spans="1:18" ht="15.75" customHeight="1" x14ac:dyDescent="0.3">
      <c r="A140" s="1"/>
      <c r="B140" s="1"/>
      <c r="C140" s="1"/>
      <c r="D140" s="1"/>
      <c r="E140" s="1"/>
      <c r="F140" s="1"/>
      <c r="G140" s="1"/>
      <c r="H140" s="1"/>
      <c r="I140" s="1"/>
      <c r="J140" s="1"/>
      <c r="K140" s="1"/>
      <c r="L140" s="1"/>
      <c r="M140" s="1"/>
      <c r="N140" s="1"/>
      <c r="O140" s="1"/>
      <c r="P140" s="1"/>
      <c r="Q140" s="1"/>
      <c r="R140" s="1"/>
    </row>
    <row r="141" spans="1:18" ht="15.75" customHeight="1" x14ac:dyDescent="0.3">
      <c r="A141" s="1"/>
      <c r="B141" s="1"/>
      <c r="C141" s="1"/>
      <c r="D141" s="1"/>
      <c r="E141" s="1"/>
      <c r="F141" s="1"/>
      <c r="G141" s="1"/>
      <c r="H141" s="1"/>
      <c r="I141" s="1"/>
      <c r="J141" s="1"/>
      <c r="K141" s="1"/>
      <c r="L141" s="1"/>
      <c r="M141" s="1"/>
      <c r="N141" s="1"/>
      <c r="O141" s="1"/>
      <c r="P141" s="1"/>
      <c r="Q141" s="1"/>
      <c r="R141" s="1"/>
    </row>
    <row r="142" spans="1:18" ht="15.75" customHeight="1" x14ac:dyDescent="0.3">
      <c r="A142" s="1"/>
      <c r="B142" s="1"/>
      <c r="C142" s="1"/>
      <c r="D142" s="1"/>
      <c r="E142" s="1"/>
      <c r="F142" s="1"/>
      <c r="G142" s="1"/>
      <c r="H142" s="1"/>
      <c r="I142" s="1"/>
      <c r="J142" s="1"/>
      <c r="K142" s="1"/>
      <c r="L142" s="1"/>
      <c r="M142" s="1"/>
      <c r="N142" s="1"/>
      <c r="O142" s="1"/>
      <c r="P142" s="1"/>
      <c r="Q142" s="1"/>
      <c r="R142" s="1"/>
    </row>
    <row r="143" spans="1:18" ht="15.75" customHeight="1" x14ac:dyDescent="0.3">
      <c r="A143" s="1"/>
      <c r="B143" s="1"/>
      <c r="C143" s="1"/>
      <c r="D143" s="1"/>
      <c r="E143" s="1"/>
      <c r="F143" s="1"/>
      <c r="G143" s="1"/>
      <c r="H143" s="1"/>
      <c r="I143" s="1"/>
      <c r="J143" s="1"/>
      <c r="K143" s="1"/>
      <c r="L143" s="1"/>
      <c r="M143" s="1"/>
      <c r="N143" s="1"/>
      <c r="O143" s="1"/>
      <c r="P143" s="1"/>
      <c r="Q143" s="1"/>
      <c r="R143" s="1"/>
    </row>
    <row r="144" spans="1:18" ht="15.75" customHeight="1" x14ac:dyDescent="0.3">
      <c r="A144" s="1"/>
      <c r="B144" s="1"/>
      <c r="C144" s="1"/>
      <c r="D144" s="1"/>
      <c r="E144" s="1"/>
      <c r="F144" s="1"/>
      <c r="G144" s="1"/>
      <c r="H144" s="1"/>
      <c r="I144" s="1"/>
      <c r="J144" s="1"/>
      <c r="K144" s="1"/>
      <c r="L144" s="1"/>
      <c r="M144" s="1"/>
      <c r="N144" s="1"/>
      <c r="O144" s="1"/>
      <c r="P144" s="1"/>
      <c r="Q144" s="1"/>
      <c r="R144" s="1"/>
    </row>
    <row r="145" spans="1:18" ht="15.75" customHeight="1" x14ac:dyDescent="0.3">
      <c r="A145" s="1"/>
      <c r="B145" s="1"/>
      <c r="C145" s="1"/>
      <c r="D145" s="1"/>
      <c r="E145" s="1"/>
      <c r="F145" s="1"/>
      <c r="G145" s="1"/>
      <c r="H145" s="1"/>
      <c r="I145" s="1"/>
      <c r="J145" s="1"/>
      <c r="K145" s="1"/>
      <c r="L145" s="1"/>
      <c r="M145" s="1"/>
      <c r="N145" s="1"/>
      <c r="O145" s="1"/>
      <c r="P145" s="1"/>
      <c r="Q145" s="1"/>
      <c r="R145" s="1"/>
    </row>
    <row r="146" spans="1:18" ht="15.75" customHeight="1" x14ac:dyDescent="0.3">
      <c r="A146" s="1"/>
      <c r="B146" s="1"/>
      <c r="C146" s="1"/>
      <c r="D146" s="1"/>
      <c r="E146" s="1"/>
      <c r="F146" s="1"/>
      <c r="G146" s="1"/>
      <c r="H146" s="1"/>
      <c r="I146" s="1"/>
      <c r="J146" s="1"/>
      <c r="K146" s="1"/>
      <c r="L146" s="1"/>
      <c r="M146" s="1"/>
      <c r="N146" s="1"/>
      <c r="O146" s="1"/>
      <c r="P146" s="1"/>
      <c r="Q146" s="1"/>
      <c r="R146" s="1"/>
    </row>
    <row r="147" spans="1:18" ht="15.75" customHeight="1" x14ac:dyDescent="0.3">
      <c r="A147" s="1"/>
      <c r="B147" s="1"/>
      <c r="C147" s="1"/>
      <c r="D147" s="1"/>
      <c r="E147" s="1"/>
      <c r="F147" s="1"/>
      <c r="G147" s="1"/>
      <c r="H147" s="1"/>
      <c r="I147" s="1"/>
      <c r="J147" s="1"/>
      <c r="K147" s="1"/>
      <c r="L147" s="1"/>
      <c r="M147" s="1"/>
      <c r="N147" s="1"/>
      <c r="O147" s="1"/>
      <c r="P147" s="1"/>
      <c r="Q147" s="1"/>
      <c r="R147" s="1"/>
    </row>
    <row r="148" spans="1:18" ht="15.75" customHeight="1" x14ac:dyDescent="0.3">
      <c r="A148" s="1"/>
      <c r="B148" s="1"/>
      <c r="C148" s="1"/>
      <c r="D148" s="1"/>
      <c r="E148" s="1"/>
      <c r="F148" s="1"/>
      <c r="G148" s="1"/>
      <c r="H148" s="1"/>
      <c r="I148" s="1"/>
      <c r="J148" s="1"/>
      <c r="K148" s="1"/>
      <c r="L148" s="1"/>
      <c r="M148" s="1"/>
      <c r="N148" s="1"/>
      <c r="O148" s="1"/>
      <c r="P148" s="1"/>
      <c r="Q148" s="1"/>
      <c r="R148" s="1"/>
    </row>
    <row r="149" spans="1:18" ht="15.75" customHeight="1" x14ac:dyDescent="0.3">
      <c r="A149" s="1"/>
      <c r="B149" s="1"/>
      <c r="C149" s="1"/>
      <c r="D149" s="1"/>
      <c r="E149" s="1"/>
      <c r="F149" s="1"/>
      <c r="G149" s="1"/>
      <c r="H149" s="1"/>
      <c r="I149" s="1"/>
      <c r="J149" s="1"/>
      <c r="K149" s="1"/>
      <c r="L149" s="1"/>
      <c r="M149" s="1"/>
      <c r="N149" s="1"/>
      <c r="O149" s="1"/>
      <c r="P149" s="1"/>
      <c r="Q149" s="1"/>
      <c r="R149" s="1"/>
    </row>
    <row r="150" spans="1:18" ht="15.75" customHeight="1" x14ac:dyDescent="0.3">
      <c r="A150" s="1"/>
      <c r="B150" s="1"/>
      <c r="C150" s="1"/>
      <c r="D150" s="1"/>
      <c r="E150" s="1"/>
      <c r="F150" s="1"/>
      <c r="G150" s="1"/>
      <c r="H150" s="1"/>
      <c r="I150" s="1"/>
      <c r="J150" s="1"/>
      <c r="K150" s="1"/>
      <c r="L150" s="1"/>
      <c r="M150" s="1"/>
      <c r="N150" s="1"/>
      <c r="O150" s="1"/>
      <c r="P150" s="1"/>
      <c r="Q150" s="1"/>
      <c r="R150" s="1"/>
    </row>
    <row r="151" spans="1:18" ht="15.75" customHeight="1" x14ac:dyDescent="0.3">
      <c r="A151" s="1"/>
      <c r="B151" s="1"/>
      <c r="C151" s="1"/>
      <c r="D151" s="1"/>
      <c r="E151" s="1"/>
      <c r="F151" s="1"/>
      <c r="G151" s="1"/>
      <c r="H151" s="1"/>
      <c r="I151" s="1"/>
      <c r="J151" s="1"/>
      <c r="K151" s="1"/>
      <c r="L151" s="1"/>
      <c r="M151" s="1"/>
      <c r="N151" s="1"/>
      <c r="O151" s="1"/>
      <c r="P151" s="1"/>
      <c r="Q151" s="1"/>
      <c r="R151" s="1"/>
    </row>
    <row r="152" spans="1:18" ht="15.75" customHeight="1" x14ac:dyDescent="0.3">
      <c r="A152" s="1"/>
      <c r="B152" s="1"/>
      <c r="C152" s="1"/>
      <c r="D152" s="1"/>
      <c r="E152" s="1"/>
      <c r="F152" s="1"/>
      <c r="G152" s="1"/>
      <c r="H152" s="1"/>
      <c r="I152" s="1"/>
      <c r="J152" s="1"/>
      <c r="K152" s="1"/>
      <c r="L152" s="1"/>
      <c r="M152" s="1"/>
      <c r="N152" s="1"/>
      <c r="O152" s="1"/>
      <c r="P152" s="1"/>
      <c r="Q152" s="1"/>
      <c r="R152" s="1"/>
    </row>
    <row r="153" spans="1:18" ht="15.75" customHeight="1" x14ac:dyDescent="0.3">
      <c r="A153" s="1"/>
      <c r="B153" s="1"/>
      <c r="C153" s="1"/>
      <c r="D153" s="1"/>
      <c r="E153" s="1"/>
      <c r="F153" s="1"/>
      <c r="G153" s="1"/>
      <c r="H153" s="1"/>
      <c r="I153" s="1"/>
      <c r="J153" s="1"/>
      <c r="K153" s="1"/>
      <c r="L153" s="1"/>
      <c r="M153" s="1"/>
      <c r="N153" s="1"/>
      <c r="O153" s="1"/>
      <c r="P153" s="1"/>
      <c r="Q153" s="1"/>
      <c r="R153" s="1"/>
    </row>
    <row r="154" spans="1:18" ht="15.75" customHeight="1" x14ac:dyDescent="0.3">
      <c r="A154" s="1"/>
      <c r="B154" s="1"/>
      <c r="C154" s="1"/>
      <c r="D154" s="1"/>
      <c r="E154" s="1"/>
      <c r="F154" s="1"/>
      <c r="G154" s="1"/>
      <c r="H154" s="1"/>
      <c r="I154" s="1"/>
      <c r="J154" s="1"/>
      <c r="K154" s="1"/>
      <c r="L154" s="1"/>
      <c r="M154" s="1"/>
      <c r="N154" s="1"/>
      <c r="O154" s="1"/>
      <c r="P154" s="1"/>
      <c r="Q154" s="1"/>
      <c r="R154" s="1"/>
    </row>
    <row r="155" spans="1:18" ht="15.75" customHeight="1" x14ac:dyDescent="0.3">
      <c r="A155" s="1"/>
      <c r="B155" s="1"/>
      <c r="C155" s="1"/>
      <c r="D155" s="1"/>
      <c r="E155" s="1"/>
      <c r="F155" s="1"/>
      <c r="G155" s="1"/>
      <c r="H155" s="1"/>
      <c r="I155" s="1"/>
      <c r="J155" s="1"/>
      <c r="K155" s="1"/>
      <c r="L155" s="1"/>
      <c r="M155" s="1"/>
      <c r="N155" s="1"/>
      <c r="O155" s="1"/>
      <c r="P155" s="1"/>
      <c r="Q155" s="1"/>
      <c r="R155" s="1"/>
    </row>
    <row r="156" spans="1:18" ht="15.75" customHeight="1" x14ac:dyDescent="0.3">
      <c r="A156" s="1"/>
      <c r="B156" s="1"/>
      <c r="C156" s="1"/>
      <c r="D156" s="1"/>
      <c r="E156" s="1"/>
      <c r="F156" s="1"/>
      <c r="G156" s="1"/>
      <c r="H156" s="1"/>
      <c r="I156" s="1"/>
      <c r="J156" s="1"/>
      <c r="K156" s="1"/>
      <c r="L156" s="1"/>
      <c r="M156" s="1"/>
      <c r="N156" s="1"/>
      <c r="O156" s="1"/>
      <c r="P156" s="1"/>
      <c r="Q156" s="1"/>
      <c r="R156" s="1"/>
    </row>
    <row r="157" spans="1:18" ht="15.75" customHeight="1" x14ac:dyDescent="0.3">
      <c r="A157" s="1"/>
      <c r="B157" s="1"/>
      <c r="C157" s="1"/>
      <c r="D157" s="1"/>
      <c r="E157" s="1"/>
      <c r="F157" s="1"/>
      <c r="G157" s="1"/>
      <c r="H157" s="1"/>
      <c r="I157" s="1"/>
      <c r="J157" s="1"/>
      <c r="K157" s="1"/>
      <c r="L157" s="1"/>
      <c r="M157" s="1"/>
      <c r="N157" s="1"/>
      <c r="O157" s="1"/>
      <c r="P157" s="1"/>
      <c r="Q157" s="1"/>
      <c r="R157" s="1"/>
    </row>
    <row r="158" spans="1:18" ht="15.75" customHeight="1" x14ac:dyDescent="0.3">
      <c r="A158" s="1"/>
      <c r="B158" s="1"/>
      <c r="C158" s="1"/>
      <c r="D158" s="1"/>
      <c r="E158" s="1"/>
      <c r="F158" s="1"/>
      <c r="G158" s="1"/>
      <c r="H158" s="1"/>
      <c r="I158" s="1"/>
      <c r="J158" s="1"/>
      <c r="K158" s="1"/>
      <c r="L158" s="1"/>
      <c r="M158" s="1"/>
      <c r="N158" s="1"/>
      <c r="O158" s="1"/>
      <c r="P158" s="1"/>
      <c r="Q158" s="1"/>
      <c r="R158" s="1"/>
    </row>
    <row r="159" spans="1:18" ht="15.75" customHeight="1" x14ac:dyDescent="0.3">
      <c r="A159" s="1"/>
      <c r="B159" s="1"/>
      <c r="C159" s="1"/>
      <c r="D159" s="1"/>
      <c r="E159" s="1"/>
      <c r="F159" s="1"/>
      <c r="G159" s="1"/>
      <c r="H159" s="1"/>
      <c r="I159" s="1"/>
      <c r="J159" s="1"/>
      <c r="K159" s="1"/>
      <c r="L159" s="1"/>
      <c r="M159" s="1"/>
      <c r="N159" s="1"/>
      <c r="O159" s="1"/>
      <c r="P159" s="1"/>
      <c r="Q159" s="1"/>
      <c r="R159" s="1"/>
    </row>
    <row r="160" spans="1:18" ht="15.75" customHeight="1" x14ac:dyDescent="0.3">
      <c r="A160" s="1"/>
      <c r="B160" s="1"/>
      <c r="C160" s="1"/>
      <c r="D160" s="1"/>
      <c r="E160" s="1"/>
      <c r="F160" s="1"/>
      <c r="G160" s="1"/>
      <c r="H160" s="1"/>
      <c r="I160" s="1"/>
      <c r="J160" s="1"/>
      <c r="K160" s="1"/>
      <c r="L160" s="1"/>
      <c r="M160" s="1"/>
      <c r="N160" s="1"/>
      <c r="O160" s="1"/>
      <c r="P160" s="1"/>
      <c r="Q160" s="1"/>
      <c r="R160" s="1"/>
    </row>
    <row r="161" spans="1:18" ht="15.75" customHeight="1" x14ac:dyDescent="0.3">
      <c r="A161" s="1"/>
      <c r="B161" s="1"/>
      <c r="C161" s="1"/>
      <c r="D161" s="1"/>
      <c r="E161" s="1"/>
      <c r="F161" s="1"/>
      <c r="G161" s="1"/>
      <c r="H161" s="1"/>
      <c r="I161" s="1"/>
      <c r="J161" s="1"/>
      <c r="K161" s="1"/>
      <c r="L161" s="1"/>
      <c r="M161" s="1"/>
      <c r="N161" s="1"/>
      <c r="O161" s="1"/>
      <c r="P161" s="1"/>
      <c r="Q161" s="1"/>
      <c r="R161" s="1"/>
    </row>
    <row r="162" spans="1:18" ht="15.75" customHeight="1" x14ac:dyDescent="0.3">
      <c r="A162" s="1"/>
      <c r="B162" s="1"/>
      <c r="C162" s="1"/>
      <c r="D162" s="1"/>
      <c r="E162" s="1"/>
      <c r="F162" s="1"/>
      <c r="G162" s="1"/>
      <c r="H162" s="1"/>
      <c r="I162" s="1"/>
      <c r="J162" s="1"/>
      <c r="K162" s="1"/>
      <c r="L162" s="1"/>
      <c r="M162" s="1"/>
      <c r="N162" s="1"/>
      <c r="O162" s="1"/>
      <c r="P162" s="1"/>
      <c r="Q162" s="1"/>
      <c r="R162" s="1"/>
    </row>
    <row r="163" spans="1:18" ht="15.75" customHeight="1" x14ac:dyDescent="0.3">
      <c r="A163" s="1"/>
      <c r="B163" s="1"/>
      <c r="C163" s="1"/>
      <c r="D163" s="1"/>
      <c r="E163" s="1"/>
      <c r="F163" s="1"/>
      <c r="G163" s="1"/>
      <c r="H163" s="1"/>
      <c r="I163" s="1"/>
      <c r="J163" s="1"/>
      <c r="K163" s="1"/>
      <c r="L163" s="1"/>
      <c r="M163" s="1"/>
      <c r="N163" s="1"/>
      <c r="O163" s="1"/>
      <c r="P163" s="1"/>
      <c r="Q163" s="1"/>
      <c r="R163" s="1"/>
    </row>
    <row r="164" spans="1:18" ht="15.75" customHeight="1" x14ac:dyDescent="0.3">
      <c r="A164" s="1"/>
      <c r="B164" s="1"/>
      <c r="C164" s="1"/>
      <c r="D164" s="1"/>
      <c r="E164" s="1"/>
      <c r="F164" s="1"/>
      <c r="G164" s="1"/>
      <c r="H164" s="1"/>
      <c r="I164" s="1"/>
      <c r="J164" s="1"/>
      <c r="K164" s="1"/>
      <c r="L164" s="1"/>
      <c r="M164" s="1"/>
      <c r="N164" s="1"/>
      <c r="O164" s="1"/>
      <c r="P164" s="1"/>
      <c r="Q164" s="1"/>
      <c r="R164" s="1"/>
    </row>
    <row r="165" spans="1:18" ht="15.75" customHeight="1" x14ac:dyDescent="0.3">
      <c r="A165" s="1"/>
      <c r="B165" s="1"/>
      <c r="C165" s="1"/>
      <c r="D165" s="1"/>
      <c r="E165" s="1"/>
      <c r="F165" s="1"/>
      <c r="G165" s="1"/>
      <c r="H165" s="1"/>
      <c r="I165" s="1"/>
      <c r="J165" s="1"/>
      <c r="K165" s="1"/>
      <c r="L165" s="1"/>
      <c r="M165" s="1"/>
      <c r="N165" s="1"/>
      <c r="O165" s="1"/>
      <c r="P165" s="1"/>
      <c r="Q165" s="1"/>
      <c r="R165" s="1"/>
    </row>
    <row r="166" spans="1:18" ht="15.75" customHeight="1" x14ac:dyDescent="0.3">
      <c r="A166" s="1"/>
      <c r="B166" s="1"/>
      <c r="C166" s="1"/>
      <c r="D166" s="1"/>
      <c r="E166" s="1"/>
      <c r="F166" s="1"/>
      <c r="G166" s="1"/>
      <c r="H166" s="1"/>
      <c r="I166" s="1"/>
      <c r="J166" s="1"/>
      <c r="K166" s="1"/>
      <c r="L166" s="1"/>
      <c r="M166" s="1"/>
      <c r="N166" s="1"/>
      <c r="O166" s="1"/>
      <c r="P166" s="1"/>
      <c r="Q166" s="1"/>
      <c r="R166" s="1"/>
    </row>
    <row r="167" spans="1:18" ht="15.75" customHeight="1" x14ac:dyDescent="0.3">
      <c r="A167" s="1"/>
      <c r="B167" s="1"/>
      <c r="C167" s="1"/>
      <c r="D167" s="1"/>
      <c r="E167" s="1"/>
      <c r="F167" s="1"/>
      <c r="G167" s="1"/>
      <c r="H167" s="1"/>
      <c r="I167" s="1"/>
      <c r="J167" s="1"/>
      <c r="K167" s="1"/>
      <c r="L167" s="1"/>
      <c r="M167" s="1"/>
      <c r="N167" s="1"/>
      <c r="O167" s="1"/>
      <c r="P167" s="1"/>
      <c r="Q167" s="1"/>
      <c r="R167" s="1"/>
    </row>
    <row r="168" spans="1:18" ht="15.75" customHeight="1" x14ac:dyDescent="0.3">
      <c r="A168" s="1"/>
      <c r="B168" s="1"/>
      <c r="C168" s="1"/>
      <c r="D168" s="1"/>
      <c r="E168" s="1"/>
      <c r="F168" s="1"/>
      <c r="G168" s="1"/>
      <c r="H168" s="1"/>
      <c r="I168" s="1"/>
      <c r="J168" s="1"/>
      <c r="K168" s="1"/>
      <c r="L168" s="1"/>
      <c r="M168" s="1"/>
      <c r="N168" s="1"/>
      <c r="O168" s="1"/>
      <c r="P168" s="1"/>
      <c r="Q168" s="1"/>
      <c r="R168" s="1"/>
    </row>
    <row r="169" spans="1:18" ht="15.75" customHeight="1" x14ac:dyDescent="0.3">
      <c r="A169" s="1"/>
      <c r="B169" s="1"/>
      <c r="C169" s="1"/>
      <c r="D169" s="1"/>
      <c r="E169" s="1"/>
      <c r="F169" s="1"/>
      <c r="G169" s="1"/>
      <c r="H169" s="1"/>
      <c r="I169" s="1"/>
      <c r="J169" s="1"/>
      <c r="K169" s="1"/>
      <c r="L169" s="1"/>
      <c r="M169" s="1"/>
      <c r="N169" s="1"/>
      <c r="O169" s="1"/>
      <c r="P169" s="1"/>
      <c r="Q169" s="1"/>
      <c r="R169" s="1"/>
    </row>
    <row r="170" spans="1:18" ht="15.75" customHeight="1" x14ac:dyDescent="0.3">
      <c r="A170" s="1"/>
      <c r="B170" s="1"/>
      <c r="C170" s="1"/>
      <c r="D170" s="1"/>
      <c r="E170" s="1"/>
      <c r="F170" s="1"/>
      <c r="G170" s="1"/>
      <c r="H170" s="1"/>
      <c r="I170" s="1"/>
      <c r="J170" s="1"/>
      <c r="K170" s="1"/>
      <c r="L170" s="1"/>
      <c r="M170" s="1"/>
      <c r="N170" s="1"/>
      <c r="O170" s="1"/>
      <c r="P170" s="1"/>
      <c r="Q170" s="1"/>
      <c r="R170" s="1"/>
    </row>
    <row r="171" spans="1:18" ht="15.75" customHeight="1" x14ac:dyDescent="0.3">
      <c r="A171" s="1"/>
      <c r="B171" s="1"/>
      <c r="C171" s="1"/>
      <c r="D171" s="1"/>
      <c r="E171" s="1"/>
      <c r="F171" s="1"/>
      <c r="G171" s="1"/>
      <c r="H171" s="1"/>
      <c r="I171" s="1"/>
      <c r="J171" s="1"/>
      <c r="K171" s="1"/>
      <c r="L171" s="1"/>
      <c r="M171" s="1"/>
      <c r="N171" s="1"/>
      <c r="O171" s="1"/>
      <c r="P171" s="1"/>
      <c r="Q171" s="1"/>
      <c r="R171" s="1"/>
    </row>
    <row r="172" spans="1:18" ht="15.75" customHeight="1" x14ac:dyDescent="0.3">
      <c r="A172" s="1"/>
      <c r="B172" s="1"/>
      <c r="C172" s="1"/>
      <c r="D172" s="1"/>
      <c r="E172" s="1"/>
      <c r="F172" s="1"/>
      <c r="G172" s="1"/>
      <c r="H172" s="1"/>
      <c r="I172" s="1"/>
      <c r="J172" s="1"/>
      <c r="K172" s="1"/>
      <c r="L172" s="1"/>
      <c r="M172" s="1"/>
      <c r="N172" s="1"/>
      <c r="O172" s="1"/>
      <c r="P172" s="1"/>
      <c r="Q172" s="1"/>
      <c r="R172" s="1"/>
    </row>
    <row r="173" spans="1:18" ht="15.75" customHeight="1" x14ac:dyDescent="0.3">
      <c r="A173" s="1"/>
      <c r="B173" s="1"/>
      <c r="C173" s="1"/>
      <c r="D173" s="1"/>
      <c r="E173" s="1"/>
      <c r="F173" s="1"/>
      <c r="G173" s="1"/>
      <c r="H173" s="1"/>
      <c r="I173" s="1"/>
      <c r="J173" s="1"/>
      <c r="K173" s="1"/>
      <c r="L173" s="1"/>
      <c r="M173" s="1"/>
      <c r="N173" s="1"/>
      <c r="O173" s="1"/>
      <c r="P173" s="1"/>
      <c r="Q173" s="1"/>
      <c r="R173" s="1"/>
    </row>
    <row r="174" spans="1:18" ht="15.75" customHeight="1" x14ac:dyDescent="0.3">
      <c r="A174" s="1"/>
      <c r="B174" s="1"/>
      <c r="C174" s="1"/>
      <c r="D174" s="1"/>
      <c r="E174" s="1"/>
      <c r="F174" s="1"/>
      <c r="G174" s="1"/>
      <c r="H174" s="1"/>
      <c r="I174" s="1"/>
      <c r="J174" s="1"/>
      <c r="K174" s="1"/>
      <c r="L174" s="1"/>
      <c r="M174" s="1"/>
      <c r="N174" s="1"/>
      <c r="O174" s="1"/>
      <c r="P174" s="1"/>
      <c r="Q174" s="1"/>
      <c r="R174" s="1"/>
    </row>
    <row r="175" spans="1:18" ht="15.75" customHeight="1" x14ac:dyDescent="0.3">
      <c r="A175" s="1"/>
      <c r="B175" s="1"/>
      <c r="C175" s="1"/>
      <c r="D175" s="1"/>
      <c r="E175" s="1"/>
      <c r="F175" s="1"/>
      <c r="G175" s="1"/>
      <c r="H175" s="1"/>
      <c r="I175" s="1"/>
      <c r="J175" s="1"/>
      <c r="K175" s="1"/>
      <c r="L175" s="1"/>
      <c r="M175" s="1"/>
      <c r="N175" s="1"/>
      <c r="O175" s="1"/>
      <c r="P175" s="1"/>
      <c r="Q175" s="1"/>
      <c r="R175" s="1"/>
    </row>
    <row r="176" spans="1:18" ht="15.75" customHeight="1" x14ac:dyDescent="0.3">
      <c r="A176" s="1"/>
      <c r="B176" s="1"/>
      <c r="C176" s="1"/>
      <c r="D176" s="1"/>
      <c r="E176" s="1"/>
      <c r="F176" s="1"/>
      <c r="G176" s="1"/>
      <c r="H176" s="1"/>
      <c r="I176" s="1"/>
      <c r="J176" s="1"/>
      <c r="K176" s="1"/>
      <c r="L176" s="1"/>
      <c r="M176" s="1"/>
      <c r="N176" s="1"/>
      <c r="O176" s="1"/>
      <c r="P176" s="1"/>
      <c r="Q176" s="1"/>
      <c r="R176" s="1"/>
    </row>
    <row r="177" spans="1:18" ht="15.75" customHeight="1" x14ac:dyDescent="0.3">
      <c r="A177" s="1"/>
      <c r="B177" s="1"/>
      <c r="C177" s="1"/>
      <c r="D177" s="1"/>
      <c r="E177" s="1"/>
      <c r="F177" s="1"/>
      <c r="G177" s="1"/>
      <c r="H177" s="1"/>
      <c r="I177" s="1"/>
      <c r="J177" s="1"/>
      <c r="K177" s="1"/>
      <c r="L177" s="1"/>
      <c r="M177" s="1"/>
      <c r="N177" s="1"/>
      <c r="O177" s="1"/>
      <c r="P177" s="1"/>
      <c r="Q177" s="1"/>
      <c r="R177" s="1"/>
    </row>
    <row r="178" spans="1:18" ht="15.75" customHeight="1" x14ac:dyDescent="0.3">
      <c r="A178" s="1"/>
      <c r="B178" s="1"/>
      <c r="C178" s="1"/>
      <c r="D178" s="1"/>
      <c r="E178" s="1"/>
      <c r="F178" s="1"/>
      <c r="G178" s="1"/>
      <c r="H178" s="1"/>
      <c r="I178" s="1"/>
      <c r="J178" s="1"/>
      <c r="K178" s="1"/>
      <c r="L178" s="1"/>
      <c r="M178" s="1"/>
      <c r="N178" s="1"/>
      <c r="O178" s="1"/>
      <c r="P178" s="1"/>
      <c r="Q178" s="1"/>
      <c r="R178" s="1"/>
    </row>
    <row r="179" spans="1:18" ht="15.75" customHeight="1" x14ac:dyDescent="0.3">
      <c r="A179" s="1"/>
      <c r="B179" s="1"/>
      <c r="C179" s="1"/>
      <c r="D179" s="1"/>
      <c r="E179" s="1"/>
      <c r="F179" s="1"/>
      <c r="G179" s="1"/>
      <c r="H179" s="1"/>
      <c r="I179" s="1"/>
      <c r="J179" s="1"/>
      <c r="K179" s="1"/>
      <c r="L179" s="1"/>
      <c r="M179" s="1"/>
      <c r="N179" s="1"/>
      <c r="O179" s="1"/>
      <c r="P179" s="1"/>
      <c r="Q179" s="1"/>
      <c r="R179" s="1"/>
    </row>
    <row r="180" spans="1:18" ht="15.75" customHeight="1" x14ac:dyDescent="0.3">
      <c r="A180" s="1"/>
      <c r="B180" s="1"/>
      <c r="C180" s="1"/>
      <c r="D180" s="1"/>
      <c r="E180" s="1"/>
      <c r="F180" s="1"/>
      <c r="G180" s="1"/>
      <c r="H180" s="1"/>
      <c r="I180" s="1"/>
      <c r="J180" s="1"/>
      <c r="K180" s="1"/>
      <c r="L180" s="1"/>
      <c r="M180" s="1"/>
      <c r="N180" s="1"/>
      <c r="O180" s="1"/>
      <c r="P180" s="1"/>
      <c r="Q180" s="1"/>
      <c r="R180" s="1"/>
    </row>
    <row r="181" spans="1:18" ht="15.75" customHeight="1" x14ac:dyDescent="0.3">
      <c r="A181" s="1"/>
      <c r="B181" s="1"/>
      <c r="C181" s="1"/>
      <c r="D181" s="1"/>
      <c r="E181" s="1"/>
      <c r="F181" s="1"/>
      <c r="G181" s="1"/>
      <c r="H181" s="1"/>
      <c r="I181" s="1"/>
      <c r="J181" s="1"/>
      <c r="K181" s="1"/>
      <c r="L181" s="1"/>
      <c r="M181" s="1"/>
      <c r="N181" s="1"/>
      <c r="O181" s="1"/>
      <c r="P181" s="1"/>
      <c r="Q181" s="1"/>
      <c r="R181" s="1"/>
    </row>
    <row r="182" spans="1:18" ht="15.75" customHeight="1" x14ac:dyDescent="0.3">
      <c r="A182" s="1"/>
      <c r="B182" s="1"/>
      <c r="C182" s="1"/>
      <c r="D182" s="1"/>
      <c r="E182" s="1"/>
      <c r="F182" s="1"/>
      <c r="G182" s="1"/>
      <c r="H182" s="1"/>
      <c r="I182" s="1"/>
      <c r="J182" s="1"/>
      <c r="K182" s="1"/>
      <c r="L182" s="1"/>
      <c r="M182" s="1"/>
      <c r="N182" s="1"/>
      <c r="O182" s="1"/>
      <c r="P182" s="1"/>
      <c r="Q182" s="1"/>
      <c r="R182" s="1"/>
    </row>
    <row r="183" spans="1:18" ht="15.75" customHeight="1" x14ac:dyDescent="0.3">
      <c r="A183" s="1"/>
      <c r="B183" s="1"/>
      <c r="C183" s="1"/>
      <c r="D183" s="1"/>
      <c r="E183" s="1"/>
      <c r="F183" s="1"/>
      <c r="G183" s="1"/>
      <c r="H183" s="1"/>
      <c r="I183" s="1"/>
      <c r="J183" s="1"/>
      <c r="K183" s="1"/>
      <c r="L183" s="1"/>
      <c r="M183" s="1"/>
      <c r="N183" s="1"/>
      <c r="O183" s="1"/>
      <c r="P183" s="1"/>
      <c r="Q183" s="1"/>
      <c r="R183" s="1"/>
    </row>
    <row r="184" spans="1:18" ht="15.75" customHeight="1" x14ac:dyDescent="0.3">
      <c r="A184" s="1"/>
      <c r="B184" s="1"/>
      <c r="C184" s="1"/>
      <c r="D184" s="1"/>
      <c r="E184" s="1"/>
      <c r="F184" s="1"/>
      <c r="G184" s="1"/>
      <c r="H184" s="1"/>
      <c r="I184" s="1"/>
      <c r="J184" s="1"/>
      <c r="K184" s="1"/>
      <c r="L184" s="1"/>
      <c r="M184" s="1"/>
      <c r="N184" s="1"/>
      <c r="O184" s="1"/>
      <c r="P184" s="1"/>
      <c r="Q184" s="1"/>
      <c r="R184" s="1"/>
    </row>
    <row r="185" spans="1:18" ht="15.75" customHeight="1" x14ac:dyDescent="0.3">
      <c r="A185" s="1"/>
      <c r="B185" s="1"/>
      <c r="C185" s="1"/>
      <c r="D185" s="1"/>
      <c r="E185" s="1"/>
      <c r="F185" s="1"/>
      <c r="G185" s="1"/>
      <c r="H185" s="1"/>
      <c r="I185" s="1"/>
      <c r="J185" s="1"/>
      <c r="K185" s="1"/>
      <c r="L185" s="1"/>
      <c r="M185" s="1"/>
      <c r="N185" s="1"/>
      <c r="O185" s="1"/>
      <c r="P185" s="1"/>
      <c r="Q185" s="1"/>
      <c r="R185" s="1"/>
    </row>
    <row r="186" spans="1:18" ht="15.75" customHeight="1" x14ac:dyDescent="0.3">
      <c r="A186" s="1"/>
      <c r="B186" s="1"/>
      <c r="C186" s="1"/>
      <c r="D186" s="1"/>
      <c r="E186" s="1"/>
      <c r="F186" s="1"/>
      <c r="G186" s="1"/>
      <c r="H186" s="1"/>
      <c r="I186" s="1"/>
      <c r="J186" s="1"/>
      <c r="K186" s="1"/>
      <c r="L186" s="1"/>
      <c r="M186" s="1"/>
      <c r="N186" s="1"/>
      <c r="O186" s="1"/>
      <c r="P186" s="1"/>
      <c r="Q186" s="1"/>
      <c r="R186" s="1"/>
    </row>
    <row r="187" spans="1:18" ht="15.75" customHeight="1" x14ac:dyDescent="0.3">
      <c r="A187" s="1"/>
      <c r="B187" s="1"/>
      <c r="C187" s="1"/>
      <c r="D187" s="1"/>
      <c r="E187" s="1"/>
      <c r="F187" s="1"/>
      <c r="G187" s="1"/>
      <c r="H187" s="1"/>
      <c r="I187" s="1"/>
      <c r="J187" s="1"/>
      <c r="K187" s="1"/>
      <c r="L187" s="1"/>
      <c r="M187" s="1"/>
      <c r="N187" s="1"/>
      <c r="O187" s="1"/>
      <c r="P187" s="1"/>
      <c r="Q187" s="1"/>
      <c r="R187" s="1"/>
    </row>
    <row r="188" spans="1:18" ht="15.75" customHeight="1" x14ac:dyDescent="0.3">
      <c r="A188" s="1"/>
      <c r="B188" s="1"/>
      <c r="C188" s="1"/>
      <c r="D188" s="1"/>
      <c r="E188" s="1"/>
      <c r="F188" s="1"/>
      <c r="G188" s="1"/>
      <c r="H188" s="1"/>
      <c r="I188" s="1"/>
      <c r="J188" s="1"/>
      <c r="K188" s="1"/>
      <c r="L188" s="1"/>
      <c r="M188" s="1"/>
      <c r="N188" s="1"/>
      <c r="O188" s="1"/>
      <c r="P188" s="1"/>
      <c r="Q188" s="1"/>
      <c r="R188" s="1"/>
    </row>
    <row r="189" spans="1:18" ht="15.75" customHeight="1" x14ac:dyDescent="0.3">
      <c r="A189" s="1"/>
      <c r="B189" s="1"/>
      <c r="C189" s="1"/>
      <c r="D189" s="1"/>
      <c r="E189" s="1"/>
      <c r="F189" s="1"/>
      <c r="G189" s="1"/>
      <c r="H189" s="1"/>
      <c r="I189" s="1"/>
      <c r="J189" s="1"/>
      <c r="K189" s="1"/>
      <c r="L189" s="1"/>
      <c r="M189" s="1"/>
      <c r="N189" s="1"/>
      <c r="O189" s="1"/>
      <c r="P189" s="1"/>
      <c r="Q189" s="1"/>
      <c r="R189" s="1"/>
    </row>
    <row r="190" spans="1:18" ht="15.75" customHeight="1" x14ac:dyDescent="0.3">
      <c r="A190" s="1"/>
      <c r="B190" s="1"/>
      <c r="C190" s="1"/>
      <c r="D190" s="1"/>
      <c r="E190" s="1"/>
      <c r="F190" s="1"/>
      <c r="G190" s="1"/>
      <c r="H190" s="1"/>
      <c r="I190" s="1"/>
      <c r="J190" s="1"/>
      <c r="K190" s="1"/>
      <c r="L190" s="1"/>
      <c r="M190" s="1"/>
      <c r="N190" s="1"/>
      <c r="O190" s="1"/>
      <c r="P190" s="1"/>
      <c r="Q190" s="1"/>
      <c r="R190" s="1"/>
    </row>
    <row r="191" spans="1:18" ht="15.75" customHeight="1" x14ac:dyDescent="0.3">
      <c r="A191" s="1"/>
      <c r="B191" s="1"/>
      <c r="C191" s="1"/>
      <c r="D191" s="1"/>
      <c r="E191" s="1"/>
      <c r="F191" s="1"/>
      <c r="G191" s="1"/>
      <c r="H191" s="1"/>
      <c r="I191" s="1"/>
      <c r="J191" s="1"/>
      <c r="K191" s="1"/>
      <c r="L191" s="1"/>
      <c r="M191" s="1"/>
      <c r="N191" s="1"/>
      <c r="O191" s="1"/>
      <c r="P191" s="1"/>
      <c r="Q191" s="1"/>
      <c r="R191" s="1"/>
    </row>
    <row r="192" spans="1:18" ht="15.75" customHeight="1" x14ac:dyDescent="0.3">
      <c r="A192" s="1"/>
      <c r="B192" s="1"/>
      <c r="C192" s="1"/>
      <c r="D192" s="1"/>
      <c r="E192" s="1"/>
      <c r="F192" s="1"/>
      <c r="G192" s="1"/>
      <c r="H192" s="1"/>
      <c r="I192" s="1"/>
      <c r="J192" s="1"/>
      <c r="K192" s="1"/>
      <c r="L192" s="1"/>
      <c r="M192" s="1"/>
      <c r="N192" s="1"/>
      <c r="O192" s="1"/>
      <c r="P192" s="1"/>
      <c r="Q192" s="1"/>
      <c r="R192" s="1"/>
    </row>
    <row r="193" spans="1:18" ht="15.75" customHeight="1" x14ac:dyDescent="0.3">
      <c r="A193" s="1"/>
      <c r="B193" s="1"/>
      <c r="C193" s="1"/>
      <c r="D193" s="1"/>
      <c r="E193" s="1"/>
      <c r="F193" s="1"/>
      <c r="G193" s="1"/>
      <c r="H193" s="1"/>
      <c r="I193" s="1"/>
      <c r="J193" s="1"/>
      <c r="K193" s="1"/>
      <c r="L193" s="1"/>
      <c r="M193" s="1"/>
      <c r="N193" s="1"/>
      <c r="O193" s="1"/>
      <c r="P193" s="1"/>
      <c r="Q193" s="1"/>
      <c r="R193" s="1"/>
    </row>
    <row r="194" spans="1:18" ht="15.75" customHeight="1" x14ac:dyDescent="0.3">
      <c r="A194" s="1"/>
      <c r="B194" s="1"/>
      <c r="C194" s="1"/>
      <c r="D194" s="1"/>
      <c r="E194" s="1"/>
      <c r="F194" s="1"/>
      <c r="G194" s="1"/>
      <c r="H194" s="1"/>
      <c r="I194" s="1"/>
      <c r="J194" s="1"/>
      <c r="K194" s="1"/>
      <c r="L194" s="1"/>
      <c r="M194" s="1"/>
      <c r="N194" s="1"/>
      <c r="O194" s="1"/>
      <c r="P194" s="1"/>
      <c r="Q194" s="1"/>
      <c r="R194" s="1"/>
    </row>
    <row r="195" spans="1:18" ht="15.75" customHeight="1" x14ac:dyDescent="0.3">
      <c r="A195" s="1"/>
      <c r="B195" s="1"/>
      <c r="C195" s="1"/>
      <c r="D195" s="1"/>
      <c r="E195" s="1"/>
      <c r="F195" s="1"/>
      <c r="G195" s="1"/>
      <c r="H195" s="1"/>
      <c r="I195" s="1"/>
      <c r="J195" s="1"/>
      <c r="K195" s="1"/>
      <c r="L195" s="1"/>
      <c r="M195" s="1"/>
      <c r="N195" s="1"/>
      <c r="O195" s="1"/>
      <c r="P195" s="1"/>
      <c r="Q195" s="1"/>
      <c r="R195" s="1"/>
    </row>
    <row r="196" spans="1:18" ht="15.75" customHeight="1" x14ac:dyDescent="0.3">
      <c r="A196" s="1"/>
      <c r="B196" s="1"/>
      <c r="C196" s="1"/>
      <c r="D196" s="1"/>
      <c r="E196" s="1"/>
      <c r="F196" s="1"/>
      <c r="G196" s="1"/>
      <c r="H196" s="1"/>
      <c r="I196" s="1"/>
      <c r="J196" s="1"/>
      <c r="K196" s="1"/>
      <c r="L196" s="1"/>
      <c r="M196" s="1"/>
      <c r="N196" s="1"/>
      <c r="O196" s="1"/>
      <c r="P196" s="1"/>
      <c r="Q196" s="1"/>
      <c r="R196" s="1"/>
    </row>
    <row r="197" spans="1:18" ht="15.75" customHeight="1" x14ac:dyDescent="0.3">
      <c r="A197" s="1"/>
      <c r="B197" s="1"/>
      <c r="C197" s="1"/>
      <c r="D197" s="1"/>
      <c r="E197" s="1"/>
      <c r="F197" s="1"/>
      <c r="G197" s="1"/>
      <c r="H197" s="1"/>
      <c r="I197" s="1"/>
      <c r="J197" s="1"/>
      <c r="K197" s="1"/>
      <c r="L197" s="1"/>
      <c r="M197" s="1"/>
      <c r="N197" s="1"/>
      <c r="O197" s="1"/>
      <c r="P197" s="1"/>
      <c r="Q197" s="1"/>
      <c r="R197" s="1"/>
    </row>
    <row r="198" spans="1:18" ht="15.75" customHeight="1" x14ac:dyDescent="0.3">
      <c r="A198" s="1"/>
      <c r="B198" s="1"/>
      <c r="C198" s="1"/>
      <c r="D198" s="1"/>
      <c r="E198" s="1"/>
      <c r="F198" s="1"/>
      <c r="G198" s="1"/>
      <c r="H198" s="1"/>
      <c r="I198" s="1"/>
      <c r="J198" s="1"/>
      <c r="K198" s="1"/>
      <c r="L198" s="1"/>
      <c r="M198" s="1"/>
      <c r="N198" s="1"/>
      <c r="O198" s="1"/>
      <c r="P198" s="1"/>
      <c r="Q198" s="1"/>
      <c r="R198" s="1"/>
    </row>
    <row r="199" spans="1:18" ht="15.75" customHeight="1" x14ac:dyDescent="0.3">
      <c r="A199" s="1"/>
      <c r="B199" s="1"/>
      <c r="C199" s="1"/>
      <c r="D199" s="1"/>
      <c r="E199" s="1"/>
      <c r="F199" s="1"/>
      <c r="G199" s="1"/>
      <c r="H199" s="1"/>
      <c r="I199" s="1"/>
      <c r="J199" s="1"/>
      <c r="K199" s="1"/>
      <c r="L199" s="1"/>
      <c r="M199" s="1"/>
      <c r="N199" s="1"/>
      <c r="O199" s="1"/>
      <c r="P199" s="1"/>
      <c r="Q199" s="1"/>
      <c r="R199" s="1"/>
    </row>
    <row r="200" spans="1:18" ht="15.75" customHeight="1" x14ac:dyDescent="0.3">
      <c r="A200" s="1"/>
      <c r="B200" s="1"/>
      <c r="C200" s="1"/>
      <c r="D200" s="1"/>
      <c r="E200" s="1"/>
      <c r="F200" s="1"/>
      <c r="G200" s="1"/>
      <c r="H200" s="1"/>
      <c r="I200" s="1"/>
      <c r="J200" s="1"/>
      <c r="K200" s="1"/>
      <c r="L200" s="1"/>
      <c r="M200" s="1"/>
      <c r="N200" s="1"/>
      <c r="O200" s="1"/>
      <c r="P200" s="1"/>
      <c r="Q200" s="1"/>
      <c r="R200" s="1"/>
    </row>
    <row r="201" spans="1:18" ht="15.75" customHeight="1" x14ac:dyDescent="0.3">
      <c r="A201" s="1"/>
      <c r="B201" s="1"/>
      <c r="C201" s="1"/>
      <c r="D201" s="1"/>
      <c r="E201" s="1"/>
      <c r="F201" s="1"/>
      <c r="G201" s="1"/>
      <c r="H201" s="1"/>
      <c r="I201" s="1"/>
      <c r="J201" s="1"/>
      <c r="K201" s="1"/>
      <c r="L201" s="1"/>
      <c r="M201" s="1"/>
      <c r="N201" s="1"/>
      <c r="O201" s="1"/>
      <c r="P201" s="1"/>
      <c r="Q201" s="1"/>
      <c r="R201" s="1"/>
    </row>
    <row r="202" spans="1:18" ht="15.75" customHeight="1" x14ac:dyDescent="0.3">
      <c r="A202" s="1"/>
      <c r="B202" s="1"/>
      <c r="C202" s="1"/>
      <c r="D202" s="1"/>
      <c r="E202" s="1"/>
      <c r="F202" s="1"/>
      <c r="G202" s="1"/>
      <c r="H202" s="1"/>
      <c r="I202" s="1"/>
      <c r="J202" s="1"/>
      <c r="K202" s="1"/>
      <c r="L202" s="1"/>
      <c r="M202" s="1"/>
      <c r="N202" s="1"/>
      <c r="O202" s="1"/>
      <c r="P202" s="1"/>
      <c r="Q202" s="1"/>
      <c r="R202" s="1"/>
    </row>
    <row r="203" spans="1:18" ht="15.75" customHeight="1" x14ac:dyDescent="0.3">
      <c r="A203" s="1"/>
      <c r="B203" s="1"/>
      <c r="C203" s="1"/>
      <c r="D203" s="1"/>
      <c r="E203" s="1"/>
      <c r="F203" s="1"/>
      <c r="G203" s="1"/>
      <c r="H203" s="1"/>
      <c r="I203" s="1"/>
      <c r="J203" s="1"/>
      <c r="K203" s="1"/>
      <c r="L203" s="1"/>
      <c r="M203" s="1"/>
      <c r="N203" s="1"/>
      <c r="O203" s="1"/>
      <c r="P203" s="1"/>
      <c r="Q203" s="1"/>
      <c r="R203" s="1"/>
    </row>
    <row r="204" spans="1:18" ht="15.75" customHeight="1" x14ac:dyDescent="0.3">
      <c r="A204" s="1"/>
      <c r="B204" s="1"/>
      <c r="C204" s="1"/>
      <c r="D204" s="1"/>
      <c r="E204" s="1"/>
      <c r="F204" s="1"/>
      <c r="G204" s="1"/>
      <c r="H204" s="1"/>
      <c r="I204" s="1"/>
      <c r="J204" s="1"/>
      <c r="K204" s="1"/>
      <c r="L204" s="1"/>
      <c r="M204" s="1"/>
      <c r="N204" s="1"/>
      <c r="O204" s="1"/>
      <c r="P204" s="1"/>
      <c r="Q204" s="1"/>
      <c r="R204" s="1"/>
    </row>
    <row r="205" spans="1:18" ht="15.75" customHeight="1" x14ac:dyDescent="0.3">
      <c r="A205" s="1"/>
      <c r="B205" s="1"/>
      <c r="C205" s="1"/>
      <c r="D205" s="1"/>
      <c r="E205" s="1"/>
      <c r="F205" s="1"/>
      <c r="G205" s="1"/>
      <c r="H205" s="1"/>
      <c r="I205" s="1"/>
      <c r="J205" s="1"/>
      <c r="K205" s="1"/>
      <c r="L205" s="1"/>
      <c r="M205" s="1"/>
      <c r="N205" s="1"/>
      <c r="O205" s="1"/>
      <c r="P205" s="1"/>
      <c r="Q205" s="1"/>
      <c r="R205" s="1"/>
    </row>
    <row r="206" spans="1:18" ht="15.75" customHeight="1" x14ac:dyDescent="0.3">
      <c r="A206" s="1"/>
      <c r="B206" s="1"/>
      <c r="C206" s="1"/>
      <c r="D206" s="1"/>
      <c r="E206" s="1"/>
      <c r="F206" s="1"/>
      <c r="G206" s="1"/>
      <c r="H206" s="1"/>
      <c r="I206" s="1"/>
      <c r="J206" s="1"/>
      <c r="K206" s="1"/>
      <c r="L206" s="1"/>
      <c r="M206" s="1"/>
      <c r="N206" s="1"/>
      <c r="O206" s="1"/>
      <c r="P206" s="1"/>
      <c r="Q206" s="1"/>
      <c r="R206" s="1"/>
    </row>
    <row r="207" spans="1:18" ht="15.75" customHeight="1" x14ac:dyDescent="0.3">
      <c r="A207" s="1"/>
      <c r="B207" s="1"/>
      <c r="C207" s="1"/>
      <c r="D207" s="1"/>
      <c r="E207" s="1"/>
      <c r="F207" s="1"/>
      <c r="G207" s="1"/>
      <c r="H207" s="1"/>
      <c r="I207" s="1"/>
      <c r="J207" s="1"/>
      <c r="K207" s="1"/>
      <c r="L207" s="1"/>
      <c r="M207" s="1"/>
      <c r="N207" s="1"/>
      <c r="O207" s="1"/>
      <c r="P207" s="1"/>
      <c r="Q207" s="1"/>
      <c r="R207" s="1"/>
    </row>
    <row r="208" spans="1:18" ht="15.75" customHeight="1" x14ac:dyDescent="0.3">
      <c r="A208" s="1"/>
      <c r="B208" s="1"/>
      <c r="C208" s="1"/>
      <c r="D208" s="1"/>
      <c r="E208" s="1"/>
      <c r="F208" s="1"/>
      <c r="G208" s="1"/>
      <c r="H208" s="1"/>
      <c r="I208" s="1"/>
      <c r="J208" s="1"/>
      <c r="K208" s="1"/>
      <c r="L208" s="1"/>
      <c r="M208" s="1"/>
      <c r="N208" s="1"/>
      <c r="O208" s="1"/>
      <c r="P208" s="1"/>
      <c r="Q208" s="1"/>
      <c r="R208" s="1"/>
    </row>
    <row r="209" spans="1:18" ht="15.75" customHeight="1" x14ac:dyDescent="0.3">
      <c r="A209" s="1"/>
      <c r="B209" s="1"/>
      <c r="C209" s="1"/>
      <c r="D209" s="1"/>
      <c r="E209" s="1"/>
      <c r="F209" s="1"/>
      <c r="G209" s="1"/>
      <c r="H209" s="1"/>
      <c r="I209" s="1"/>
      <c r="J209" s="1"/>
      <c r="K209" s="1"/>
      <c r="L209" s="1"/>
      <c r="M209" s="1"/>
      <c r="N209" s="1"/>
      <c r="O209" s="1"/>
      <c r="P209" s="1"/>
      <c r="Q209" s="1"/>
      <c r="R209" s="1"/>
    </row>
    <row r="210" spans="1:18" ht="15.75" customHeight="1" x14ac:dyDescent="0.3">
      <c r="A210" s="1"/>
      <c r="B210" s="1"/>
      <c r="C210" s="1"/>
      <c r="D210" s="1"/>
      <c r="E210" s="1"/>
      <c r="F210" s="1"/>
      <c r="G210" s="1"/>
      <c r="H210" s="1"/>
      <c r="I210" s="1"/>
      <c r="J210" s="1"/>
      <c r="K210" s="1"/>
      <c r="L210" s="1"/>
      <c r="M210" s="1"/>
      <c r="N210" s="1"/>
      <c r="O210" s="1"/>
      <c r="P210" s="1"/>
      <c r="Q210" s="1"/>
      <c r="R210" s="1"/>
    </row>
    <row r="211" spans="1:18" ht="15.75" customHeight="1" x14ac:dyDescent="0.3">
      <c r="A211" s="1"/>
      <c r="B211" s="1"/>
      <c r="C211" s="1"/>
      <c r="D211" s="1"/>
      <c r="E211" s="1"/>
      <c r="F211" s="1"/>
      <c r="G211" s="1"/>
      <c r="H211" s="1"/>
      <c r="I211" s="1"/>
      <c r="J211" s="1"/>
      <c r="K211" s="1"/>
      <c r="L211" s="1"/>
      <c r="M211" s="1"/>
      <c r="N211" s="1"/>
      <c r="O211" s="1"/>
      <c r="P211" s="1"/>
      <c r="Q211" s="1"/>
      <c r="R211" s="1"/>
    </row>
    <row r="212" spans="1:18" ht="15.75" customHeight="1" x14ac:dyDescent="0.3">
      <c r="A212" s="1"/>
      <c r="B212" s="1"/>
      <c r="C212" s="1"/>
      <c r="D212" s="1"/>
      <c r="E212" s="1"/>
      <c r="F212" s="1"/>
      <c r="G212" s="1"/>
      <c r="H212" s="1"/>
      <c r="I212" s="1"/>
      <c r="J212" s="1"/>
      <c r="K212" s="1"/>
      <c r="L212" s="1"/>
      <c r="M212" s="1"/>
      <c r="N212" s="1"/>
      <c r="O212" s="1"/>
      <c r="P212" s="1"/>
      <c r="Q212" s="1"/>
      <c r="R212" s="1"/>
    </row>
    <row r="213" spans="1:18" ht="15.75" customHeight="1" x14ac:dyDescent="0.3">
      <c r="A213" s="1"/>
      <c r="B213" s="1"/>
      <c r="C213" s="1"/>
      <c r="D213" s="1"/>
      <c r="E213" s="1"/>
      <c r="F213" s="1"/>
      <c r="G213" s="1"/>
      <c r="H213" s="1"/>
      <c r="I213" s="1"/>
      <c r="J213" s="1"/>
      <c r="K213" s="1"/>
      <c r="L213" s="1"/>
      <c r="M213" s="1"/>
      <c r="N213" s="1"/>
      <c r="O213" s="1"/>
      <c r="P213" s="1"/>
      <c r="Q213" s="1"/>
      <c r="R213" s="1"/>
    </row>
    <row r="214" spans="1:18" ht="15.75" customHeight="1" x14ac:dyDescent="0.3">
      <c r="A214" s="1"/>
      <c r="B214" s="1"/>
      <c r="C214" s="1"/>
      <c r="D214" s="1"/>
      <c r="E214" s="1"/>
      <c r="F214" s="1"/>
      <c r="G214" s="1"/>
      <c r="H214" s="1"/>
      <c r="I214" s="1"/>
      <c r="J214" s="1"/>
      <c r="K214" s="1"/>
      <c r="L214" s="1"/>
      <c r="M214" s="1"/>
      <c r="N214" s="1"/>
      <c r="O214" s="1"/>
      <c r="P214" s="1"/>
      <c r="Q214" s="1"/>
      <c r="R214" s="1"/>
    </row>
    <row r="215" spans="1:18" ht="15.75" customHeight="1" x14ac:dyDescent="0.3">
      <c r="A215" s="1"/>
      <c r="B215" s="1"/>
      <c r="C215" s="1"/>
      <c r="D215" s="1"/>
      <c r="E215" s="1"/>
      <c r="F215" s="1"/>
      <c r="G215" s="1"/>
      <c r="H215" s="1"/>
      <c r="I215" s="1"/>
      <c r="J215" s="1"/>
      <c r="K215" s="1"/>
      <c r="L215" s="1"/>
      <c r="M215" s="1"/>
      <c r="N215" s="1"/>
      <c r="O215" s="1"/>
      <c r="P215" s="1"/>
      <c r="Q215" s="1"/>
      <c r="R215" s="1"/>
    </row>
    <row r="216" spans="1:18" ht="15.75" customHeight="1" x14ac:dyDescent="0.3">
      <c r="A216" s="1"/>
      <c r="B216" s="1"/>
      <c r="C216" s="1"/>
      <c r="D216" s="1"/>
      <c r="E216" s="1"/>
      <c r="F216" s="1"/>
      <c r="G216" s="1"/>
      <c r="H216" s="1"/>
      <c r="I216" s="1"/>
      <c r="J216" s="1"/>
      <c r="K216" s="1"/>
      <c r="L216" s="1"/>
      <c r="M216" s="1"/>
      <c r="N216" s="1"/>
      <c r="O216" s="1"/>
      <c r="P216" s="1"/>
      <c r="Q216" s="1"/>
      <c r="R216" s="1"/>
    </row>
    <row r="217" spans="1:18" ht="15.75" customHeight="1" x14ac:dyDescent="0.3">
      <c r="A217" s="1"/>
      <c r="B217" s="1"/>
      <c r="C217" s="1"/>
      <c r="D217" s="1"/>
      <c r="E217" s="1"/>
      <c r="F217" s="1"/>
      <c r="G217" s="1"/>
      <c r="H217" s="1"/>
      <c r="I217" s="1"/>
      <c r="J217" s="1"/>
      <c r="K217" s="1"/>
      <c r="L217" s="1"/>
      <c r="M217" s="1"/>
      <c r="N217" s="1"/>
      <c r="O217" s="1"/>
      <c r="P217" s="1"/>
      <c r="Q217" s="1"/>
      <c r="R217" s="1"/>
    </row>
    <row r="218" spans="1:18" ht="15.75" customHeight="1" x14ac:dyDescent="0.3">
      <c r="A218" s="1"/>
      <c r="B218" s="1"/>
      <c r="C218" s="1"/>
      <c r="D218" s="1"/>
      <c r="E218" s="1"/>
      <c r="F218" s="1"/>
      <c r="G218" s="1"/>
      <c r="H218" s="1"/>
      <c r="I218" s="1"/>
      <c r="J218" s="1"/>
      <c r="K218" s="1"/>
      <c r="L218" s="1"/>
      <c r="M218" s="1"/>
      <c r="N218" s="1"/>
      <c r="O218" s="1"/>
      <c r="P218" s="1"/>
      <c r="Q218" s="1"/>
      <c r="R218" s="1"/>
    </row>
    <row r="219" spans="1:18" ht="15.75" customHeight="1" x14ac:dyDescent="0.3">
      <c r="A219" s="1"/>
      <c r="B219" s="1"/>
      <c r="C219" s="1"/>
      <c r="D219" s="1"/>
      <c r="E219" s="1"/>
      <c r="F219" s="1"/>
      <c r="G219" s="1"/>
      <c r="H219" s="1"/>
      <c r="I219" s="1"/>
      <c r="J219" s="1"/>
      <c r="K219" s="1"/>
      <c r="L219" s="1"/>
      <c r="M219" s="1"/>
      <c r="N219" s="1"/>
      <c r="O219" s="1"/>
      <c r="P219" s="1"/>
      <c r="Q219" s="1"/>
      <c r="R219" s="1"/>
    </row>
    <row r="220" spans="1:18" ht="15.75" customHeight="1" x14ac:dyDescent="0.3">
      <c r="A220" s="1"/>
      <c r="B220" s="1"/>
      <c r="C220" s="1"/>
      <c r="D220" s="1"/>
      <c r="E220" s="1"/>
      <c r="F220" s="1"/>
      <c r="G220" s="1"/>
      <c r="H220" s="1"/>
      <c r="I220" s="1"/>
      <c r="J220" s="1"/>
      <c r="K220" s="1"/>
      <c r="L220" s="1"/>
      <c r="M220" s="1"/>
      <c r="N220" s="1"/>
      <c r="O220" s="1"/>
      <c r="P220" s="1"/>
      <c r="Q220" s="1"/>
      <c r="R220" s="1"/>
    </row>
    <row r="221" spans="1:18" ht="15.75" customHeight="1" x14ac:dyDescent="0.3">
      <c r="A221" s="1"/>
      <c r="B221" s="1"/>
      <c r="C221" s="1"/>
      <c r="D221" s="1"/>
      <c r="E221" s="1"/>
      <c r="F221" s="1"/>
      <c r="G221" s="1"/>
      <c r="H221" s="1"/>
      <c r="I221" s="1"/>
      <c r="J221" s="1"/>
      <c r="K221" s="1"/>
      <c r="L221" s="1"/>
      <c r="M221" s="1"/>
      <c r="N221" s="1"/>
      <c r="O221" s="1"/>
      <c r="P221" s="1"/>
      <c r="Q221" s="1"/>
      <c r="R221" s="1"/>
    </row>
    <row r="222" spans="1:18" ht="15.75" customHeight="1" x14ac:dyDescent="0.3">
      <c r="A222" s="1"/>
      <c r="B222" s="1"/>
      <c r="C222" s="1"/>
      <c r="D222" s="1"/>
      <c r="E222" s="1"/>
      <c r="F222" s="1"/>
      <c r="G222" s="1"/>
      <c r="H222" s="1"/>
      <c r="I222" s="1"/>
      <c r="J222" s="1"/>
      <c r="K222" s="1"/>
      <c r="L222" s="1"/>
      <c r="M222" s="1"/>
      <c r="N222" s="1"/>
      <c r="O222" s="1"/>
      <c r="P222" s="1"/>
      <c r="Q222" s="1"/>
      <c r="R222" s="1"/>
    </row>
    <row r="223" spans="1:18" ht="15.75" customHeight="1" x14ac:dyDescent="0.3">
      <c r="A223" s="1"/>
      <c r="B223" s="1"/>
      <c r="C223" s="1"/>
      <c r="D223" s="1"/>
      <c r="E223" s="1"/>
      <c r="F223" s="1"/>
      <c r="G223" s="1"/>
      <c r="H223" s="1"/>
      <c r="I223" s="1"/>
      <c r="J223" s="1"/>
      <c r="K223" s="1"/>
      <c r="L223" s="1"/>
      <c r="M223" s="1"/>
      <c r="N223" s="1"/>
      <c r="O223" s="1"/>
      <c r="P223" s="1"/>
      <c r="Q223" s="1"/>
      <c r="R223" s="1"/>
    </row>
    <row r="224" spans="1:18" ht="15.75" customHeight="1" x14ac:dyDescent="0.3">
      <c r="A224" s="1"/>
      <c r="B224" s="1"/>
      <c r="C224" s="1"/>
      <c r="D224" s="1"/>
      <c r="E224" s="1"/>
      <c r="F224" s="1"/>
      <c r="G224" s="1"/>
      <c r="H224" s="1"/>
      <c r="I224" s="1"/>
      <c r="J224" s="1"/>
      <c r="K224" s="1"/>
      <c r="L224" s="1"/>
      <c r="M224" s="1"/>
      <c r="N224" s="1"/>
      <c r="O224" s="1"/>
      <c r="P224" s="1"/>
      <c r="Q224" s="1"/>
      <c r="R224" s="1"/>
    </row>
    <row r="225" spans="1:18" ht="15.75" customHeight="1" x14ac:dyDescent="0.3">
      <c r="A225" s="1"/>
      <c r="B225" s="1"/>
      <c r="C225" s="1"/>
      <c r="D225" s="1"/>
      <c r="E225" s="1"/>
      <c r="F225" s="1"/>
      <c r="G225" s="1"/>
      <c r="H225" s="1"/>
      <c r="I225" s="1"/>
      <c r="J225" s="1"/>
      <c r="K225" s="1"/>
      <c r="L225" s="1"/>
      <c r="M225" s="1"/>
      <c r="N225" s="1"/>
      <c r="O225" s="1"/>
      <c r="P225" s="1"/>
      <c r="Q225" s="1"/>
      <c r="R225" s="1"/>
    </row>
    <row r="226" spans="1:18" ht="15.75" customHeight="1" x14ac:dyDescent="0.3">
      <c r="A226" s="1"/>
      <c r="B226" s="1"/>
      <c r="C226" s="1"/>
      <c r="D226" s="1"/>
      <c r="E226" s="1"/>
      <c r="F226" s="1"/>
      <c r="G226" s="1"/>
      <c r="H226" s="1"/>
      <c r="I226" s="1"/>
      <c r="J226" s="1"/>
      <c r="K226" s="1"/>
      <c r="L226" s="1"/>
      <c r="M226" s="1"/>
      <c r="N226" s="1"/>
      <c r="O226" s="1"/>
      <c r="P226" s="1"/>
      <c r="Q226" s="1"/>
      <c r="R226" s="1"/>
    </row>
    <row r="227" spans="1:18" ht="15.75" customHeight="1" x14ac:dyDescent="0.3">
      <c r="A227" s="1"/>
      <c r="B227" s="1"/>
      <c r="C227" s="1"/>
      <c r="D227" s="1"/>
      <c r="E227" s="1"/>
      <c r="F227" s="1"/>
      <c r="G227" s="1"/>
      <c r="H227" s="1"/>
      <c r="I227" s="1"/>
      <c r="J227" s="1"/>
      <c r="K227" s="1"/>
      <c r="L227" s="1"/>
      <c r="M227" s="1"/>
      <c r="N227" s="1"/>
      <c r="O227" s="1"/>
      <c r="P227" s="1"/>
      <c r="Q227" s="1"/>
      <c r="R227" s="1"/>
    </row>
    <row r="228" spans="1:18" ht="15.75" customHeight="1" x14ac:dyDescent="0.3">
      <c r="A228" s="1"/>
      <c r="B228" s="1"/>
      <c r="C228" s="1"/>
      <c r="D228" s="1"/>
      <c r="E228" s="1"/>
      <c r="F228" s="1"/>
      <c r="G228" s="1"/>
      <c r="H228" s="1"/>
      <c r="I228" s="1"/>
      <c r="J228" s="1"/>
      <c r="K228" s="1"/>
      <c r="L228" s="1"/>
      <c r="M228" s="1"/>
      <c r="N228" s="1"/>
      <c r="O228" s="1"/>
      <c r="P228" s="1"/>
      <c r="Q228" s="1"/>
      <c r="R228" s="1"/>
    </row>
    <row r="229" spans="1:18" ht="15.75" customHeight="1" x14ac:dyDescent="0.3">
      <c r="A229" s="1"/>
      <c r="B229" s="1"/>
      <c r="C229" s="1"/>
      <c r="D229" s="1"/>
      <c r="E229" s="1"/>
      <c r="F229" s="1"/>
      <c r="G229" s="1"/>
      <c r="H229" s="1"/>
      <c r="I229" s="1"/>
      <c r="J229" s="1"/>
      <c r="K229" s="1"/>
      <c r="L229" s="1"/>
      <c r="M229" s="1"/>
      <c r="N229" s="1"/>
      <c r="O229" s="1"/>
      <c r="P229" s="1"/>
      <c r="Q229" s="1"/>
      <c r="R229" s="1"/>
    </row>
    <row r="230" spans="1:18" ht="15.75" customHeight="1" x14ac:dyDescent="0.3">
      <c r="A230" s="1"/>
      <c r="B230" s="1"/>
      <c r="C230" s="1"/>
      <c r="D230" s="1"/>
      <c r="E230" s="1"/>
      <c r="F230" s="1"/>
      <c r="G230" s="1"/>
      <c r="H230" s="1"/>
      <c r="I230" s="1"/>
      <c r="J230" s="1"/>
      <c r="K230" s="1"/>
      <c r="L230" s="1"/>
      <c r="M230" s="1"/>
      <c r="N230" s="1"/>
      <c r="O230" s="1"/>
      <c r="P230" s="1"/>
      <c r="Q230" s="1"/>
      <c r="R230" s="1"/>
    </row>
    <row r="231" spans="1:18" ht="15.75" customHeight="1" x14ac:dyDescent="0.3">
      <c r="A231" s="1"/>
      <c r="B231" s="1"/>
      <c r="C231" s="1"/>
      <c r="D231" s="1"/>
      <c r="E231" s="1"/>
      <c r="F231" s="1"/>
      <c r="G231" s="1"/>
      <c r="H231" s="1"/>
      <c r="I231" s="1"/>
      <c r="J231" s="1"/>
      <c r="K231" s="1"/>
      <c r="L231" s="1"/>
      <c r="M231" s="1"/>
      <c r="N231" s="1"/>
      <c r="O231" s="1"/>
      <c r="P231" s="1"/>
      <c r="Q231" s="1"/>
      <c r="R231" s="1"/>
    </row>
    <row r="232" spans="1:18" ht="15.75" customHeight="1" x14ac:dyDescent="0.3">
      <c r="A232" s="1"/>
      <c r="B232" s="1"/>
      <c r="C232" s="1"/>
      <c r="D232" s="1"/>
      <c r="E232" s="1"/>
      <c r="F232" s="1"/>
      <c r="G232" s="1"/>
      <c r="H232" s="1"/>
      <c r="I232" s="1"/>
      <c r="J232" s="1"/>
      <c r="K232" s="1"/>
      <c r="L232" s="1"/>
      <c r="M232" s="1"/>
      <c r="N232" s="1"/>
      <c r="O232" s="1"/>
      <c r="P232" s="1"/>
      <c r="Q232" s="1"/>
      <c r="R232" s="1"/>
    </row>
    <row r="233" spans="1:18" ht="15.75" customHeight="1" x14ac:dyDescent="0.3"/>
    <row r="234" spans="1:18" ht="15.75" customHeight="1" x14ac:dyDescent="0.3"/>
    <row r="235" spans="1:18" ht="15.75" customHeight="1" x14ac:dyDescent="0.3"/>
    <row r="236" spans="1:18" ht="15.75" customHeight="1" x14ac:dyDescent="0.3"/>
    <row r="237" spans="1:18" ht="15.75" customHeight="1" x14ac:dyDescent="0.3"/>
    <row r="238" spans="1:18" ht="15.75" customHeight="1" x14ac:dyDescent="0.3"/>
    <row r="239" spans="1:18" ht="15.75" customHeight="1" x14ac:dyDescent="0.3"/>
    <row r="240" spans="1:18"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row r="1003" ht="15.75" customHeight="1" x14ac:dyDescent="0.3"/>
    <row r="1004" ht="15.75" customHeight="1" x14ac:dyDescent="0.3"/>
    <row r="1005" ht="15.75" customHeight="1" x14ac:dyDescent="0.3"/>
    <row r="1006" ht="15.75" customHeight="1" x14ac:dyDescent="0.3"/>
  </sheetData>
  <pageMargins left="0.7" right="0.7" top="0.75" bottom="0.75" header="0" footer="0"/>
  <pageSetup paperSize="9"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25D4C-FC36-45BE-A069-ED8A3272D8DE}">
  <dimension ref="A1:M74"/>
  <sheetViews>
    <sheetView zoomScale="82" zoomScaleNormal="98" workbookViewId="0">
      <selection activeCell="C1" sqref="C1:C2"/>
    </sheetView>
  </sheetViews>
  <sheetFormatPr defaultColWidth="9.109375" defaultRowHeight="14.4" x14ac:dyDescent="0.3"/>
  <cols>
    <col min="1" max="1" width="9.109375" style="6"/>
    <col min="2" max="2" width="20.109375" style="6" customWidth="1"/>
    <col min="3" max="3" width="10.77734375" style="6" customWidth="1"/>
    <col min="4" max="4" width="14.21875" style="6" customWidth="1"/>
    <col min="5" max="5" width="15.33203125" style="6" customWidth="1"/>
    <col min="6" max="13" width="14" style="6" customWidth="1"/>
    <col min="14" max="16384" width="9.109375" style="6"/>
  </cols>
  <sheetData>
    <row r="1" spans="1:13" x14ac:dyDescent="0.3">
      <c r="C1" s="6" t="s">
        <v>1373</v>
      </c>
    </row>
    <row r="2" spans="1:13" x14ac:dyDescent="0.3">
      <c r="C2" s="6">
        <f>(1*20000)+(2*8000)</f>
        <v>36000</v>
      </c>
    </row>
    <row r="5" spans="1:13" x14ac:dyDescent="0.3">
      <c r="C5" s="6" t="s">
        <v>1368</v>
      </c>
      <c r="D5" s="6" t="s">
        <v>8</v>
      </c>
      <c r="E5" s="6" t="s">
        <v>18</v>
      </c>
      <c r="F5" s="6" t="s">
        <v>12</v>
      </c>
      <c r="G5" s="6" t="s">
        <v>14</v>
      </c>
      <c r="H5" s="6" t="s">
        <v>16</v>
      </c>
      <c r="I5" s="6" t="s">
        <v>125</v>
      </c>
      <c r="J5" s="6" t="s">
        <v>34</v>
      </c>
      <c r="K5" s="6" t="s">
        <v>29</v>
      </c>
      <c r="L5" s="6" t="s">
        <v>110</v>
      </c>
      <c r="M5" s="6" t="s">
        <v>76</v>
      </c>
    </row>
    <row r="6" spans="1:13" x14ac:dyDescent="0.3">
      <c r="A6" s="15"/>
      <c r="B6" s="17" t="s">
        <v>131</v>
      </c>
      <c r="C6" s="6" t="s">
        <v>80</v>
      </c>
      <c r="D6" s="9">
        <v>2.5</v>
      </c>
      <c r="E6" s="9">
        <v>0.75</v>
      </c>
      <c r="F6" s="9">
        <v>4.5</v>
      </c>
      <c r="G6" s="9">
        <v>1.5</v>
      </c>
      <c r="H6" s="9">
        <v>1.25</v>
      </c>
      <c r="I6" s="9">
        <v>6.8</v>
      </c>
      <c r="J6" s="9">
        <v>6.5</v>
      </c>
      <c r="K6" s="9">
        <v>1.2</v>
      </c>
      <c r="L6" s="9">
        <v>1.5</v>
      </c>
      <c r="M6" s="9">
        <v>6.5</v>
      </c>
    </row>
    <row r="7" spans="1:13" x14ac:dyDescent="0.3">
      <c r="A7" s="15"/>
      <c r="B7" s="17"/>
      <c r="C7" s="6" t="s">
        <v>81</v>
      </c>
      <c r="D7" s="9">
        <v>1.3716279178867452</v>
      </c>
      <c r="E7" s="9">
        <v>0.87164452163370731</v>
      </c>
      <c r="F7" s="9">
        <v>6.5900268382448797</v>
      </c>
      <c r="G7" s="9">
        <v>1.7560710813108671</v>
      </c>
      <c r="H7" s="9">
        <v>1.4794834103460122</v>
      </c>
      <c r="I7" s="9">
        <v>6.1632258630205721</v>
      </c>
      <c r="J7" s="9">
        <v>6.3444422201305457</v>
      </c>
      <c r="K7" s="9">
        <v>1.2553873551357686</v>
      </c>
      <c r="L7" s="9">
        <v>2.0151745545610398</v>
      </c>
      <c r="M7" s="9">
        <v>8.3168758162833143</v>
      </c>
    </row>
    <row r="8" spans="1:13" x14ac:dyDescent="0.3">
      <c r="A8" s="15"/>
      <c r="B8" s="17"/>
      <c r="C8" s="6" t="s">
        <v>82</v>
      </c>
      <c r="D8" s="9">
        <v>2.0894319729541331</v>
      </c>
      <c r="E8" s="9">
        <v>0.9429848152367003</v>
      </c>
      <c r="F8" s="9">
        <v>4.9355733512841624</v>
      </c>
      <c r="G8" s="9">
        <v>1.3894248629666022</v>
      </c>
      <c r="H8" s="9">
        <v>0.98274794067505944</v>
      </c>
      <c r="I8" s="9">
        <v>9.069599658896939</v>
      </c>
      <c r="J8" s="9">
        <v>9.061548312391233</v>
      </c>
      <c r="K8" s="9">
        <v>1.6608369539392234</v>
      </c>
      <c r="L8" s="9">
        <v>0.92312014901072148</v>
      </c>
      <c r="M8" s="9">
        <v>3.6366487426933163</v>
      </c>
    </row>
    <row r="9" spans="1:13" x14ac:dyDescent="0.3">
      <c r="A9" s="15"/>
      <c r="B9" s="17"/>
      <c r="C9" s="6" t="s">
        <v>83</v>
      </c>
      <c r="D9" s="9">
        <v>3.2059714540845863</v>
      </c>
      <c r="E9" s="9">
        <v>0.75264980525332092</v>
      </c>
      <c r="F9" s="9">
        <v>2.6680743558814162</v>
      </c>
      <c r="G9" s="9">
        <v>1.4849540362195355</v>
      </c>
      <c r="H9" s="9">
        <v>1.5806763812306639</v>
      </c>
      <c r="I9" s="9">
        <v>7.0261544636506956</v>
      </c>
      <c r="J9" s="9">
        <v>8.020308897431061</v>
      </c>
      <c r="K9" s="9">
        <v>1.547136301399902</v>
      </c>
      <c r="L9" s="9">
        <v>1.2007936330416782</v>
      </c>
      <c r="M9" s="9">
        <v>9.1768169395911947</v>
      </c>
    </row>
    <row r="10" spans="1:13" x14ac:dyDescent="0.3">
      <c r="A10" s="15"/>
      <c r="B10" s="17"/>
      <c r="C10" s="6" t="s">
        <v>84</v>
      </c>
      <c r="D10" s="9">
        <v>2.7317924077831095</v>
      </c>
      <c r="E10" s="9">
        <v>0.79022382032227789</v>
      </c>
      <c r="F10" s="9">
        <v>2.8878294364616104</v>
      </c>
      <c r="G10" s="9">
        <v>1.9500664008531057</v>
      </c>
      <c r="H10" s="9">
        <v>0.97146367060579686</v>
      </c>
      <c r="I10" s="9">
        <v>4.7806684737339911</v>
      </c>
      <c r="J10" s="9">
        <v>7.0555893958151774</v>
      </c>
      <c r="K10" s="9">
        <v>1.6651510049498304</v>
      </c>
      <c r="L10" s="9">
        <v>0.83978761210922248</v>
      </c>
      <c r="M10" s="9">
        <v>6.3812061973109184</v>
      </c>
    </row>
    <row r="11" spans="1:13" x14ac:dyDescent="0.3">
      <c r="A11" s="15"/>
      <c r="B11" s="17"/>
      <c r="C11" s="6" t="s">
        <v>85</v>
      </c>
      <c r="D11" s="9">
        <v>3.0291773948414247</v>
      </c>
      <c r="E11" s="9">
        <v>0.78423707313208679</v>
      </c>
      <c r="F11" s="9">
        <v>6.6757292172846023</v>
      </c>
      <c r="G11" s="9">
        <v>1.4540544655013614</v>
      </c>
      <c r="H11" s="9">
        <v>1.255498666050832</v>
      </c>
      <c r="I11" s="9">
        <v>6.4148815692349324</v>
      </c>
      <c r="J11" s="9">
        <v>4.0107442824939792</v>
      </c>
      <c r="K11" s="9">
        <v>1.1330291042239415</v>
      </c>
      <c r="L11" s="9">
        <v>2.1684213935763577</v>
      </c>
      <c r="M11" s="9">
        <v>4.2079741306292213</v>
      </c>
    </row>
    <row r="12" spans="1:13" x14ac:dyDescent="0.3">
      <c r="A12" s="15"/>
      <c r="B12" s="17"/>
      <c r="C12" s="6" t="s">
        <v>86</v>
      </c>
      <c r="D12" s="9">
        <v>2.042136553081618</v>
      </c>
      <c r="E12" s="9">
        <v>1.0764283836997799</v>
      </c>
      <c r="F12" s="9">
        <v>5.1635046388777424</v>
      </c>
      <c r="G12" s="9">
        <v>1.2956987206952588</v>
      </c>
      <c r="H12" s="9">
        <v>1.2307641755925045</v>
      </c>
      <c r="I12" s="9">
        <v>8.2407106661901022</v>
      </c>
      <c r="J12" s="9">
        <v>6.5338534098204377</v>
      </c>
      <c r="K12" s="9">
        <v>0.92367017907162885</v>
      </c>
      <c r="L12" s="9">
        <v>0.85302327747358231</v>
      </c>
      <c r="M12" s="9">
        <v>9.4574050799191856</v>
      </c>
    </row>
    <row r="13" spans="1:13" x14ac:dyDescent="0.3">
      <c r="A13" s="15"/>
      <c r="B13" s="17"/>
      <c r="C13" s="6" t="s">
        <v>87</v>
      </c>
      <c r="D13" s="9">
        <v>2.4855141620694923</v>
      </c>
      <c r="E13" s="9">
        <v>0.82950150505402065</v>
      </c>
      <c r="F13" s="9">
        <v>4.1716886166186011</v>
      </c>
      <c r="G13" s="9">
        <v>0.76558845019723076</v>
      </c>
      <c r="H13" s="9">
        <v>1.7575650132846743</v>
      </c>
      <c r="I13" s="9">
        <v>6.1360596965497951</v>
      </c>
      <c r="J13" s="9">
        <v>8.6536756158497194</v>
      </c>
      <c r="K13" s="9">
        <v>1.1205580597561495</v>
      </c>
      <c r="L13" s="9">
        <v>1.7346249156634048</v>
      </c>
      <c r="M13" s="9">
        <v>5.4411169503480732</v>
      </c>
    </row>
    <row r="14" spans="1:13" x14ac:dyDescent="0.3">
      <c r="A14" s="15"/>
      <c r="B14" s="17"/>
      <c r="C14" s="6" t="s">
        <v>88</v>
      </c>
      <c r="D14" s="9">
        <v>2.0129103980635716</v>
      </c>
      <c r="E14" s="9">
        <v>1.0426350561035722</v>
      </c>
      <c r="F14" s="9">
        <v>5.3300030951287276</v>
      </c>
      <c r="G14" s="9">
        <v>1.6899264933411371</v>
      </c>
      <c r="H14" s="9">
        <v>1.8308787786446832</v>
      </c>
      <c r="I14" s="9">
        <v>8.8007216306478302</v>
      </c>
      <c r="J14" s="9">
        <v>4.4660826723883362</v>
      </c>
      <c r="K14" s="9">
        <v>0.68840450123681141</v>
      </c>
      <c r="L14" s="9">
        <v>1.225391233329689</v>
      </c>
      <c r="M14" s="9">
        <v>9.1517289846133512</v>
      </c>
    </row>
    <row r="15" spans="1:13" x14ac:dyDescent="0.3">
      <c r="A15" s="15"/>
      <c r="B15" s="17"/>
      <c r="C15" s="6" t="s">
        <v>89</v>
      </c>
      <c r="D15" s="9">
        <v>2.6626445587303422</v>
      </c>
      <c r="E15" s="9">
        <v>0.44282249549748876</v>
      </c>
      <c r="F15" s="9">
        <v>5.8262320774465675</v>
      </c>
      <c r="G15" s="9">
        <v>1.3434882381767432</v>
      </c>
      <c r="H15" s="9">
        <v>1.5525544279710768</v>
      </c>
      <c r="I15" s="9">
        <v>5.2185025659118063</v>
      </c>
      <c r="J15" s="9">
        <v>9.4243364400375302</v>
      </c>
      <c r="K15" s="9">
        <v>1.1466290648202664</v>
      </c>
      <c r="L15" s="9">
        <v>1.6537934308679081</v>
      </c>
      <c r="M15" s="9">
        <v>7.8069757401788316</v>
      </c>
    </row>
    <row r="16" spans="1:13" x14ac:dyDescent="0.3">
      <c r="A16" s="15"/>
      <c r="B16" s="17"/>
      <c r="C16" s="6" t="s">
        <v>90</v>
      </c>
      <c r="D16" s="9">
        <v>2.613130034073432</v>
      </c>
      <c r="E16" s="9">
        <v>0.45292759460279902</v>
      </c>
      <c r="F16" s="9">
        <v>4.6254337117602384</v>
      </c>
      <c r="G16" s="9">
        <v>2.1170956821339351</v>
      </c>
      <c r="H16" s="9">
        <v>0.78073997010027973</v>
      </c>
      <c r="I16" s="9">
        <v>10.187370059062724</v>
      </c>
      <c r="J16" s="9">
        <v>5.8687448366557167</v>
      </c>
      <c r="K16" s="9">
        <v>1.4699018296884461</v>
      </c>
      <c r="L16" s="9">
        <v>0.88725614182146595</v>
      </c>
      <c r="M16" s="9">
        <v>8.9037175849455874</v>
      </c>
    </row>
    <row r="17" spans="1:13" x14ac:dyDescent="0.3">
      <c r="A17" s="15"/>
      <c r="B17" s="17"/>
      <c r="C17" s="6" t="s">
        <v>91</v>
      </c>
      <c r="D17" s="9">
        <v>3.3408901233443706</v>
      </c>
      <c r="E17" s="9">
        <v>0.77022019432012823</v>
      </c>
      <c r="F17" s="9">
        <v>3.0816786589016365</v>
      </c>
      <c r="G17" s="9">
        <v>1.2440500295028665</v>
      </c>
      <c r="H17" s="9">
        <v>1.4205369964896497</v>
      </c>
      <c r="I17" s="9">
        <v>3.7420134153041862</v>
      </c>
      <c r="J17" s="9">
        <v>5.6191996273943161</v>
      </c>
      <c r="K17" s="9">
        <v>1.4187282288468177</v>
      </c>
      <c r="L17" s="9">
        <v>1.8257713460890383</v>
      </c>
      <c r="M17" s="9">
        <v>3.8054634216814738</v>
      </c>
    </row>
    <row r="18" spans="1:13" x14ac:dyDescent="0.3">
      <c r="A18" s="15"/>
      <c r="B18" s="17"/>
      <c r="C18" s="6" t="s">
        <v>92</v>
      </c>
      <c r="D18" s="9">
        <v>3.2441979846420277</v>
      </c>
      <c r="E18" s="9">
        <v>1.020976097530419</v>
      </c>
      <c r="F18" s="9">
        <v>5.6018862439359944</v>
      </c>
      <c r="G18" s="9">
        <v>1.9605528224914877</v>
      </c>
      <c r="H18" s="9">
        <v>0.76225294046677505</v>
      </c>
      <c r="I18" s="9">
        <v>9.2078807414803201</v>
      </c>
      <c r="J18" s="9">
        <v>6.7713742213883412</v>
      </c>
      <c r="K18" s="9">
        <v>1.7484065208862694</v>
      </c>
      <c r="L18" s="9">
        <v>1.492156181046097</v>
      </c>
      <c r="M18" s="9">
        <v>6.6002157408820405</v>
      </c>
    </row>
    <row r="19" spans="1:13" x14ac:dyDescent="0.3">
      <c r="A19" s="15"/>
      <c r="B19" s="17"/>
      <c r="C19" s="6" t="s">
        <v>93</v>
      </c>
      <c r="D19" s="9">
        <v>1.5222857777104877</v>
      </c>
      <c r="E19" s="9">
        <v>0.9287683414142236</v>
      </c>
      <c r="F19" s="9">
        <v>4.7828871387245444</v>
      </c>
      <c r="G19" s="9">
        <v>1.7903212444492185</v>
      </c>
      <c r="H19" s="9">
        <v>1.3162115733941109</v>
      </c>
      <c r="I19" s="9">
        <v>8.959702404147734</v>
      </c>
      <c r="J19" s="9">
        <v>7.5902606369029275</v>
      </c>
      <c r="K19" s="9">
        <v>1.0495342717236757</v>
      </c>
      <c r="L19" s="9">
        <v>2.1305400062346123</v>
      </c>
      <c r="M19" s="9">
        <v>7.7651840474784732</v>
      </c>
    </row>
    <row r="20" spans="1:13" x14ac:dyDescent="0.3">
      <c r="A20" s="15"/>
    </row>
    <row r="21" spans="1:13" x14ac:dyDescent="0.3">
      <c r="A21" s="15"/>
    </row>
    <row r="22" spans="1:13" x14ac:dyDescent="0.3">
      <c r="A22" s="15"/>
    </row>
    <row r="24" spans="1:13" x14ac:dyDescent="0.3">
      <c r="C24" s="6" t="s">
        <v>164</v>
      </c>
      <c r="D24" s="6" t="s">
        <v>8</v>
      </c>
      <c r="E24" s="6" t="s">
        <v>18</v>
      </c>
      <c r="F24" s="6" t="s">
        <v>12</v>
      </c>
      <c r="G24" s="6" t="s">
        <v>14</v>
      </c>
      <c r="H24" s="6" t="s">
        <v>16</v>
      </c>
      <c r="I24" s="6" t="s">
        <v>125</v>
      </c>
      <c r="J24" s="6" t="s">
        <v>34</v>
      </c>
      <c r="K24" s="6" t="s">
        <v>29</v>
      </c>
      <c r="L24" s="6" t="s">
        <v>110</v>
      </c>
      <c r="M24" s="6" t="s">
        <v>76</v>
      </c>
    </row>
    <row r="25" spans="1:13" x14ac:dyDescent="0.3">
      <c r="B25" s="17" t="s">
        <v>94</v>
      </c>
      <c r="C25" s="6" t="s">
        <v>80</v>
      </c>
      <c r="D25" s="9">
        <v>9</v>
      </c>
      <c r="E25" s="9">
        <v>14</v>
      </c>
      <c r="F25" s="9">
        <v>7</v>
      </c>
      <c r="G25" s="9">
        <v>12</v>
      </c>
      <c r="H25" s="9">
        <v>12</v>
      </c>
      <c r="I25" s="9">
        <v>5</v>
      </c>
      <c r="J25" s="9">
        <v>7</v>
      </c>
      <c r="K25" s="9">
        <v>15</v>
      </c>
      <c r="L25" s="9">
        <v>11</v>
      </c>
      <c r="M25" s="9">
        <v>7</v>
      </c>
    </row>
    <row r="26" spans="1:13" x14ac:dyDescent="0.3">
      <c r="B26" s="17"/>
      <c r="C26" s="6" t="s">
        <v>81</v>
      </c>
      <c r="D26" s="9">
        <v>10.654492757487054</v>
      </c>
      <c r="E26" s="9">
        <v>16.258602321977552</v>
      </c>
      <c r="F26" s="9">
        <v>6.5525461364709248</v>
      </c>
      <c r="G26" s="9">
        <v>17.993106857630693</v>
      </c>
      <c r="H26" s="9">
        <v>13.451738176402987</v>
      </c>
      <c r="I26" s="9">
        <v>5.6254865708170776</v>
      </c>
      <c r="J26" s="9">
        <v>6.9433969910850388</v>
      </c>
      <c r="K26" s="9">
        <v>19.727271829608707</v>
      </c>
      <c r="L26" s="9">
        <v>13.190684957906097</v>
      </c>
      <c r="M26" s="9">
        <v>6.4723728273148859</v>
      </c>
    </row>
    <row r="27" spans="1:13" x14ac:dyDescent="0.3">
      <c r="B27" s="17"/>
      <c r="C27" s="6" t="s">
        <v>82</v>
      </c>
      <c r="D27" s="9">
        <v>5.2860571752912939</v>
      </c>
      <c r="E27" s="9">
        <v>9.3641429387747763</v>
      </c>
      <c r="F27" s="9">
        <v>4.0027222860453167</v>
      </c>
      <c r="G27" s="9">
        <v>16.829787347508621</v>
      </c>
      <c r="H27" s="9">
        <v>10.825923490413658</v>
      </c>
      <c r="I27" s="9">
        <v>6.5482696853456179</v>
      </c>
      <c r="J27" s="9">
        <v>9.0542198135611471</v>
      </c>
      <c r="K27" s="9">
        <v>8.8911677945264511</v>
      </c>
      <c r="L27" s="9">
        <v>13.103715688180497</v>
      </c>
      <c r="M27" s="9">
        <v>5.0293330326925316</v>
      </c>
    </row>
    <row r="28" spans="1:13" x14ac:dyDescent="0.3">
      <c r="B28" s="17"/>
      <c r="C28" s="6" t="s">
        <v>83</v>
      </c>
      <c r="D28" s="9">
        <v>6.5643039231879792</v>
      </c>
      <c r="E28" s="9">
        <v>7.7853868200690899</v>
      </c>
      <c r="F28" s="9">
        <v>4.6995094079618678</v>
      </c>
      <c r="G28" s="9">
        <v>11.216814907083885</v>
      </c>
      <c r="H28" s="9">
        <v>15.340744990271009</v>
      </c>
      <c r="I28" s="9">
        <v>6.8437968681211503</v>
      </c>
      <c r="J28" s="9">
        <v>9.6136236006675535</v>
      </c>
      <c r="K28" s="9">
        <v>8.2634915425886728</v>
      </c>
      <c r="L28" s="9">
        <v>8.0856008470429561</v>
      </c>
      <c r="M28" s="9">
        <v>7.3902863487235058</v>
      </c>
    </row>
    <row r="29" spans="1:13" x14ac:dyDescent="0.3">
      <c r="B29" s="17"/>
      <c r="C29" s="6" t="s">
        <v>84</v>
      </c>
      <c r="D29" s="9">
        <v>12.597885435760045</v>
      </c>
      <c r="E29" s="9">
        <v>18.889971546597494</v>
      </c>
      <c r="F29" s="9">
        <v>6.3406780217955294</v>
      </c>
      <c r="G29" s="9">
        <v>7.8844367035453136</v>
      </c>
      <c r="H29" s="9">
        <v>16.206961290646341</v>
      </c>
      <c r="I29" s="9">
        <v>2.8057560647840889</v>
      </c>
      <c r="J29" s="9">
        <v>6.9913101718991655</v>
      </c>
      <c r="K29" s="9">
        <v>9.9226528824228826</v>
      </c>
      <c r="L29" s="9">
        <v>15.384025214500658</v>
      </c>
      <c r="M29" s="9">
        <v>9.0730417887051704</v>
      </c>
    </row>
    <row r="30" spans="1:13" x14ac:dyDescent="0.3">
      <c r="B30" s="17"/>
      <c r="C30" s="6" t="s">
        <v>85</v>
      </c>
      <c r="D30" s="9">
        <v>8.5572888357740542</v>
      </c>
      <c r="E30" s="9">
        <v>17.527489465012966</v>
      </c>
      <c r="F30" s="9">
        <v>8.8486362537342718</v>
      </c>
      <c r="G30" s="9">
        <v>11.470515915679254</v>
      </c>
      <c r="H30" s="9">
        <v>8.5913304450859602</v>
      </c>
      <c r="I30" s="9">
        <v>4.0225901389000622</v>
      </c>
      <c r="J30" s="9">
        <v>6.994169495781124</v>
      </c>
      <c r="K30" s="9">
        <v>14.607759197359787</v>
      </c>
      <c r="L30" s="9">
        <v>9.1992908703905929</v>
      </c>
      <c r="M30" s="9">
        <v>6.2066335027689687</v>
      </c>
    </row>
    <row r="31" spans="1:13" x14ac:dyDescent="0.3">
      <c r="B31" s="17"/>
      <c r="C31" s="6" t="s">
        <v>86</v>
      </c>
      <c r="D31" s="9">
        <v>13.044642984582476</v>
      </c>
      <c r="E31" s="9">
        <v>17.294647938760768</v>
      </c>
      <c r="F31" s="9">
        <v>7.7766332599738792</v>
      </c>
      <c r="G31" s="9">
        <v>10.993520457852068</v>
      </c>
      <c r="H31" s="9">
        <v>6.5028597954101208</v>
      </c>
      <c r="I31" s="9">
        <v>6.653749290515103</v>
      </c>
      <c r="J31" s="9">
        <v>5.9120870818290419</v>
      </c>
      <c r="K31" s="9">
        <v>9.9883862678539934</v>
      </c>
      <c r="L31" s="9">
        <v>15.950618522132626</v>
      </c>
      <c r="M31" s="9">
        <v>9.0992399082661102</v>
      </c>
    </row>
    <row r="32" spans="1:13" x14ac:dyDescent="0.3">
      <c r="B32" s="17"/>
      <c r="C32" s="6" t="s">
        <v>87</v>
      </c>
      <c r="D32" s="9">
        <v>9.095012736983012</v>
      </c>
      <c r="E32" s="9">
        <v>11.877483960310325</v>
      </c>
      <c r="F32" s="9">
        <v>4.7678225888124217</v>
      </c>
      <c r="G32" s="9">
        <v>12.660297306770655</v>
      </c>
      <c r="H32" s="9">
        <v>13.450349126762511</v>
      </c>
      <c r="I32" s="9">
        <v>6.9975104484458805</v>
      </c>
      <c r="J32" s="9">
        <v>3.5462174548919334</v>
      </c>
      <c r="K32" s="9">
        <v>14.772994987503026</v>
      </c>
      <c r="L32" s="9">
        <v>12.695068641582363</v>
      </c>
      <c r="M32" s="9">
        <v>4.2327868051101323</v>
      </c>
    </row>
    <row r="33" spans="2:13" x14ac:dyDescent="0.3">
      <c r="B33" s="17"/>
      <c r="C33" s="6" t="s">
        <v>88</v>
      </c>
      <c r="D33" s="9">
        <v>8.2263731614000832</v>
      </c>
      <c r="E33" s="9">
        <v>17.157710528177709</v>
      </c>
      <c r="F33" s="9">
        <v>8.8032810791224669</v>
      </c>
      <c r="G33" s="9">
        <v>16.94684534491298</v>
      </c>
      <c r="H33" s="9">
        <v>17.133678707427691</v>
      </c>
      <c r="I33" s="9">
        <v>5.7911383939256282</v>
      </c>
      <c r="J33" s="9">
        <v>6.2456335873807207</v>
      </c>
      <c r="K33" s="9">
        <v>19.007492702321208</v>
      </c>
      <c r="L33" s="9">
        <v>5.6009805031080173</v>
      </c>
      <c r="M33" s="9">
        <v>10.034716982431769</v>
      </c>
    </row>
    <row r="34" spans="2:13" x14ac:dyDescent="0.3">
      <c r="B34" s="17"/>
      <c r="C34" s="6" t="s">
        <v>89</v>
      </c>
      <c r="D34" s="9">
        <v>6.5026760227365354</v>
      </c>
      <c r="E34" s="9">
        <v>15.252132362435546</v>
      </c>
      <c r="F34" s="9">
        <v>8.1037665544709014</v>
      </c>
      <c r="G34" s="9">
        <v>9.8850325042295175</v>
      </c>
      <c r="H34" s="9">
        <v>15.809273684182674</v>
      </c>
      <c r="I34" s="9">
        <v>7.2151534677710956</v>
      </c>
      <c r="J34" s="9">
        <v>5.6071584887690609</v>
      </c>
      <c r="K34" s="9">
        <v>17.582051377297987</v>
      </c>
      <c r="L34" s="9">
        <v>13.840671454814565</v>
      </c>
      <c r="M34" s="9">
        <v>8.8687809718665012</v>
      </c>
    </row>
    <row r="35" spans="2:13" x14ac:dyDescent="0.3">
      <c r="B35" s="17"/>
      <c r="C35" s="6" t="s">
        <v>90</v>
      </c>
      <c r="D35" s="9">
        <v>6.5961908280535031</v>
      </c>
      <c r="E35" s="9">
        <v>16.063164089373629</v>
      </c>
      <c r="F35" s="9">
        <v>9.4413110792155983</v>
      </c>
      <c r="G35" s="9">
        <v>9.8332980589745791</v>
      </c>
      <c r="H35" s="9">
        <v>12.445383828353986</v>
      </c>
      <c r="I35" s="9">
        <v>7.4260551665578394</v>
      </c>
      <c r="J35" s="9">
        <v>8.0659641603692069</v>
      </c>
      <c r="K35" s="9">
        <v>22.078620079578279</v>
      </c>
      <c r="L35" s="9">
        <v>8.6712780635579705</v>
      </c>
      <c r="M35" s="9">
        <v>6.2331476963493078</v>
      </c>
    </row>
    <row r="36" spans="2:13" x14ac:dyDescent="0.3">
      <c r="B36" s="17"/>
      <c r="C36" s="6" t="s">
        <v>91</v>
      </c>
      <c r="D36" s="9">
        <v>11.882619935789156</v>
      </c>
      <c r="E36" s="9">
        <v>7.7547010800667442</v>
      </c>
      <c r="F36" s="9">
        <v>7.3075336265779267</v>
      </c>
      <c r="G36" s="9">
        <v>10.682038910356107</v>
      </c>
      <c r="H36" s="9">
        <v>12.342261159350826</v>
      </c>
      <c r="I36" s="9">
        <v>6.201983476391729</v>
      </c>
      <c r="J36" s="9">
        <v>9.0635584124837791</v>
      </c>
      <c r="K36" s="9">
        <v>7.9600123928705093</v>
      </c>
      <c r="L36" s="9">
        <v>9.0929087151551791</v>
      </c>
      <c r="M36" s="9">
        <v>10.421273741355064</v>
      </c>
    </row>
    <row r="37" spans="2:13" x14ac:dyDescent="0.3">
      <c r="B37" s="17"/>
      <c r="C37" s="6" t="s">
        <v>92</v>
      </c>
      <c r="D37" s="9">
        <v>9.7355167126903943</v>
      </c>
      <c r="E37" s="9">
        <v>10.173410042173559</v>
      </c>
      <c r="F37" s="9">
        <v>9.6221836408867674</v>
      </c>
      <c r="G37" s="9">
        <v>12.515256849225601</v>
      </c>
      <c r="H37" s="9">
        <v>10.600117423782359</v>
      </c>
      <c r="I37" s="9">
        <v>6.8346750563166569</v>
      </c>
      <c r="J37" s="9">
        <v>8.8926129273594867</v>
      </c>
      <c r="K37" s="9">
        <v>20.557655903160384</v>
      </c>
      <c r="L37" s="9">
        <v>13.686632682309099</v>
      </c>
      <c r="M37" s="9">
        <v>5.9341751044979203</v>
      </c>
    </row>
    <row r="38" spans="2:13" x14ac:dyDescent="0.3">
      <c r="B38" s="17"/>
      <c r="C38" s="6" t="s">
        <v>93</v>
      </c>
      <c r="D38" s="9">
        <v>9.5396895510436295</v>
      </c>
      <c r="E38" s="9">
        <v>15.121239176229034</v>
      </c>
      <c r="F38" s="9">
        <v>7.6975781451138134</v>
      </c>
      <c r="G38" s="9">
        <v>8.6217992604575731</v>
      </c>
      <c r="H38" s="9">
        <v>16.13123977077149</v>
      </c>
      <c r="I38" s="9">
        <v>7.4640669757528144</v>
      </c>
      <c r="J38" s="9">
        <v>8.0027294517711969</v>
      </c>
      <c r="K38" s="9">
        <v>21.282522450645846</v>
      </c>
      <c r="L38" s="9">
        <v>14.975739041824566</v>
      </c>
      <c r="M38" s="9">
        <v>7.5150284266945455</v>
      </c>
    </row>
    <row r="42" spans="2:13" x14ac:dyDescent="0.3">
      <c r="C42" s="6" t="s">
        <v>164</v>
      </c>
      <c r="D42" s="6" t="s">
        <v>126</v>
      </c>
      <c r="E42" s="6" t="s">
        <v>127</v>
      </c>
    </row>
    <row r="43" spans="2:13" x14ac:dyDescent="0.3">
      <c r="B43" s="18" t="s">
        <v>132</v>
      </c>
      <c r="C43" s="6" t="s">
        <v>80</v>
      </c>
      <c r="D43" s="6">
        <v>1600</v>
      </c>
      <c r="E43" s="6">
        <v>92.3</v>
      </c>
    </row>
    <row r="44" spans="2:13" x14ac:dyDescent="0.3">
      <c r="B44" s="18"/>
      <c r="C44" s="6" t="s">
        <v>81</v>
      </c>
      <c r="D44" s="8">
        <v>2900</v>
      </c>
      <c r="E44" s="7">
        <v>100.490621572495</v>
      </c>
      <c r="F44" s="8"/>
    </row>
    <row r="45" spans="2:13" x14ac:dyDescent="0.3">
      <c r="B45" s="18"/>
      <c r="C45" s="6" t="s">
        <v>82</v>
      </c>
      <c r="D45" s="8">
        <v>2700</v>
      </c>
      <c r="E45" s="7">
        <v>113.411129978113</v>
      </c>
      <c r="F45" s="8"/>
    </row>
    <row r="46" spans="2:13" x14ac:dyDescent="0.3">
      <c r="B46" s="18"/>
      <c r="C46" s="6" t="s">
        <v>83</v>
      </c>
      <c r="D46" s="8">
        <v>2600</v>
      </c>
      <c r="E46" s="7">
        <v>80.841831220499003</v>
      </c>
      <c r="F46" s="8"/>
    </row>
    <row r="47" spans="2:13" x14ac:dyDescent="0.3">
      <c r="B47" s="18"/>
      <c r="C47" s="6" t="s">
        <v>84</v>
      </c>
      <c r="D47" s="8">
        <v>3000</v>
      </c>
      <c r="E47" s="7">
        <v>78.562830363879911</v>
      </c>
      <c r="F47" s="8"/>
    </row>
    <row r="48" spans="2:13" x14ac:dyDescent="0.3">
      <c r="B48" s="18"/>
      <c r="C48" s="6" t="s">
        <v>85</v>
      </c>
      <c r="D48" s="8">
        <v>1900</v>
      </c>
      <c r="E48" s="7">
        <v>100.23638952450855</v>
      </c>
      <c r="F48" s="8"/>
    </row>
    <row r="49" spans="2:13" x14ac:dyDescent="0.3">
      <c r="B49" s="18"/>
      <c r="C49" s="6" t="s">
        <v>86</v>
      </c>
      <c r="D49" s="8">
        <v>2900</v>
      </c>
      <c r="E49" s="7">
        <v>99.413389578885443</v>
      </c>
      <c r="F49" s="8"/>
    </row>
    <row r="50" spans="2:13" x14ac:dyDescent="0.3">
      <c r="B50" s="18"/>
      <c r="C50" s="6" t="s">
        <v>87</v>
      </c>
      <c r="D50" s="8">
        <v>1800</v>
      </c>
      <c r="E50" s="7">
        <v>94.581378550804004</v>
      </c>
      <c r="F50" s="8"/>
    </row>
    <row r="51" spans="2:13" x14ac:dyDescent="0.3">
      <c r="B51" s="18"/>
      <c r="C51" s="6" t="s">
        <v>88</v>
      </c>
      <c r="D51" s="8">
        <v>3100</v>
      </c>
      <c r="E51" s="7">
        <v>93.069310566121402</v>
      </c>
      <c r="F51" s="8"/>
    </row>
    <row r="52" spans="2:13" x14ac:dyDescent="0.3">
      <c r="B52" s="18"/>
      <c r="C52" s="6" t="s">
        <v>89</v>
      </c>
      <c r="D52" s="8">
        <v>1800</v>
      </c>
      <c r="E52" s="7">
        <v>90.694100434826595</v>
      </c>
      <c r="F52" s="8"/>
    </row>
    <row r="53" spans="2:13" x14ac:dyDescent="0.3">
      <c r="B53" s="18"/>
      <c r="C53" s="6" t="s">
        <v>90</v>
      </c>
      <c r="D53" s="8">
        <v>2500</v>
      </c>
      <c r="E53" s="7">
        <v>96.102793427526507</v>
      </c>
      <c r="F53" s="8"/>
    </row>
    <row r="54" spans="2:13" x14ac:dyDescent="0.3">
      <c r="B54" s="18"/>
      <c r="C54" s="6" t="s">
        <v>91</v>
      </c>
      <c r="D54" s="8">
        <v>2400</v>
      </c>
      <c r="E54" s="7">
        <v>98.228263631632004</v>
      </c>
      <c r="F54" s="8"/>
    </row>
    <row r="55" spans="2:13" x14ac:dyDescent="0.3">
      <c r="B55" s="18"/>
      <c r="C55" s="6" t="s">
        <v>92</v>
      </c>
      <c r="D55" s="8">
        <v>1800</v>
      </c>
      <c r="E55" s="7">
        <v>81.927096694379998</v>
      </c>
      <c r="F55" s="8"/>
    </row>
    <row r="56" spans="2:13" x14ac:dyDescent="0.3">
      <c r="B56" s="18"/>
      <c r="C56" s="6" t="s">
        <v>93</v>
      </c>
      <c r="D56" s="8">
        <v>2000</v>
      </c>
      <c r="E56" s="7">
        <v>99.377580279295699</v>
      </c>
      <c r="F56" s="8"/>
    </row>
    <row r="60" spans="2:13" x14ac:dyDescent="0.3">
      <c r="C60" s="6" t="s">
        <v>164</v>
      </c>
      <c r="D60" s="6" t="s">
        <v>8</v>
      </c>
      <c r="E60" s="6" t="s">
        <v>18</v>
      </c>
      <c r="F60" s="6" t="s">
        <v>12</v>
      </c>
      <c r="G60" s="6" t="s">
        <v>14</v>
      </c>
      <c r="H60" s="6" t="s">
        <v>16</v>
      </c>
      <c r="I60" s="6" t="s">
        <v>125</v>
      </c>
      <c r="J60" s="6" t="s">
        <v>34</v>
      </c>
      <c r="K60" s="6" t="s">
        <v>29</v>
      </c>
      <c r="L60" s="6" t="s">
        <v>110</v>
      </c>
      <c r="M60" s="6" t="s">
        <v>76</v>
      </c>
    </row>
    <row r="61" spans="2:13" x14ac:dyDescent="0.3">
      <c r="B61" s="18" t="s">
        <v>133</v>
      </c>
      <c r="C61" s="6" t="s">
        <v>80</v>
      </c>
      <c r="D61" s="10">
        <v>9580</v>
      </c>
      <c r="E61" s="10">
        <v>5880</v>
      </c>
      <c r="F61" s="10">
        <v>10080</v>
      </c>
      <c r="G61" s="10">
        <v>6080</v>
      </c>
      <c r="H61" s="10">
        <v>5880</v>
      </c>
      <c r="I61" s="10">
        <v>11080</v>
      </c>
      <c r="J61" s="10">
        <v>11080</v>
      </c>
      <c r="K61" s="10">
        <v>6580</v>
      </c>
      <c r="L61" s="10">
        <v>6180</v>
      </c>
      <c r="M61" s="10">
        <v>11080</v>
      </c>
    </row>
    <row r="62" spans="2:13" x14ac:dyDescent="0.3">
      <c r="B62" s="18"/>
      <c r="C62" s="6" t="s">
        <v>81</v>
      </c>
      <c r="D62" s="10">
        <v>14000</v>
      </c>
      <c r="E62" s="10">
        <v>10400</v>
      </c>
      <c r="F62" s="10">
        <v>12500</v>
      </c>
      <c r="G62" s="10">
        <v>6500</v>
      </c>
      <c r="H62" s="10">
        <v>7600</v>
      </c>
      <c r="I62" s="10">
        <v>21400</v>
      </c>
      <c r="J62" s="10">
        <v>11400</v>
      </c>
      <c r="K62" s="10">
        <v>8400</v>
      </c>
      <c r="L62" s="10">
        <v>10400</v>
      </c>
      <c r="M62" s="10">
        <v>20100</v>
      </c>
    </row>
    <row r="63" spans="2:13" x14ac:dyDescent="0.3">
      <c r="B63" s="18"/>
      <c r="C63" s="6" t="s">
        <v>82</v>
      </c>
      <c r="D63" s="10">
        <v>18700</v>
      </c>
      <c r="E63" s="10">
        <v>7800</v>
      </c>
      <c r="F63" s="10">
        <v>19000</v>
      </c>
      <c r="G63" s="10">
        <v>8200</v>
      </c>
      <c r="H63" s="10">
        <v>8300</v>
      </c>
      <c r="I63" s="10">
        <v>13000</v>
      </c>
      <c r="J63" s="10">
        <v>12700</v>
      </c>
      <c r="K63" s="10">
        <v>7300</v>
      </c>
      <c r="L63" s="10">
        <v>7700</v>
      </c>
      <c r="M63" s="10">
        <v>17800</v>
      </c>
    </row>
    <row r="64" spans="2:13" x14ac:dyDescent="0.3">
      <c r="B64" s="18"/>
      <c r="C64" s="6" t="s">
        <v>83</v>
      </c>
      <c r="D64" s="10">
        <v>18500</v>
      </c>
      <c r="E64" s="10">
        <v>6900</v>
      </c>
      <c r="F64" s="10">
        <v>11200</v>
      </c>
      <c r="G64" s="10">
        <v>11200</v>
      </c>
      <c r="H64" s="10">
        <v>11400</v>
      </c>
      <c r="I64" s="10">
        <v>14500</v>
      </c>
      <c r="J64" s="10">
        <v>20300</v>
      </c>
      <c r="K64" s="10">
        <v>12200</v>
      </c>
      <c r="L64" s="10">
        <v>9800</v>
      </c>
      <c r="M64" s="10">
        <v>20700</v>
      </c>
    </row>
    <row r="65" spans="2:13" x14ac:dyDescent="0.3">
      <c r="B65" s="18"/>
      <c r="C65" s="6" t="s">
        <v>84</v>
      </c>
      <c r="D65" s="10">
        <v>15100</v>
      </c>
      <c r="E65" s="10">
        <v>10700</v>
      </c>
      <c r="F65" s="10">
        <v>10900</v>
      </c>
      <c r="G65" s="10">
        <v>9000</v>
      </c>
      <c r="H65" s="10">
        <v>10200</v>
      </c>
      <c r="I65" s="10">
        <v>17200</v>
      </c>
      <c r="J65" s="10">
        <v>21800</v>
      </c>
      <c r="K65" s="10">
        <v>10500</v>
      </c>
      <c r="L65" s="10">
        <v>10500</v>
      </c>
      <c r="M65" s="10">
        <v>17000</v>
      </c>
    </row>
    <row r="66" spans="2:13" x14ac:dyDescent="0.3">
      <c r="B66" s="18"/>
      <c r="C66" s="6" t="s">
        <v>85</v>
      </c>
      <c r="D66" s="10">
        <v>11900</v>
      </c>
      <c r="E66" s="10">
        <v>10700</v>
      </c>
      <c r="F66" s="10">
        <v>19600</v>
      </c>
      <c r="G66" s="10">
        <v>8000</v>
      </c>
      <c r="H66" s="10">
        <v>7900</v>
      </c>
      <c r="I66" s="10">
        <v>13600</v>
      </c>
      <c r="J66" s="10">
        <v>15300</v>
      </c>
      <c r="K66" s="10">
        <v>7900</v>
      </c>
      <c r="L66" s="10">
        <v>10800</v>
      </c>
      <c r="M66" s="10">
        <v>12000</v>
      </c>
    </row>
    <row r="67" spans="2:13" x14ac:dyDescent="0.3">
      <c r="B67" s="18"/>
      <c r="C67" s="6" t="s">
        <v>86</v>
      </c>
      <c r="D67" s="10">
        <v>18700</v>
      </c>
      <c r="E67" s="10">
        <v>11500</v>
      </c>
      <c r="F67" s="10">
        <v>15600</v>
      </c>
      <c r="G67" s="10">
        <v>10500</v>
      </c>
      <c r="H67" s="10">
        <v>11200</v>
      </c>
      <c r="I67" s="10">
        <v>22100</v>
      </c>
      <c r="J67" s="10">
        <v>19700</v>
      </c>
      <c r="K67" s="10">
        <v>9100</v>
      </c>
      <c r="L67" s="10">
        <v>10700</v>
      </c>
      <c r="M67" s="10">
        <v>16000</v>
      </c>
    </row>
    <row r="68" spans="2:13" x14ac:dyDescent="0.3">
      <c r="B68" s="18"/>
      <c r="C68" s="6" t="s">
        <v>87</v>
      </c>
      <c r="D68" s="10">
        <v>12000</v>
      </c>
      <c r="E68" s="10">
        <v>8800</v>
      </c>
      <c r="F68" s="10">
        <v>13500</v>
      </c>
      <c r="G68" s="10">
        <v>11800</v>
      </c>
      <c r="H68" s="10">
        <v>7700</v>
      </c>
      <c r="I68" s="10">
        <v>13300</v>
      </c>
      <c r="J68" s="10">
        <v>19000</v>
      </c>
      <c r="K68" s="10">
        <v>7900</v>
      </c>
      <c r="L68" s="10">
        <v>7800</v>
      </c>
      <c r="M68" s="10">
        <v>13400</v>
      </c>
    </row>
    <row r="69" spans="2:13" x14ac:dyDescent="0.3">
      <c r="B69" s="18"/>
      <c r="C69" s="6" t="s">
        <v>88</v>
      </c>
      <c r="D69" s="10">
        <v>10100</v>
      </c>
      <c r="E69" s="10">
        <v>11800</v>
      </c>
      <c r="F69" s="10">
        <v>12800</v>
      </c>
      <c r="G69" s="10">
        <v>7600</v>
      </c>
      <c r="H69" s="10">
        <v>11700</v>
      </c>
      <c r="I69" s="10">
        <v>12400</v>
      </c>
      <c r="J69" s="10">
        <v>16400</v>
      </c>
      <c r="K69" s="10">
        <v>7200</v>
      </c>
      <c r="L69" s="10">
        <v>6800</v>
      </c>
      <c r="M69" s="10">
        <v>20400</v>
      </c>
    </row>
    <row r="70" spans="2:13" x14ac:dyDescent="0.3">
      <c r="B70" s="18"/>
      <c r="C70" s="6" t="s">
        <v>89</v>
      </c>
      <c r="D70" s="10">
        <v>13400</v>
      </c>
      <c r="E70" s="10">
        <v>6200</v>
      </c>
      <c r="F70" s="10">
        <v>13700</v>
      </c>
      <c r="G70" s="10">
        <v>8600</v>
      </c>
      <c r="H70" s="10">
        <v>7600</v>
      </c>
      <c r="I70" s="10">
        <v>15300</v>
      </c>
      <c r="J70" s="10">
        <v>14000</v>
      </c>
      <c r="K70" s="10">
        <v>9900</v>
      </c>
      <c r="L70" s="10">
        <v>9300</v>
      </c>
      <c r="M70" s="10">
        <v>20300</v>
      </c>
    </row>
    <row r="71" spans="2:13" x14ac:dyDescent="0.3">
      <c r="B71" s="18"/>
      <c r="C71" s="6" t="s">
        <v>90</v>
      </c>
      <c r="D71" s="10">
        <v>17200</v>
      </c>
      <c r="E71" s="10">
        <v>9700</v>
      </c>
      <c r="F71" s="10">
        <v>19500</v>
      </c>
      <c r="G71" s="10">
        <v>10200</v>
      </c>
      <c r="H71" s="10">
        <v>9300</v>
      </c>
      <c r="I71" s="10">
        <v>16700</v>
      </c>
      <c r="J71" s="10">
        <v>21400</v>
      </c>
      <c r="K71" s="10">
        <v>6800</v>
      </c>
      <c r="L71" s="10">
        <v>6400</v>
      </c>
      <c r="M71" s="10">
        <v>19900</v>
      </c>
    </row>
    <row r="72" spans="2:13" x14ac:dyDescent="0.3">
      <c r="B72" s="18"/>
      <c r="C72" s="6" t="s">
        <v>91</v>
      </c>
      <c r="D72" s="10">
        <v>13500</v>
      </c>
      <c r="E72" s="10">
        <v>11000</v>
      </c>
      <c r="F72" s="10">
        <v>10500</v>
      </c>
      <c r="G72" s="10">
        <v>8200</v>
      </c>
      <c r="H72" s="10">
        <v>6500</v>
      </c>
      <c r="I72" s="10">
        <v>17500</v>
      </c>
      <c r="J72" s="10">
        <v>16200</v>
      </c>
      <c r="K72" s="10">
        <v>7300</v>
      </c>
      <c r="L72" s="10">
        <v>11500</v>
      </c>
      <c r="M72" s="10">
        <v>19400</v>
      </c>
    </row>
    <row r="73" spans="2:13" x14ac:dyDescent="0.3">
      <c r="B73" s="18"/>
      <c r="C73" s="6" t="s">
        <v>92</v>
      </c>
      <c r="D73" s="10">
        <v>13900</v>
      </c>
      <c r="E73" s="10">
        <v>9700</v>
      </c>
      <c r="F73" s="10">
        <v>12000</v>
      </c>
      <c r="G73" s="10">
        <v>6300</v>
      </c>
      <c r="H73" s="10">
        <v>10900</v>
      </c>
      <c r="I73" s="10">
        <v>16100</v>
      </c>
      <c r="J73" s="10">
        <v>13000</v>
      </c>
      <c r="K73" s="10">
        <v>11300</v>
      </c>
      <c r="L73" s="10">
        <v>7500</v>
      </c>
      <c r="M73" s="10">
        <v>18400</v>
      </c>
    </row>
    <row r="74" spans="2:13" x14ac:dyDescent="0.3">
      <c r="B74" s="18"/>
      <c r="C74" s="6" t="s">
        <v>93</v>
      </c>
      <c r="D74" s="10">
        <v>14800</v>
      </c>
      <c r="E74" s="10">
        <v>6400</v>
      </c>
      <c r="F74" s="10">
        <v>13900</v>
      </c>
      <c r="G74" s="10">
        <v>10200</v>
      </c>
      <c r="H74" s="10">
        <v>11500</v>
      </c>
      <c r="I74" s="10">
        <v>21300</v>
      </c>
      <c r="J74" s="10">
        <v>18900</v>
      </c>
      <c r="K74" s="10">
        <v>9800</v>
      </c>
      <c r="L74" s="10">
        <v>11900</v>
      </c>
      <c r="M74" s="10">
        <v>13700</v>
      </c>
    </row>
  </sheetData>
  <mergeCells count="4">
    <mergeCell ref="B6:B19"/>
    <mergeCell ref="B25:B38"/>
    <mergeCell ref="B43:B56"/>
    <mergeCell ref="B61:B74"/>
  </mergeCells>
  <pageMargins left="0.7" right="0.7" top="0.75" bottom="0.75" header="0.3" footer="0.3"/>
  <pageSetup orientation="portrait" horizontalDpi="300" verticalDpi="300" r:id="rId1"/>
  <tableParts count="4">
    <tablePart r:id="rId2"/>
    <tablePart r:id="rId3"/>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93791-AAA3-4921-99F0-3D6726C8B213}">
  <dimension ref="A3:F512"/>
  <sheetViews>
    <sheetView workbookViewId="0">
      <selection activeCell="B8" sqref="B8"/>
    </sheetView>
  </sheetViews>
  <sheetFormatPr defaultRowHeight="13.8" x14ac:dyDescent="0.3"/>
  <cols>
    <col min="1" max="1" width="9.77734375" bestFit="1" customWidth="1"/>
    <col min="2" max="2" width="36.6640625" bestFit="1" customWidth="1"/>
    <col min="3" max="3" width="7.5546875" bestFit="1" customWidth="1"/>
    <col min="4" max="4" width="11.44140625" bestFit="1" customWidth="1"/>
    <col min="5" max="5" width="13" bestFit="1" customWidth="1"/>
    <col min="6" max="6" width="16.88671875" bestFit="1" customWidth="1"/>
  </cols>
  <sheetData>
    <row r="3" spans="1:6" x14ac:dyDescent="0.3">
      <c r="A3" t="s">
        <v>168</v>
      </c>
      <c r="B3" t="s">
        <v>169</v>
      </c>
      <c r="C3" t="s">
        <v>170</v>
      </c>
      <c r="D3" t="s">
        <v>171</v>
      </c>
      <c r="E3" t="s">
        <v>172</v>
      </c>
      <c r="F3" t="s">
        <v>173</v>
      </c>
    </row>
    <row r="4" spans="1:6" x14ac:dyDescent="0.3">
      <c r="A4" t="s">
        <v>174</v>
      </c>
      <c r="B4" t="s">
        <v>175</v>
      </c>
      <c r="C4" t="s">
        <v>176</v>
      </c>
      <c r="D4" t="s">
        <v>177</v>
      </c>
      <c r="E4">
        <v>311107.99755999999</v>
      </c>
      <c r="F4">
        <v>299952.18202096928</v>
      </c>
    </row>
    <row r="5" spans="1:6" x14ac:dyDescent="0.3">
      <c r="A5" t="s">
        <v>178</v>
      </c>
      <c r="B5" t="s">
        <v>179</v>
      </c>
      <c r="C5" t="s">
        <v>180</v>
      </c>
      <c r="D5" t="s">
        <v>177</v>
      </c>
      <c r="E5">
        <v>635373.73892000201</v>
      </c>
      <c r="F5">
        <v>719696.66580745787</v>
      </c>
    </row>
    <row r="6" spans="1:6" x14ac:dyDescent="0.3">
      <c r="A6" t="s">
        <v>181</v>
      </c>
      <c r="B6" t="s">
        <v>182</v>
      </c>
      <c r="C6" t="s">
        <v>183</v>
      </c>
      <c r="D6" t="s">
        <v>177</v>
      </c>
      <c r="E6">
        <v>415570.33059999999</v>
      </c>
      <c r="F6">
        <v>243446.71169614088</v>
      </c>
    </row>
    <row r="7" spans="1:6" x14ac:dyDescent="0.3">
      <c r="A7" t="s">
        <v>184</v>
      </c>
      <c r="B7" t="s">
        <v>185</v>
      </c>
      <c r="C7" t="s">
        <v>186</v>
      </c>
      <c r="D7" t="s">
        <v>187</v>
      </c>
      <c r="E7">
        <v>179891.02660000001</v>
      </c>
      <c r="F7">
        <v>170555.16113835917</v>
      </c>
    </row>
    <row r="8" spans="1:6" x14ac:dyDescent="0.3">
      <c r="A8" t="s">
        <v>188</v>
      </c>
      <c r="B8" t="s">
        <v>189</v>
      </c>
      <c r="C8" t="s">
        <v>190</v>
      </c>
      <c r="D8" t="s">
        <v>191</v>
      </c>
      <c r="E8">
        <v>278879.44345000002</v>
      </c>
      <c r="F8">
        <v>207947.03246995984</v>
      </c>
    </row>
    <row r="9" spans="1:6" x14ac:dyDescent="0.3">
      <c r="A9" t="s">
        <v>192</v>
      </c>
      <c r="B9" t="s">
        <v>193</v>
      </c>
      <c r="C9" t="s">
        <v>194</v>
      </c>
      <c r="D9" t="s">
        <v>195</v>
      </c>
      <c r="E9">
        <v>990180.31640000071</v>
      </c>
      <c r="F9">
        <v>922250.78256583051</v>
      </c>
    </row>
    <row r="10" spans="1:6" x14ac:dyDescent="0.3">
      <c r="A10" t="s">
        <v>196</v>
      </c>
      <c r="B10" t="s">
        <v>197</v>
      </c>
      <c r="C10" t="s">
        <v>198</v>
      </c>
      <c r="D10" t="s">
        <v>195</v>
      </c>
      <c r="E10">
        <v>297108.8456</v>
      </c>
      <c r="F10">
        <v>251627.43719344356</v>
      </c>
    </row>
    <row r="11" spans="1:6" x14ac:dyDescent="0.3">
      <c r="A11" t="s">
        <v>199</v>
      </c>
      <c r="B11" t="s">
        <v>200</v>
      </c>
      <c r="C11" t="s">
        <v>201</v>
      </c>
      <c r="D11" t="s">
        <v>195</v>
      </c>
      <c r="E11">
        <v>117322.58480000004</v>
      </c>
      <c r="F11">
        <v>106007.3276090193</v>
      </c>
    </row>
    <row r="12" spans="1:6" x14ac:dyDescent="0.3">
      <c r="A12" t="s">
        <v>202</v>
      </c>
      <c r="B12" t="s">
        <v>203</v>
      </c>
      <c r="C12" t="s">
        <v>204</v>
      </c>
      <c r="D12" t="s">
        <v>177</v>
      </c>
      <c r="E12">
        <v>177808.21299999999</v>
      </c>
      <c r="F12">
        <v>139129.59664392925</v>
      </c>
    </row>
    <row r="13" spans="1:6" x14ac:dyDescent="0.3">
      <c r="A13" t="s">
        <v>205</v>
      </c>
      <c r="B13" t="s">
        <v>206</v>
      </c>
      <c r="C13" t="s">
        <v>207</v>
      </c>
      <c r="D13" t="s">
        <v>208</v>
      </c>
      <c r="E13">
        <v>109711.66784000001</v>
      </c>
      <c r="F13">
        <v>103382.05747238145</v>
      </c>
    </row>
    <row r="14" spans="1:6" x14ac:dyDescent="0.3">
      <c r="A14" t="s">
        <v>209</v>
      </c>
      <c r="B14" t="s">
        <v>210</v>
      </c>
      <c r="C14" t="s">
        <v>211</v>
      </c>
      <c r="D14" t="s">
        <v>212</v>
      </c>
      <c r="E14">
        <v>280907.9192</v>
      </c>
      <c r="F14">
        <v>216361.69195755234</v>
      </c>
    </row>
    <row r="15" spans="1:6" x14ac:dyDescent="0.3">
      <c r="A15" t="s">
        <v>213</v>
      </c>
      <c r="B15" t="s">
        <v>214</v>
      </c>
      <c r="C15" t="s">
        <v>215</v>
      </c>
      <c r="D15" t="s">
        <v>177</v>
      </c>
      <c r="E15">
        <v>435153.64087999985</v>
      </c>
      <c r="F15">
        <v>294345.8119470657</v>
      </c>
    </row>
    <row r="16" spans="1:6" x14ac:dyDescent="0.3">
      <c r="A16" t="s">
        <v>216</v>
      </c>
      <c r="B16" t="s">
        <v>217</v>
      </c>
      <c r="C16" t="s">
        <v>218</v>
      </c>
      <c r="D16" t="s">
        <v>177</v>
      </c>
      <c r="E16">
        <v>455678.118632</v>
      </c>
      <c r="F16">
        <v>358029.56929384539</v>
      </c>
    </row>
    <row r="17" spans="1:6" x14ac:dyDescent="0.3">
      <c r="A17" t="s">
        <v>219</v>
      </c>
      <c r="B17" t="s">
        <v>220</v>
      </c>
      <c r="C17" t="s">
        <v>221</v>
      </c>
      <c r="D17" t="s">
        <v>222</v>
      </c>
      <c r="E17">
        <v>233202.67819999994</v>
      </c>
      <c r="F17">
        <v>206665.88252205087</v>
      </c>
    </row>
    <row r="18" spans="1:6" x14ac:dyDescent="0.3">
      <c r="A18" t="s">
        <v>223</v>
      </c>
      <c r="B18" t="s">
        <v>224</v>
      </c>
      <c r="C18" t="s">
        <v>225</v>
      </c>
      <c r="D18" t="s">
        <v>222</v>
      </c>
      <c r="E18">
        <v>518320.51119999989</v>
      </c>
      <c r="F18">
        <v>271987.9122688605</v>
      </c>
    </row>
    <row r="19" spans="1:6" x14ac:dyDescent="0.3">
      <c r="A19" t="s">
        <v>226</v>
      </c>
      <c r="B19" t="s">
        <v>227</v>
      </c>
      <c r="C19" t="s">
        <v>228</v>
      </c>
      <c r="D19" t="s">
        <v>208</v>
      </c>
      <c r="E19">
        <v>208186.56940799995</v>
      </c>
      <c r="F19">
        <v>129107.98104610515</v>
      </c>
    </row>
    <row r="20" spans="1:6" x14ac:dyDescent="0.3">
      <c r="A20" t="s">
        <v>229</v>
      </c>
      <c r="B20" t="s">
        <v>230</v>
      </c>
      <c r="C20" t="s">
        <v>81</v>
      </c>
      <c r="D20" t="s">
        <v>231</v>
      </c>
      <c r="E20">
        <v>110594.489</v>
      </c>
      <c r="F20">
        <v>78240.964178053095</v>
      </c>
    </row>
    <row r="21" spans="1:6" x14ac:dyDescent="0.3">
      <c r="A21" t="s">
        <v>232</v>
      </c>
      <c r="B21" t="s">
        <v>233</v>
      </c>
      <c r="C21" t="s">
        <v>234</v>
      </c>
      <c r="D21" t="s">
        <v>235</v>
      </c>
      <c r="E21">
        <v>135764.96</v>
      </c>
      <c r="F21">
        <v>116739.31775076888</v>
      </c>
    </row>
    <row r="22" spans="1:6" x14ac:dyDescent="0.3">
      <c r="A22" t="s">
        <v>236</v>
      </c>
      <c r="B22" t="s">
        <v>237</v>
      </c>
      <c r="C22" t="s">
        <v>238</v>
      </c>
      <c r="D22" t="s">
        <v>239</v>
      </c>
      <c r="E22">
        <v>247751.01675999997</v>
      </c>
      <c r="F22">
        <v>176870.38702765526</v>
      </c>
    </row>
    <row r="23" spans="1:6" x14ac:dyDescent="0.3">
      <c r="A23" t="s">
        <v>240</v>
      </c>
      <c r="B23" t="s">
        <v>241</v>
      </c>
      <c r="C23" t="s">
        <v>242</v>
      </c>
      <c r="D23" t="s">
        <v>243</v>
      </c>
      <c r="E23">
        <v>134235.48535800001</v>
      </c>
      <c r="F23">
        <v>78169.674803625239</v>
      </c>
    </row>
    <row r="24" spans="1:6" x14ac:dyDescent="0.3">
      <c r="A24" t="s">
        <v>244</v>
      </c>
      <c r="B24" t="s">
        <v>35</v>
      </c>
      <c r="C24" t="s">
        <v>85</v>
      </c>
      <c r="D24" t="s">
        <v>231</v>
      </c>
      <c r="E24">
        <v>265372.02880000015</v>
      </c>
      <c r="F24">
        <v>171703.4978070069</v>
      </c>
    </row>
    <row r="25" spans="1:6" x14ac:dyDescent="0.3">
      <c r="A25" t="s">
        <v>245</v>
      </c>
      <c r="B25" t="s">
        <v>246</v>
      </c>
      <c r="C25" t="s">
        <v>247</v>
      </c>
      <c r="D25" t="s">
        <v>177</v>
      </c>
      <c r="E25">
        <v>379028.75964</v>
      </c>
      <c r="F25">
        <v>250456.51278692993</v>
      </c>
    </row>
    <row r="26" spans="1:6" x14ac:dyDescent="0.3">
      <c r="A26" t="s">
        <v>248</v>
      </c>
      <c r="B26" t="s">
        <v>249</v>
      </c>
      <c r="C26" t="s">
        <v>194</v>
      </c>
      <c r="D26" t="s">
        <v>195</v>
      </c>
      <c r="E26">
        <v>472887.98360000027</v>
      </c>
      <c r="F26">
        <v>374630.43174045492</v>
      </c>
    </row>
    <row r="27" spans="1:6" x14ac:dyDescent="0.3">
      <c r="A27" t="s">
        <v>250</v>
      </c>
      <c r="B27" t="s">
        <v>251</v>
      </c>
      <c r="C27" t="s">
        <v>252</v>
      </c>
      <c r="D27" t="s">
        <v>243</v>
      </c>
      <c r="E27">
        <v>121962.58896000001</v>
      </c>
      <c r="F27">
        <v>68058.515964377395</v>
      </c>
    </row>
    <row r="28" spans="1:6" x14ac:dyDescent="0.3">
      <c r="A28" t="s">
        <v>253</v>
      </c>
      <c r="B28" t="s">
        <v>254</v>
      </c>
      <c r="C28" t="s">
        <v>255</v>
      </c>
      <c r="D28" t="s">
        <v>256</v>
      </c>
      <c r="E28">
        <v>181034.04373999996</v>
      </c>
      <c r="F28">
        <v>134334.17231515035</v>
      </c>
    </row>
    <row r="29" spans="1:6" x14ac:dyDescent="0.3">
      <c r="A29" t="s">
        <v>257</v>
      </c>
      <c r="B29" t="s">
        <v>258</v>
      </c>
      <c r="C29" t="s">
        <v>259</v>
      </c>
      <c r="D29" t="s">
        <v>260</v>
      </c>
      <c r="E29">
        <v>302077.11253699992</v>
      </c>
      <c r="F29">
        <v>299214.55049354507</v>
      </c>
    </row>
    <row r="30" spans="1:6" x14ac:dyDescent="0.3">
      <c r="A30" t="s">
        <v>261</v>
      </c>
      <c r="B30" t="s">
        <v>262</v>
      </c>
      <c r="C30" t="s">
        <v>263</v>
      </c>
      <c r="D30" t="s">
        <v>191</v>
      </c>
      <c r="E30">
        <v>628856.63440000033</v>
      </c>
      <c r="F30">
        <v>384925.19158707111</v>
      </c>
    </row>
    <row r="31" spans="1:6" x14ac:dyDescent="0.3">
      <c r="A31" t="s">
        <v>264</v>
      </c>
      <c r="B31" t="s">
        <v>59</v>
      </c>
      <c r="C31" t="s">
        <v>81</v>
      </c>
      <c r="D31" t="s">
        <v>231</v>
      </c>
      <c r="E31">
        <v>26171</v>
      </c>
      <c r="F31">
        <v>13791.290165725788</v>
      </c>
    </row>
    <row r="32" spans="1:6" x14ac:dyDescent="0.3">
      <c r="A32" t="s">
        <v>265</v>
      </c>
      <c r="B32" t="s">
        <v>266</v>
      </c>
      <c r="C32" t="s">
        <v>267</v>
      </c>
      <c r="D32" t="s">
        <v>222</v>
      </c>
      <c r="E32">
        <v>472110.80240000004</v>
      </c>
      <c r="F32">
        <v>383793.73754244501</v>
      </c>
    </row>
    <row r="33" spans="1:6" x14ac:dyDescent="0.3">
      <c r="A33" t="s">
        <v>268</v>
      </c>
      <c r="B33" t="s">
        <v>269</v>
      </c>
      <c r="C33" t="s">
        <v>270</v>
      </c>
      <c r="D33" t="s">
        <v>177</v>
      </c>
      <c r="E33">
        <v>129825.49103999999</v>
      </c>
      <c r="F33">
        <v>116722.09984935288</v>
      </c>
    </row>
    <row r="34" spans="1:6" x14ac:dyDescent="0.3">
      <c r="A34" t="s">
        <v>271</v>
      </c>
      <c r="B34" t="s">
        <v>272</v>
      </c>
      <c r="C34" t="s">
        <v>273</v>
      </c>
      <c r="D34" t="s">
        <v>195</v>
      </c>
      <c r="E34">
        <v>145988.54680000007</v>
      </c>
      <c r="F34">
        <v>86998.756370956311</v>
      </c>
    </row>
    <row r="35" spans="1:6" x14ac:dyDescent="0.3">
      <c r="A35" t="s">
        <v>274</v>
      </c>
      <c r="B35" t="s">
        <v>275</v>
      </c>
      <c r="C35" t="s">
        <v>276</v>
      </c>
      <c r="D35" t="s">
        <v>243</v>
      </c>
      <c r="E35">
        <v>24089.796000000006</v>
      </c>
      <c r="F35">
        <v>14696.344309882246</v>
      </c>
    </row>
    <row r="36" spans="1:6" x14ac:dyDescent="0.3">
      <c r="A36" t="s">
        <v>277</v>
      </c>
      <c r="B36" t="s">
        <v>278</v>
      </c>
      <c r="C36" t="s">
        <v>279</v>
      </c>
      <c r="D36" t="s">
        <v>256</v>
      </c>
      <c r="E36">
        <v>302399.20839999994</v>
      </c>
      <c r="F36">
        <v>188814.39148884628</v>
      </c>
    </row>
    <row r="37" spans="1:6" x14ac:dyDescent="0.3">
      <c r="A37" t="s">
        <v>280</v>
      </c>
      <c r="B37" t="s">
        <v>281</v>
      </c>
      <c r="C37" t="s">
        <v>279</v>
      </c>
      <c r="D37" t="s">
        <v>256</v>
      </c>
      <c r="E37">
        <v>358477.25760000007</v>
      </c>
      <c r="F37">
        <v>299322.08457904385</v>
      </c>
    </row>
    <row r="38" spans="1:6" x14ac:dyDescent="0.3">
      <c r="A38" t="s">
        <v>282</v>
      </c>
      <c r="B38" t="s">
        <v>283</v>
      </c>
      <c r="C38" t="s">
        <v>284</v>
      </c>
      <c r="D38" t="s">
        <v>195</v>
      </c>
      <c r="E38">
        <v>368515.20959199982</v>
      </c>
      <c r="F38">
        <v>258714.20529323063</v>
      </c>
    </row>
    <row r="39" spans="1:6" x14ac:dyDescent="0.3">
      <c r="A39" t="s">
        <v>285</v>
      </c>
      <c r="B39" t="s">
        <v>286</v>
      </c>
      <c r="C39" t="s">
        <v>287</v>
      </c>
      <c r="D39" t="s">
        <v>260</v>
      </c>
      <c r="E39">
        <v>1091377.9556110003</v>
      </c>
      <c r="F39">
        <v>679068.20538099098</v>
      </c>
    </row>
    <row r="40" spans="1:6" x14ac:dyDescent="0.3">
      <c r="A40" t="s">
        <v>288</v>
      </c>
      <c r="B40" t="s">
        <v>289</v>
      </c>
      <c r="C40" t="s">
        <v>290</v>
      </c>
      <c r="D40" t="s">
        <v>260</v>
      </c>
      <c r="E40">
        <v>124766.98139999999</v>
      </c>
      <c r="F40">
        <v>122719.35095215803</v>
      </c>
    </row>
    <row r="41" spans="1:6" x14ac:dyDescent="0.3">
      <c r="A41" t="s">
        <v>291</v>
      </c>
      <c r="B41" t="s">
        <v>292</v>
      </c>
      <c r="C41" t="s">
        <v>293</v>
      </c>
      <c r="D41" t="s">
        <v>294</v>
      </c>
      <c r="E41">
        <v>248405.95768799999</v>
      </c>
      <c r="F41">
        <v>256827.46553023352</v>
      </c>
    </row>
    <row r="42" spans="1:6" x14ac:dyDescent="0.3">
      <c r="A42" t="s">
        <v>295</v>
      </c>
      <c r="B42" t="s">
        <v>54</v>
      </c>
      <c r="C42" t="s">
        <v>89</v>
      </c>
      <c r="D42" t="s">
        <v>231</v>
      </c>
      <c r="E42">
        <v>24587</v>
      </c>
      <c r="F42">
        <v>6656.7476169818319</v>
      </c>
    </row>
    <row r="43" spans="1:6" x14ac:dyDescent="0.3">
      <c r="A43" t="s">
        <v>296</v>
      </c>
      <c r="B43" t="s">
        <v>297</v>
      </c>
      <c r="C43" t="s">
        <v>298</v>
      </c>
      <c r="D43" t="s">
        <v>294</v>
      </c>
      <c r="E43">
        <v>245656.47639999996</v>
      </c>
      <c r="F43">
        <v>203392.81774555543</v>
      </c>
    </row>
    <row r="44" spans="1:6" x14ac:dyDescent="0.3">
      <c r="A44" t="s">
        <v>299</v>
      </c>
      <c r="B44" t="s">
        <v>300</v>
      </c>
      <c r="C44" t="s">
        <v>301</v>
      </c>
      <c r="D44" t="s">
        <v>302</v>
      </c>
      <c r="E44">
        <v>217381.6</v>
      </c>
      <c r="F44">
        <v>147661.84188690508</v>
      </c>
    </row>
    <row r="45" spans="1:6" x14ac:dyDescent="0.3">
      <c r="A45" t="s">
        <v>299</v>
      </c>
      <c r="B45" t="s">
        <v>303</v>
      </c>
      <c r="C45" t="s">
        <v>301</v>
      </c>
      <c r="D45" t="s">
        <v>302</v>
      </c>
      <c r="E45">
        <v>212929.24634400028</v>
      </c>
      <c r="F45">
        <v>148067.00306407036</v>
      </c>
    </row>
    <row r="46" spans="1:6" x14ac:dyDescent="0.3">
      <c r="A46" t="s">
        <v>304</v>
      </c>
      <c r="B46" t="s">
        <v>305</v>
      </c>
      <c r="C46" t="s">
        <v>306</v>
      </c>
      <c r="D46" t="s">
        <v>260</v>
      </c>
      <c r="E46">
        <v>201449.92681700006</v>
      </c>
      <c r="F46">
        <v>133819.13727376392</v>
      </c>
    </row>
    <row r="47" spans="1:6" x14ac:dyDescent="0.3">
      <c r="A47" t="s">
        <v>307</v>
      </c>
      <c r="B47" t="s">
        <v>308</v>
      </c>
      <c r="C47" t="s">
        <v>279</v>
      </c>
      <c r="D47" t="s">
        <v>256</v>
      </c>
      <c r="E47">
        <v>232567.28399999996</v>
      </c>
      <c r="F47">
        <v>168272.00756301126</v>
      </c>
    </row>
    <row r="48" spans="1:6" x14ac:dyDescent="0.3">
      <c r="A48" t="s">
        <v>309</v>
      </c>
      <c r="B48" t="s">
        <v>310</v>
      </c>
      <c r="C48" t="s">
        <v>311</v>
      </c>
      <c r="D48" t="s">
        <v>239</v>
      </c>
      <c r="E48">
        <v>66932.781000000003</v>
      </c>
      <c r="F48">
        <v>42472.63846393914</v>
      </c>
    </row>
    <row r="49" spans="1:6" x14ac:dyDescent="0.3">
      <c r="A49" t="s">
        <v>312</v>
      </c>
      <c r="B49" t="s">
        <v>313</v>
      </c>
      <c r="C49" t="s">
        <v>314</v>
      </c>
      <c r="D49" t="s">
        <v>208</v>
      </c>
      <c r="E49">
        <v>163340.18000000002</v>
      </c>
      <c r="F49">
        <v>116799.85245312282</v>
      </c>
    </row>
    <row r="50" spans="1:6" x14ac:dyDescent="0.3">
      <c r="A50" t="s">
        <v>315</v>
      </c>
      <c r="B50" t="s">
        <v>316</v>
      </c>
      <c r="C50" t="s">
        <v>314</v>
      </c>
      <c r="D50" t="s">
        <v>208</v>
      </c>
      <c r="E50">
        <v>484930.80560000008</v>
      </c>
      <c r="F50">
        <v>478826.31951177656</v>
      </c>
    </row>
    <row r="51" spans="1:6" x14ac:dyDescent="0.3">
      <c r="A51" t="s">
        <v>317</v>
      </c>
      <c r="B51" t="s">
        <v>318</v>
      </c>
      <c r="C51" t="s">
        <v>319</v>
      </c>
      <c r="D51" t="s">
        <v>235</v>
      </c>
      <c r="E51">
        <v>77919.524640000003</v>
      </c>
      <c r="F51">
        <v>81245.659040627987</v>
      </c>
    </row>
    <row r="52" spans="1:6" x14ac:dyDescent="0.3">
      <c r="A52" t="s">
        <v>320</v>
      </c>
      <c r="B52" t="s">
        <v>321</v>
      </c>
      <c r="C52" t="s">
        <v>322</v>
      </c>
      <c r="D52" t="s">
        <v>222</v>
      </c>
      <c r="E52">
        <v>209401.56206400003</v>
      </c>
      <c r="F52">
        <v>169157.16679367761</v>
      </c>
    </row>
    <row r="53" spans="1:6" x14ac:dyDescent="0.3">
      <c r="A53" t="s">
        <v>323</v>
      </c>
      <c r="B53" t="s">
        <v>324</v>
      </c>
      <c r="C53" t="s">
        <v>325</v>
      </c>
      <c r="D53" t="s">
        <v>243</v>
      </c>
      <c r="E53">
        <v>351474.02238400001</v>
      </c>
      <c r="F53">
        <v>314771.38450132147</v>
      </c>
    </row>
    <row r="54" spans="1:6" x14ac:dyDescent="0.3">
      <c r="A54" t="s">
        <v>326</v>
      </c>
      <c r="B54" t="s">
        <v>327</v>
      </c>
      <c r="C54" t="s">
        <v>328</v>
      </c>
      <c r="D54" t="s">
        <v>212</v>
      </c>
      <c r="E54">
        <v>153115.41800000001</v>
      </c>
      <c r="F54">
        <v>78209.726224762868</v>
      </c>
    </row>
    <row r="55" spans="1:6" x14ac:dyDescent="0.3">
      <c r="A55" t="s">
        <v>329</v>
      </c>
      <c r="B55" t="s">
        <v>330</v>
      </c>
      <c r="C55" t="s">
        <v>194</v>
      </c>
      <c r="D55" t="s">
        <v>195</v>
      </c>
      <c r="E55">
        <v>410391.90960000001</v>
      </c>
      <c r="F55">
        <v>395648.50225659338</v>
      </c>
    </row>
    <row r="56" spans="1:6" x14ac:dyDescent="0.3">
      <c r="A56" t="s">
        <v>331</v>
      </c>
      <c r="B56" t="s">
        <v>332</v>
      </c>
      <c r="C56" t="s">
        <v>333</v>
      </c>
      <c r="D56" t="s">
        <v>222</v>
      </c>
      <c r="E56">
        <v>83785.708000000013</v>
      </c>
      <c r="F56">
        <v>60476.297468779398</v>
      </c>
    </row>
    <row r="57" spans="1:6" x14ac:dyDescent="0.3">
      <c r="A57" t="s">
        <v>334</v>
      </c>
      <c r="B57" t="s">
        <v>24</v>
      </c>
      <c r="C57" t="s">
        <v>87</v>
      </c>
      <c r="D57" t="s">
        <v>231</v>
      </c>
      <c r="E57">
        <v>104066.15040000004</v>
      </c>
      <c r="F57">
        <v>91629.307316704435</v>
      </c>
    </row>
    <row r="58" spans="1:6" x14ac:dyDescent="0.3">
      <c r="A58" t="s">
        <v>335</v>
      </c>
      <c r="B58" t="s">
        <v>336</v>
      </c>
      <c r="C58" t="s">
        <v>337</v>
      </c>
      <c r="D58" t="s">
        <v>243</v>
      </c>
      <c r="E58">
        <v>49969.776871999995</v>
      </c>
      <c r="F58">
        <v>46550.266546272869</v>
      </c>
    </row>
    <row r="59" spans="1:6" x14ac:dyDescent="0.3">
      <c r="A59" t="s">
        <v>338</v>
      </c>
      <c r="B59" t="s">
        <v>339</v>
      </c>
      <c r="C59" t="s">
        <v>340</v>
      </c>
      <c r="D59" t="s">
        <v>341</v>
      </c>
      <c r="E59">
        <v>89055.219600000026</v>
      </c>
      <c r="F59">
        <v>50202.211446671477</v>
      </c>
    </row>
    <row r="60" spans="1:6" x14ac:dyDescent="0.3">
      <c r="A60" t="s">
        <v>342</v>
      </c>
      <c r="B60" t="s">
        <v>343</v>
      </c>
      <c r="C60" t="s">
        <v>279</v>
      </c>
      <c r="D60" t="s">
        <v>256</v>
      </c>
      <c r="E60">
        <v>219168.80959999998</v>
      </c>
      <c r="F60">
        <v>185383.83704908498</v>
      </c>
    </row>
    <row r="61" spans="1:6" x14ac:dyDescent="0.3">
      <c r="A61" t="s">
        <v>344</v>
      </c>
      <c r="B61" t="s">
        <v>345</v>
      </c>
      <c r="C61" t="s">
        <v>81</v>
      </c>
      <c r="D61" t="s">
        <v>231</v>
      </c>
      <c r="E61">
        <v>146345.40696000005</v>
      </c>
      <c r="F61">
        <v>27180.821150192936</v>
      </c>
    </row>
    <row r="62" spans="1:6" x14ac:dyDescent="0.3">
      <c r="A62" t="s">
        <v>346</v>
      </c>
      <c r="B62" t="s">
        <v>347</v>
      </c>
      <c r="C62" t="s">
        <v>348</v>
      </c>
      <c r="D62" t="s">
        <v>177</v>
      </c>
      <c r="E62">
        <v>389163.93731199997</v>
      </c>
      <c r="F62">
        <v>356263.77207754587</v>
      </c>
    </row>
    <row r="63" spans="1:6" x14ac:dyDescent="0.3">
      <c r="A63" t="s">
        <v>349</v>
      </c>
      <c r="B63" t="s">
        <v>350</v>
      </c>
      <c r="C63" t="s">
        <v>351</v>
      </c>
      <c r="D63" t="s">
        <v>260</v>
      </c>
      <c r="E63">
        <v>71959.671495000002</v>
      </c>
      <c r="F63">
        <v>63132.644712831279</v>
      </c>
    </row>
    <row r="64" spans="1:6" x14ac:dyDescent="0.3">
      <c r="A64" t="s">
        <v>352</v>
      </c>
      <c r="B64" t="s">
        <v>353</v>
      </c>
      <c r="C64" t="s">
        <v>354</v>
      </c>
      <c r="D64" t="s">
        <v>195</v>
      </c>
      <c r="E64">
        <v>560006.3208000001</v>
      </c>
      <c r="F64">
        <v>308008.97337013035</v>
      </c>
    </row>
    <row r="65" spans="1:6" x14ac:dyDescent="0.3">
      <c r="A65" t="s">
        <v>355</v>
      </c>
      <c r="B65" t="s">
        <v>356</v>
      </c>
      <c r="C65" t="s">
        <v>357</v>
      </c>
      <c r="D65" t="s">
        <v>239</v>
      </c>
      <c r="E65">
        <v>236409.28759999998</v>
      </c>
      <c r="F65">
        <v>121823.23467530844</v>
      </c>
    </row>
    <row r="66" spans="1:6" x14ac:dyDescent="0.3">
      <c r="A66" t="s">
        <v>358</v>
      </c>
      <c r="B66" t="s">
        <v>359</v>
      </c>
      <c r="C66" t="s">
        <v>207</v>
      </c>
      <c r="D66" t="s">
        <v>208</v>
      </c>
      <c r="E66">
        <v>120426.47399999999</v>
      </c>
      <c r="F66">
        <v>104548.78422973622</v>
      </c>
    </row>
    <row r="67" spans="1:6" x14ac:dyDescent="0.3">
      <c r="A67" t="s">
        <v>360</v>
      </c>
      <c r="B67" t="s">
        <v>361</v>
      </c>
      <c r="C67" t="s">
        <v>301</v>
      </c>
      <c r="D67" t="s">
        <v>302</v>
      </c>
      <c r="E67">
        <v>132098.01760000011</v>
      </c>
      <c r="F67">
        <v>124248.06498981222</v>
      </c>
    </row>
    <row r="68" spans="1:6" x14ac:dyDescent="0.3">
      <c r="A68" t="s">
        <v>362</v>
      </c>
      <c r="B68" t="s">
        <v>363</v>
      </c>
      <c r="C68" t="s">
        <v>364</v>
      </c>
      <c r="D68" t="s">
        <v>222</v>
      </c>
      <c r="E68">
        <v>108419.88079999997</v>
      </c>
      <c r="F68">
        <v>104675.11425995246</v>
      </c>
    </row>
    <row r="69" spans="1:6" x14ac:dyDescent="0.3">
      <c r="A69" t="s">
        <v>365</v>
      </c>
      <c r="B69" t="s">
        <v>7</v>
      </c>
      <c r="C69" t="s">
        <v>80</v>
      </c>
      <c r="D69" t="s">
        <v>231</v>
      </c>
      <c r="E69">
        <v>182068.2471119999</v>
      </c>
      <c r="F69">
        <v>151594.20238356592</v>
      </c>
    </row>
    <row r="70" spans="1:6" x14ac:dyDescent="0.3">
      <c r="A70" t="s">
        <v>366</v>
      </c>
      <c r="B70" t="s">
        <v>367</v>
      </c>
      <c r="C70" t="s">
        <v>279</v>
      </c>
      <c r="D70" t="s">
        <v>256</v>
      </c>
      <c r="E70">
        <v>256730.80100000004</v>
      </c>
      <c r="F70">
        <v>239707.22269284367</v>
      </c>
    </row>
    <row r="71" spans="1:6" x14ac:dyDescent="0.3">
      <c r="A71" t="s">
        <v>368</v>
      </c>
      <c r="B71" t="s">
        <v>369</v>
      </c>
      <c r="C71" t="s">
        <v>370</v>
      </c>
      <c r="D71" t="s">
        <v>177</v>
      </c>
      <c r="E71">
        <v>53388.256199999996</v>
      </c>
      <c r="F71">
        <v>41865.099182436636</v>
      </c>
    </row>
    <row r="72" spans="1:6" x14ac:dyDescent="0.3">
      <c r="A72" t="s">
        <v>371</v>
      </c>
      <c r="B72" t="s">
        <v>372</v>
      </c>
      <c r="C72" t="s">
        <v>373</v>
      </c>
      <c r="D72" t="s">
        <v>302</v>
      </c>
      <c r="E72">
        <v>98254.372000000003</v>
      </c>
      <c r="F72">
        <v>85850.214604634268</v>
      </c>
    </row>
    <row r="73" spans="1:6" x14ac:dyDescent="0.3">
      <c r="A73" t="s">
        <v>374</v>
      </c>
      <c r="B73" t="s">
        <v>375</v>
      </c>
      <c r="C73" t="s">
        <v>84</v>
      </c>
      <c r="D73" t="s">
        <v>231</v>
      </c>
      <c r="E73">
        <v>124096</v>
      </c>
      <c r="F73">
        <v>66505.479668462925</v>
      </c>
    </row>
    <row r="74" spans="1:6" x14ac:dyDescent="0.3">
      <c r="A74" t="s">
        <v>376</v>
      </c>
      <c r="B74" t="s">
        <v>41</v>
      </c>
      <c r="C74" t="s">
        <v>84</v>
      </c>
      <c r="D74" t="s">
        <v>231</v>
      </c>
      <c r="E74">
        <v>178534</v>
      </c>
      <c r="F74">
        <v>79369.259316286232</v>
      </c>
    </row>
    <row r="75" spans="1:6" x14ac:dyDescent="0.3">
      <c r="A75" t="s">
        <v>377</v>
      </c>
      <c r="B75" t="s">
        <v>378</v>
      </c>
      <c r="C75" t="s">
        <v>379</v>
      </c>
      <c r="D75" t="s">
        <v>195</v>
      </c>
      <c r="E75">
        <v>260889.96064999999</v>
      </c>
      <c r="F75">
        <v>182964.05692336464</v>
      </c>
    </row>
    <row r="76" spans="1:6" x14ac:dyDescent="0.3">
      <c r="A76" t="s">
        <v>380</v>
      </c>
      <c r="B76" t="s">
        <v>381</v>
      </c>
      <c r="C76" t="s">
        <v>373</v>
      </c>
      <c r="D76" t="s">
        <v>302</v>
      </c>
      <c r="E76">
        <v>528658.50791999965</v>
      </c>
      <c r="F76">
        <v>328827.58661405888</v>
      </c>
    </row>
    <row r="77" spans="1:6" x14ac:dyDescent="0.3">
      <c r="A77" t="s">
        <v>382</v>
      </c>
      <c r="B77" t="s">
        <v>383</v>
      </c>
      <c r="C77" t="s">
        <v>357</v>
      </c>
      <c r="D77" t="s">
        <v>239</v>
      </c>
      <c r="E77">
        <v>300919.30819999974</v>
      </c>
      <c r="F77">
        <v>244978.16569016036</v>
      </c>
    </row>
    <row r="78" spans="1:6" x14ac:dyDescent="0.3">
      <c r="A78" t="s">
        <v>384</v>
      </c>
      <c r="B78" t="s">
        <v>385</v>
      </c>
      <c r="C78" t="s">
        <v>386</v>
      </c>
      <c r="D78" t="s">
        <v>191</v>
      </c>
      <c r="E78">
        <v>216357.0295</v>
      </c>
      <c r="F78">
        <v>212327.78792003266</v>
      </c>
    </row>
    <row r="79" spans="1:6" x14ac:dyDescent="0.3">
      <c r="A79" t="s">
        <v>387</v>
      </c>
      <c r="B79" t="s">
        <v>388</v>
      </c>
      <c r="C79" t="s">
        <v>279</v>
      </c>
      <c r="D79" t="s">
        <v>256</v>
      </c>
      <c r="E79">
        <v>489602.60640000022</v>
      </c>
      <c r="F79">
        <v>312423.44012943213</v>
      </c>
    </row>
    <row r="80" spans="1:6" x14ac:dyDescent="0.3">
      <c r="A80" t="s">
        <v>389</v>
      </c>
      <c r="B80" t="s">
        <v>390</v>
      </c>
      <c r="C80" t="s">
        <v>238</v>
      </c>
      <c r="D80" t="s">
        <v>239</v>
      </c>
      <c r="E80">
        <v>5912.5039999999999</v>
      </c>
      <c r="F80">
        <v>4777.2199691434025</v>
      </c>
    </row>
    <row r="81" spans="1:6" x14ac:dyDescent="0.3">
      <c r="A81" t="s">
        <v>391</v>
      </c>
      <c r="B81" t="s">
        <v>392</v>
      </c>
      <c r="C81" t="s">
        <v>194</v>
      </c>
      <c r="D81" t="s">
        <v>195</v>
      </c>
      <c r="E81">
        <v>339915.17239999998</v>
      </c>
      <c r="F81">
        <v>268754.80555925536</v>
      </c>
    </row>
    <row r="82" spans="1:6" x14ac:dyDescent="0.3">
      <c r="A82" t="s">
        <v>393</v>
      </c>
      <c r="B82" t="s">
        <v>394</v>
      </c>
      <c r="C82" t="s">
        <v>395</v>
      </c>
      <c r="D82" t="s">
        <v>302</v>
      </c>
      <c r="E82">
        <v>713096.96200000029</v>
      </c>
      <c r="F82">
        <v>468562.53552512318</v>
      </c>
    </row>
    <row r="83" spans="1:6" x14ac:dyDescent="0.3">
      <c r="A83" t="s">
        <v>396</v>
      </c>
      <c r="B83" t="s">
        <v>397</v>
      </c>
      <c r="C83" t="s">
        <v>398</v>
      </c>
      <c r="D83" t="s">
        <v>177</v>
      </c>
      <c r="E83">
        <v>85829.345184000005</v>
      </c>
      <c r="F83">
        <v>139582.94960995906</v>
      </c>
    </row>
    <row r="84" spans="1:6" x14ac:dyDescent="0.3">
      <c r="A84" t="s">
        <v>399</v>
      </c>
      <c r="B84" t="s">
        <v>400</v>
      </c>
      <c r="C84" t="s">
        <v>279</v>
      </c>
      <c r="D84" t="s">
        <v>256</v>
      </c>
      <c r="E84">
        <v>43193.299200000009</v>
      </c>
      <c r="F84">
        <v>30224.802060142785</v>
      </c>
    </row>
    <row r="85" spans="1:6" x14ac:dyDescent="0.3">
      <c r="A85" t="s">
        <v>401</v>
      </c>
      <c r="B85" t="s">
        <v>402</v>
      </c>
      <c r="C85" t="s">
        <v>279</v>
      </c>
      <c r="D85" t="s">
        <v>256</v>
      </c>
      <c r="E85">
        <v>285571.62179999996</v>
      </c>
      <c r="F85">
        <v>157040.48353313527</v>
      </c>
    </row>
    <row r="86" spans="1:6" x14ac:dyDescent="0.3">
      <c r="A86" t="s">
        <v>403</v>
      </c>
      <c r="B86" t="s">
        <v>404</v>
      </c>
      <c r="C86" t="s">
        <v>314</v>
      </c>
      <c r="D86" t="s">
        <v>208</v>
      </c>
      <c r="E86">
        <v>100539.03519999998</v>
      </c>
      <c r="F86">
        <v>97476.468369628885</v>
      </c>
    </row>
    <row r="87" spans="1:6" x14ac:dyDescent="0.3">
      <c r="A87" t="s">
        <v>405</v>
      </c>
      <c r="B87" t="s">
        <v>406</v>
      </c>
      <c r="C87" t="s">
        <v>207</v>
      </c>
      <c r="D87" t="s">
        <v>208</v>
      </c>
      <c r="E87">
        <v>193824.20144000067</v>
      </c>
      <c r="F87">
        <v>178781.496504323</v>
      </c>
    </row>
    <row r="88" spans="1:6" x14ac:dyDescent="0.3">
      <c r="A88" t="s">
        <v>407</v>
      </c>
      <c r="B88" t="s">
        <v>408</v>
      </c>
      <c r="C88" t="s">
        <v>409</v>
      </c>
      <c r="D88" t="s">
        <v>235</v>
      </c>
      <c r="E88">
        <v>80069.017000000007</v>
      </c>
      <c r="F88">
        <v>161519.11862727767</v>
      </c>
    </row>
    <row r="89" spans="1:6" x14ac:dyDescent="0.3">
      <c r="A89" t="s">
        <v>410</v>
      </c>
      <c r="B89" t="s">
        <v>411</v>
      </c>
      <c r="C89" t="s">
        <v>340</v>
      </c>
      <c r="D89" t="s">
        <v>341</v>
      </c>
      <c r="E89">
        <v>505893.54219999997</v>
      </c>
      <c r="F89">
        <v>436961.27806894208</v>
      </c>
    </row>
    <row r="90" spans="1:6" x14ac:dyDescent="0.3">
      <c r="A90" t="s">
        <v>412</v>
      </c>
      <c r="B90" t="s">
        <v>413</v>
      </c>
      <c r="C90" t="s">
        <v>414</v>
      </c>
      <c r="D90" t="s">
        <v>195</v>
      </c>
      <c r="E90">
        <v>275440.864</v>
      </c>
      <c r="F90">
        <v>161102.04923123587</v>
      </c>
    </row>
    <row r="91" spans="1:6" x14ac:dyDescent="0.3">
      <c r="A91" t="s">
        <v>415</v>
      </c>
      <c r="B91" t="s">
        <v>416</v>
      </c>
      <c r="C91" t="s">
        <v>417</v>
      </c>
      <c r="D91" t="s">
        <v>294</v>
      </c>
      <c r="E91">
        <v>149746.00240000003</v>
      </c>
      <c r="F91">
        <v>139315.45577047596</v>
      </c>
    </row>
    <row r="92" spans="1:6" x14ac:dyDescent="0.3">
      <c r="A92" t="s">
        <v>418</v>
      </c>
      <c r="B92" t="s">
        <v>419</v>
      </c>
      <c r="C92" t="s">
        <v>373</v>
      </c>
      <c r="D92" t="s">
        <v>302</v>
      </c>
      <c r="E92">
        <v>164116.89199999999</v>
      </c>
      <c r="F92">
        <v>125188.28401906318</v>
      </c>
    </row>
    <row r="93" spans="1:6" x14ac:dyDescent="0.3">
      <c r="A93" t="s">
        <v>420</v>
      </c>
      <c r="B93" t="s">
        <v>421</v>
      </c>
      <c r="C93" t="s">
        <v>279</v>
      </c>
      <c r="D93" t="s">
        <v>256</v>
      </c>
      <c r="E93">
        <v>135013.81360000002</v>
      </c>
      <c r="F93">
        <v>112869.19905830943</v>
      </c>
    </row>
    <row r="94" spans="1:6" x14ac:dyDescent="0.3">
      <c r="A94" t="s">
        <v>422</v>
      </c>
      <c r="B94" t="s">
        <v>423</v>
      </c>
      <c r="C94" t="s">
        <v>279</v>
      </c>
      <c r="D94" t="s">
        <v>256</v>
      </c>
      <c r="E94">
        <v>429725.07599999988</v>
      </c>
      <c r="F94">
        <v>328037.68450341962</v>
      </c>
    </row>
    <row r="95" spans="1:6" x14ac:dyDescent="0.3">
      <c r="A95" t="s">
        <v>424</v>
      </c>
      <c r="B95" t="s">
        <v>425</v>
      </c>
      <c r="C95" t="s">
        <v>426</v>
      </c>
      <c r="D95" t="s">
        <v>191</v>
      </c>
      <c r="E95">
        <v>561201.03700000001</v>
      </c>
      <c r="F95">
        <v>510056.07871131494</v>
      </c>
    </row>
    <row r="96" spans="1:6" x14ac:dyDescent="0.3">
      <c r="A96" t="s">
        <v>427</v>
      </c>
      <c r="B96" t="s">
        <v>428</v>
      </c>
      <c r="C96" t="s">
        <v>190</v>
      </c>
      <c r="D96" t="s">
        <v>191</v>
      </c>
      <c r="E96">
        <v>51507.368000000002</v>
      </c>
      <c r="F96">
        <v>35547.232135585131</v>
      </c>
    </row>
    <row r="97" spans="1:6" x14ac:dyDescent="0.3">
      <c r="A97" t="s">
        <v>429</v>
      </c>
      <c r="B97" t="s">
        <v>430</v>
      </c>
      <c r="C97" t="s">
        <v>431</v>
      </c>
      <c r="D97" t="s">
        <v>239</v>
      </c>
      <c r="E97">
        <v>499850.68177600007</v>
      </c>
      <c r="F97">
        <v>460117.26422210381</v>
      </c>
    </row>
    <row r="98" spans="1:6" x14ac:dyDescent="0.3">
      <c r="A98" t="s">
        <v>432</v>
      </c>
      <c r="B98" t="s">
        <v>433</v>
      </c>
      <c r="C98" t="s">
        <v>263</v>
      </c>
      <c r="D98" t="s">
        <v>191</v>
      </c>
      <c r="E98">
        <v>327592.45199999993</v>
      </c>
      <c r="F98">
        <v>215745.89142048018</v>
      </c>
    </row>
    <row r="99" spans="1:6" x14ac:dyDescent="0.3">
      <c r="A99" t="s">
        <v>434</v>
      </c>
      <c r="B99" t="s">
        <v>435</v>
      </c>
      <c r="C99" t="s">
        <v>234</v>
      </c>
      <c r="D99" t="s">
        <v>235</v>
      </c>
      <c r="E99">
        <v>109357.89810000001</v>
      </c>
      <c r="F99">
        <v>103864.49769010948</v>
      </c>
    </row>
    <row r="100" spans="1:6" x14ac:dyDescent="0.3">
      <c r="A100" t="s">
        <v>436</v>
      </c>
      <c r="B100" t="s">
        <v>77</v>
      </c>
      <c r="C100" t="s">
        <v>81</v>
      </c>
      <c r="D100" t="s">
        <v>231</v>
      </c>
      <c r="E100">
        <v>27397.922015999997</v>
      </c>
      <c r="F100">
        <v>9412.3100994900014</v>
      </c>
    </row>
    <row r="101" spans="1:6" x14ac:dyDescent="0.3">
      <c r="A101" t="s">
        <v>437</v>
      </c>
      <c r="B101" t="s">
        <v>75</v>
      </c>
      <c r="C101" t="s">
        <v>80</v>
      </c>
      <c r="D101" t="s">
        <v>231</v>
      </c>
      <c r="E101">
        <v>60882.838983999995</v>
      </c>
      <c r="F101">
        <v>60573.277525875877</v>
      </c>
    </row>
    <row r="102" spans="1:6" x14ac:dyDescent="0.3">
      <c r="A102" t="s">
        <v>438</v>
      </c>
      <c r="B102" t="s">
        <v>439</v>
      </c>
      <c r="C102" t="s">
        <v>221</v>
      </c>
      <c r="D102" t="s">
        <v>222</v>
      </c>
      <c r="E102">
        <v>81356.575000000012</v>
      </c>
      <c r="F102">
        <v>49199.68577650292</v>
      </c>
    </row>
    <row r="103" spans="1:6" x14ac:dyDescent="0.3">
      <c r="A103" t="s">
        <v>440</v>
      </c>
      <c r="B103" t="s">
        <v>21</v>
      </c>
      <c r="C103" t="s">
        <v>86</v>
      </c>
      <c r="D103" t="s">
        <v>231</v>
      </c>
      <c r="E103">
        <v>74255.524200000014</v>
      </c>
      <c r="F103">
        <v>44310.062860390266</v>
      </c>
    </row>
    <row r="104" spans="1:6" x14ac:dyDescent="0.3">
      <c r="A104" t="s">
        <v>441</v>
      </c>
      <c r="B104" t="s">
        <v>442</v>
      </c>
      <c r="C104" t="s">
        <v>228</v>
      </c>
      <c r="D104" t="s">
        <v>208</v>
      </c>
      <c r="E104">
        <v>267079.25936000294</v>
      </c>
      <c r="F104">
        <v>185757.80435956927</v>
      </c>
    </row>
    <row r="105" spans="1:6" x14ac:dyDescent="0.3">
      <c r="A105" t="s">
        <v>443</v>
      </c>
      <c r="B105" t="s">
        <v>444</v>
      </c>
      <c r="C105" t="s">
        <v>293</v>
      </c>
      <c r="D105" t="s">
        <v>294</v>
      </c>
      <c r="E105">
        <v>114035.083424</v>
      </c>
      <c r="F105">
        <v>128477.08009087815</v>
      </c>
    </row>
    <row r="106" spans="1:6" x14ac:dyDescent="0.3">
      <c r="A106" t="s">
        <v>445</v>
      </c>
      <c r="B106" t="s">
        <v>446</v>
      </c>
      <c r="C106" t="s">
        <v>194</v>
      </c>
      <c r="D106" t="s">
        <v>195</v>
      </c>
      <c r="E106">
        <v>489140.63843999995</v>
      </c>
      <c r="F106">
        <v>349028.39863314922</v>
      </c>
    </row>
    <row r="107" spans="1:6" x14ac:dyDescent="0.3">
      <c r="A107" t="s">
        <v>447</v>
      </c>
      <c r="B107" t="s">
        <v>448</v>
      </c>
      <c r="C107" t="s">
        <v>267</v>
      </c>
      <c r="D107" t="s">
        <v>222</v>
      </c>
      <c r="E107">
        <v>24724.648400000005</v>
      </c>
      <c r="F107">
        <v>13703.717748320787</v>
      </c>
    </row>
    <row r="108" spans="1:6" x14ac:dyDescent="0.3">
      <c r="A108" t="s">
        <v>449</v>
      </c>
      <c r="B108" t="s">
        <v>450</v>
      </c>
      <c r="C108" t="s">
        <v>451</v>
      </c>
      <c r="D108" t="s">
        <v>243</v>
      </c>
      <c r="E108">
        <v>61151.609799999991</v>
      </c>
      <c r="F108">
        <v>31147.882512041586</v>
      </c>
    </row>
    <row r="109" spans="1:6" x14ac:dyDescent="0.3">
      <c r="A109" t="s">
        <v>452</v>
      </c>
      <c r="B109" t="s">
        <v>453</v>
      </c>
      <c r="C109" t="s">
        <v>454</v>
      </c>
      <c r="D109" t="s">
        <v>187</v>
      </c>
      <c r="E109">
        <v>33385.483999999997</v>
      </c>
      <c r="F109">
        <v>18651.225738186116</v>
      </c>
    </row>
    <row r="110" spans="1:6" x14ac:dyDescent="0.3">
      <c r="A110" t="s">
        <v>455</v>
      </c>
      <c r="B110" t="s">
        <v>456</v>
      </c>
      <c r="C110" t="s">
        <v>263</v>
      </c>
      <c r="D110" t="s">
        <v>191</v>
      </c>
      <c r="E110">
        <v>697543.22159999982</v>
      </c>
      <c r="F110">
        <v>648256.2307895394</v>
      </c>
    </row>
    <row r="111" spans="1:6" x14ac:dyDescent="0.3">
      <c r="A111" t="s">
        <v>457</v>
      </c>
      <c r="B111" t="s">
        <v>458</v>
      </c>
      <c r="C111" t="s">
        <v>459</v>
      </c>
      <c r="D111" t="s">
        <v>302</v>
      </c>
      <c r="E111">
        <v>686151.15103999979</v>
      </c>
      <c r="F111">
        <v>639669.08001044544</v>
      </c>
    </row>
    <row r="112" spans="1:6" x14ac:dyDescent="0.3">
      <c r="A112" t="s">
        <v>460</v>
      </c>
      <c r="B112" t="s">
        <v>461</v>
      </c>
      <c r="C112" t="s">
        <v>462</v>
      </c>
      <c r="D112" t="s">
        <v>212</v>
      </c>
      <c r="E112">
        <v>149618.39903199996</v>
      </c>
      <c r="F112">
        <v>148217.34103176187</v>
      </c>
    </row>
    <row r="113" spans="1:6" x14ac:dyDescent="0.3">
      <c r="A113" t="s">
        <v>463</v>
      </c>
      <c r="B113" t="s">
        <v>464</v>
      </c>
      <c r="C113" t="s">
        <v>279</v>
      </c>
      <c r="D113" t="s">
        <v>256</v>
      </c>
      <c r="E113">
        <v>193877.41034999987</v>
      </c>
      <c r="F113">
        <v>126865.45204659762</v>
      </c>
    </row>
    <row r="114" spans="1:6" x14ac:dyDescent="0.3">
      <c r="A114" t="s">
        <v>465</v>
      </c>
      <c r="B114" t="s">
        <v>466</v>
      </c>
      <c r="C114" t="s">
        <v>198</v>
      </c>
      <c r="D114" t="s">
        <v>195</v>
      </c>
      <c r="E114">
        <v>69099.745180000013</v>
      </c>
      <c r="F114">
        <v>63331.396069238675</v>
      </c>
    </row>
    <row r="115" spans="1:6" x14ac:dyDescent="0.3">
      <c r="A115" t="s">
        <v>467</v>
      </c>
      <c r="B115" t="s">
        <v>468</v>
      </c>
      <c r="C115" t="s">
        <v>279</v>
      </c>
      <c r="D115" t="s">
        <v>256</v>
      </c>
      <c r="E115">
        <v>199231.07516000001</v>
      </c>
      <c r="F115">
        <v>129463.64060758504</v>
      </c>
    </row>
    <row r="116" spans="1:6" x14ac:dyDescent="0.3">
      <c r="A116" t="s">
        <v>469</v>
      </c>
      <c r="B116" t="s">
        <v>470</v>
      </c>
      <c r="C116" t="s">
        <v>340</v>
      </c>
      <c r="D116" t="s">
        <v>341</v>
      </c>
      <c r="E116">
        <v>25458.301000000003</v>
      </c>
      <c r="F116">
        <v>22973.67812956162</v>
      </c>
    </row>
    <row r="117" spans="1:6" x14ac:dyDescent="0.3">
      <c r="A117" t="s">
        <v>471</v>
      </c>
      <c r="B117" t="s">
        <v>472</v>
      </c>
      <c r="C117" t="s">
        <v>473</v>
      </c>
      <c r="D117" t="s">
        <v>260</v>
      </c>
      <c r="E117">
        <v>97090.363869999972</v>
      </c>
      <c r="F117">
        <v>58526.153828566283</v>
      </c>
    </row>
    <row r="118" spans="1:6" x14ac:dyDescent="0.3">
      <c r="A118" t="s">
        <v>474</v>
      </c>
      <c r="B118" t="s">
        <v>475</v>
      </c>
      <c r="C118" t="s">
        <v>298</v>
      </c>
      <c r="D118" t="s">
        <v>294</v>
      </c>
      <c r="E118">
        <v>104999.87880000001</v>
      </c>
      <c r="F118">
        <v>107598.90999759031</v>
      </c>
    </row>
    <row r="119" spans="1:6" x14ac:dyDescent="0.3">
      <c r="A119" t="s">
        <v>476</v>
      </c>
      <c r="B119" t="s">
        <v>477</v>
      </c>
      <c r="C119" t="s">
        <v>211</v>
      </c>
      <c r="D119" t="s">
        <v>212</v>
      </c>
      <c r="E119">
        <v>223563.97059999997</v>
      </c>
      <c r="F119">
        <v>191263.15687124105</v>
      </c>
    </row>
    <row r="120" spans="1:6" x14ac:dyDescent="0.3">
      <c r="A120" t="s">
        <v>478</v>
      </c>
      <c r="B120" t="s">
        <v>479</v>
      </c>
      <c r="C120" t="s">
        <v>395</v>
      </c>
      <c r="D120" t="s">
        <v>302</v>
      </c>
      <c r="E120">
        <v>350124.93020000006</v>
      </c>
      <c r="F120">
        <v>311872.92898930359</v>
      </c>
    </row>
    <row r="121" spans="1:6" x14ac:dyDescent="0.3">
      <c r="A121" t="s">
        <v>480</v>
      </c>
      <c r="B121" t="s">
        <v>481</v>
      </c>
      <c r="C121" t="s">
        <v>482</v>
      </c>
      <c r="D121" t="s">
        <v>177</v>
      </c>
      <c r="E121">
        <v>77792.227100000004</v>
      </c>
      <c r="F121">
        <v>155210.51143269005</v>
      </c>
    </row>
    <row r="122" spans="1:6" x14ac:dyDescent="0.3">
      <c r="A122" t="s">
        <v>483</v>
      </c>
      <c r="B122" t="s">
        <v>484</v>
      </c>
      <c r="C122" t="s">
        <v>190</v>
      </c>
      <c r="D122" t="s">
        <v>191</v>
      </c>
      <c r="E122">
        <v>141934.80599999998</v>
      </c>
      <c r="F122">
        <v>86242.459446649242</v>
      </c>
    </row>
    <row r="123" spans="1:6" x14ac:dyDescent="0.3">
      <c r="A123" t="s">
        <v>485</v>
      </c>
      <c r="B123" t="s">
        <v>486</v>
      </c>
      <c r="C123" t="s">
        <v>459</v>
      </c>
      <c r="D123" t="s">
        <v>302</v>
      </c>
      <c r="E123">
        <v>660034.49699999986</v>
      </c>
      <c r="F123">
        <v>438073.60869300924</v>
      </c>
    </row>
    <row r="124" spans="1:6" x14ac:dyDescent="0.3">
      <c r="A124" t="s">
        <v>487</v>
      </c>
      <c r="B124" t="s">
        <v>488</v>
      </c>
      <c r="C124" t="s">
        <v>489</v>
      </c>
      <c r="D124" t="s">
        <v>191</v>
      </c>
      <c r="E124">
        <v>91425.02800000002</v>
      </c>
      <c r="F124">
        <v>78862.803376736148</v>
      </c>
    </row>
    <row r="125" spans="1:6" x14ac:dyDescent="0.3">
      <c r="A125" t="s">
        <v>490</v>
      </c>
      <c r="B125" t="s">
        <v>491</v>
      </c>
      <c r="C125" t="s">
        <v>492</v>
      </c>
      <c r="D125" t="s">
        <v>208</v>
      </c>
      <c r="E125">
        <v>85929.143279999989</v>
      </c>
      <c r="F125">
        <v>78885.62464088593</v>
      </c>
    </row>
    <row r="126" spans="1:6" x14ac:dyDescent="0.3">
      <c r="A126" t="s">
        <v>493</v>
      </c>
      <c r="B126" t="s">
        <v>494</v>
      </c>
      <c r="C126" t="s">
        <v>379</v>
      </c>
      <c r="D126" t="s">
        <v>195</v>
      </c>
      <c r="E126">
        <v>221011.42679999996</v>
      </c>
      <c r="F126">
        <v>199875.15215454798</v>
      </c>
    </row>
    <row r="127" spans="1:6" x14ac:dyDescent="0.3">
      <c r="A127" t="s">
        <v>495</v>
      </c>
      <c r="B127" t="s">
        <v>496</v>
      </c>
      <c r="C127" t="s">
        <v>284</v>
      </c>
      <c r="D127" t="s">
        <v>195</v>
      </c>
      <c r="E127">
        <v>473437.46479999996</v>
      </c>
      <c r="F127">
        <v>417530.40174714715</v>
      </c>
    </row>
    <row r="128" spans="1:6" x14ac:dyDescent="0.3">
      <c r="A128" t="s">
        <v>497</v>
      </c>
      <c r="B128" t="s">
        <v>498</v>
      </c>
      <c r="C128" t="s">
        <v>395</v>
      </c>
      <c r="D128" t="s">
        <v>302</v>
      </c>
      <c r="E128">
        <v>167559.58010000005</v>
      </c>
      <c r="F128">
        <v>134942.83021626985</v>
      </c>
    </row>
    <row r="129" spans="1:6" x14ac:dyDescent="0.3">
      <c r="A129" t="s">
        <v>499</v>
      </c>
      <c r="B129" t="s">
        <v>500</v>
      </c>
      <c r="C129" t="s">
        <v>501</v>
      </c>
      <c r="D129" t="s">
        <v>235</v>
      </c>
      <c r="E129">
        <v>48623.728799999997</v>
      </c>
      <c r="F129">
        <v>41506.924832533005</v>
      </c>
    </row>
    <row r="130" spans="1:6" x14ac:dyDescent="0.3">
      <c r="A130" t="s">
        <v>502</v>
      </c>
      <c r="B130" t="s">
        <v>503</v>
      </c>
      <c r="C130" t="s">
        <v>301</v>
      </c>
      <c r="D130" t="s">
        <v>302</v>
      </c>
      <c r="E130">
        <v>153728.42127999998</v>
      </c>
      <c r="F130">
        <v>146351.40225342702</v>
      </c>
    </row>
    <row r="131" spans="1:6" x14ac:dyDescent="0.3">
      <c r="A131" t="s">
        <v>504</v>
      </c>
      <c r="B131" t="s">
        <v>505</v>
      </c>
      <c r="C131" t="s">
        <v>506</v>
      </c>
      <c r="D131" t="s">
        <v>239</v>
      </c>
      <c r="E131">
        <v>303287.88899999997</v>
      </c>
      <c r="F131">
        <v>286502.19587881851</v>
      </c>
    </row>
    <row r="132" spans="1:6" x14ac:dyDescent="0.3">
      <c r="A132" t="s">
        <v>507</v>
      </c>
      <c r="B132" t="s">
        <v>508</v>
      </c>
      <c r="C132" t="s">
        <v>395</v>
      </c>
      <c r="D132" t="s">
        <v>302</v>
      </c>
      <c r="E132">
        <v>279112.89079999999</v>
      </c>
      <c r="F132">
        <v>274506.81103785726</v>
      </c>
    </row>
    <row r="133" spans="1:6" x14ac:dyDescent="0.3">
      <c r="A133" t="s">
        <v>509</v>
      </c>
      <c r="B133" t="s">
        <v>510</v>
      </c>
      <c r="C133" t="s">
        <v>511</v>
      </c>
      <c r="D133" t="s">
        <v>512</v>
      </c>
      <c r="E133">
        <v>196394.69873599996</v>
      </c>
      <c r="F133">
        <v>129296.7943640874</v>
      </c>
    </row>
    <row r="134" spans="1:6" x14ac:dyDescent="0.3">
      <c r="A134" t="s">
        <v>513</v>
      </c>
      <c r="B134" t="s">
        <v>32</v>
      </c>
      <c r="C134" t="s">
        <v>81</v>
      </c>
      <c r="D134" t="s">
        <v>231</v>
      </c>
      <c r="E134">
        <v>151837.35529599997</v>
      </c>
      <c r="F134">
        <v>32793.876250880952</v>
      </c>
    </row>
    <row r="135" spans="1:6" x14ac:dyDescent="0.3">
      <c r="A135" t="s">
        <v>514</v>
      </c>
      <c r="B135" t="s">
        <v>515</v>
      </c>
      <c r="C135" t="s">
        <v>190</v>
      </c>
      <c r="D135" t="s">
        <v>191</v>
      </c>
      <c r="E135">
        <v>190341.32696999999</v>
      </c>
      <c r="F135">
        <v>135442.04409338965</v>
      </c>
    </row>
    <row r="136" spans="1:6" x14ac:dyDescent="0.3">
      <c r="A136" t="s">
        <v>516</v>
      </c>
      <c r="B136" t="s">
        <v>517</v>
      </c>
      <c r="C136" t="s">
        <v>194</v>
      </c>
      <c r="D136" t="s">
        <v>195</v>
      </c>
      <c r="E136">
        <v>12022.1631</v>
      </c>
      <c r="F136">
        <v>8649.6351154394943</v>
      </c>
    </row>
    <row r="137" spans="1:6" x14ac:dyDescent="0.3">
      <c r="A137" t="s">
        <v>518</v>
      </c>
      <c r="B137" t="s">
        <v>46</v>
      </c>
      <c r="C137" t="s">
        <v>86</v>
      </c>
      <c r="D137" t="s">
        <v>231</v>
      </c>
      <c r="E137">
        <v>75287.279999999955</v>
      </c>
      <c r="F137">
        <v>32247.584676247403</v>
      </c>
    </row>
    <row r="138" spans="1:6" x14ac:dyDescent="0.3">
      <c r="A138" t="s">
        <v>519</v>
      </c>
      <c r="B138" t="s">
        <v>520</v>
      </c>
      <c r="C138" t="s">
        <v>521</v>
      </c>
      <c r="D138" t="s">
        <v>235</v>
      </c>
      <c r="E138">
        <v>150700.367</v>
      </c>
      <c r="F138">
        <v>152799.58214175285</v>
      </c>
    </row>
    <row r="139" spans="1:6" x14ac:dyDescent="0.3">
      <c r="A139" t="s">
        <v>522</v>
      </c>
      <c r="B139" t="s">
        <v>523</v>
      </c>
      <c r="C139" t="s">
        <v>524</v>
      </c>
      <c r="D139" t="s">
        <v>341</v>
      </c>
      <c r="E139">
        <v>185393.45658400003</v>
      </c>
      <c r="F139">
        <v>109497.12753330036</v>
      </c>
    </row>
    <row r="140" spans="1:6" x14ac:dyDescent="0.3">
      <c r="A140" t="s">
        <v>525</v>
      </c>
      <c r="B140" t="s">
        <v>526</v>
      </c>
      <c r="C140" t="s">
        <v>373</v>
      </c>
      <c r="D140" t="s">
        <v>302</v>
      </c>
      <c r="E140">
        <v>188191.84571999998</v>
      </c>
      <c r="F140">
        <v>104911.18064191219</v>
      </c>
    </row>
    <row r="141" spans="1:6" x14ac:dyDescent="0.3">
      <c r="A141" t="s">
        <v>527</v>
      </c>
      <c r="B141" t="s">
        <v>79</v>
      </c>
      <c r="C141" t="s">
        <v>84</v>
      </c>
      <c r="D141" t="s">
        <v>231</v>
      </c>
      <c r="E141">
        <v>35094</v>
      </c>
      <c r="F141">
        <v>5041.5172774335551</v>
      </c>
    </row>
    <row r="142" spans="1:6" x14ac:dyDescent="0.3">
      <c r="A142" t="s">
        <v>528</v>
      </c>
      <c r="B142" t="s">
        <v>529</v>
      </c>
      <c r="C142" t="s">
        <v>530</v>
      </c>
      <c r="D142" t="s">
        <v>222</v>
      </c>
      <c r="E142">
        <v>22722.177343999996</v>
      </c>
      <c r="F142">
        <v>13396.110999148394</v>
      </c>
    </row>
    <row r="143" spans="1:6" x14ac:dyDescent="0.3">
      <c r="A143" t="s">
        <v>531</v>
      </c>
      <c r="B143" t="s">
        <v>532</v>
      </c>
      <c r="C143" t="s">
        <v>533</v>
      </c>
      <c r="D143" t="s">
        <v>256</v>
      </c>
      <c r="E143">
        <v>37275.392959999997</v>
      </c>
      <c r="F143">
        <v>27881.062023371309</v>
      </c>
    </row>
    <row r="144" spans="1:6" x14ac:dyDescent="0.3">
      <c r="A144" t="s">
        <v>534</v>
      </c>
      <c r="B144" t="s">
        <v>535</v>
      </c>
      <c r="C144" t="s">
        <v>263</v>
      </c>
      <c r="D144" t="s">
        <v>191</v>
      </c>
      <c r="E144">
        <v>4635.0015999999996</v>
      </c>
      <c r="F144">
        <v>3127.4403290149367</v>
      </c>
    </row>
    <row r="145" spans="1:6" x14ac:dyDescent="0.3">
      <c r="A145" t="s">
        <v>536</v>
      </c>
      <c r="B145" t="s">
        <v>537</v>
      </c>
      <c r="C145" t="s">
        <v>414</v>
      </c>
      <c r="D145" t="s">
        <v>195</v>
      </c>
      <c r="E145">
        <v>157733.24960000001</v>
      </c>
      <c r="F145">
        <v>96518.828505675003</v>
      </c>
    </row>
    <row r="146" spans="1:6" x14ac:dyDescent="0.3">
      <c r="A146" t="s">
        <v>538</v>
      </c>
      <c r="B146" t="s">
        <v>539</v>
      </c>
      <c r="C146" t="s">
        <v>540</v>
      </c>
      <c r="D146" t="s">
        <v>243</v>
      </c>
      <c r="E146">
        <v>276531.12419999996</v>
      </c>
      <c r="F146">
        <v>210000.25450989837</v>
      </c>
    </row>
    <row r="147" spans="1:6" x14ac:dyDescent="0.3">
      <c r="A147" t="s">
        <v>541</v>
      </c>
      <c r="B147" t="s">
        <v>542</v>
      </c>
      <c r="C147" t="s">
        <v>511</v>
      </c>
      <c r="D147" t="s">
        <v>512</v>
      </c>
      <c r="E147">
        <v>99020.821850000008</v>
      </c>
      <c r="F147">
        <v>65410.852728145401</v>
      </c>
    </row>
    <row r="148" spans="1:6" x14ac:dyDescent="0.3">
      <c r="A148" t="s">
        <v>543</v>
      </c>
      <c r="B148" t="s">
        <v>544</v>
      </c>
      <c r="C148" t="s">
        <v>540</v>
      </c>
      <c r="D148" t="s">
        <v>243</v>
      </c>
      <c r="E148">
        <v>298905.18700000003</v>
      </c>
      <c r="F148">
        <v>183456.10105544742</v>
      </c>
    </row>
    <row r="149" spans="1:6" x14ac:dyDescent="0.3">
      <c r="A149" t="s">
        <v>545</v>
      </c>
      <c r="B149" t="s">
        <v>546</v>
      </c>
      <c r="C149" t="s">
        <v>279</v>
      </c>
      <c r="D149" t="s">
        <v>256</v>
      </c>
      <c r="E149">
        <v>219156.81839999999</v>
      </c>
      <c r="F149">
        <v>208720.1452668159</v>
      </c>
    </row>
    <row r="150" spans="1:6" x14ac:dyDescent="0.3">
      <c r="A150" t="s">
        <v>547</v>
      </c>
      <c r="B150" t="s">
        <v>548</v>
      </c>
      <c r="C150" t="s">
        <v>398</v>
      </c>
      <c r="D150" t="s">
        <v>177</v>
      </c>
      <c r="E150">
        <v>104071.55600000001</v>
      </c>
      <c r="F150">
        <v>96436.533729961302</v>
      </c>
    </row>
    <row r="151" spans="1:6" x14ac:dyDescent="0.3">
      <c r="A151" t="s">
        <v>549</v>
      </c>
      <c r="B151" t="s">
        <v>550</v>
      </c>
      <c r="C151" t="s">
        <v>551</v>
      </c>
      <c r="D151" t="s">
        <v>177</v>
      </c>
      <c r="E151">
        <v>350610.23560000001</v>
      </c>
      <c r="F151">
        <v>207635.00406493116</v>
      </c>
    </row>
    <row r="152" spans="1:6" x14ac:dyDescent="0.3">
      <c r="A152" t="s">
        <v>552</v>
      </c>
      <c r="B152" t="s">
        <v>553</v>
      </c>
      <c r="C152" t="s">
        <v>279</v>
      </c>
      <c r="D152" t="s">
        <v>256</v>
      </c>
      <c r="E152">
        <v>166091.16528799999</v>
      </c>
      <c r="F152">
        <v>123137.03432657701</v>
      </c>
    </row>
    <row r="153" spans="1:6" x14ac:dyDescent="0.3">
      <c r="A153" t="s">
        <v>554</v>
      </c>
      <c r="B153" t="s">
        <v>555</v>
      </c>
      <c r="C153" t="s">
        <v>473</v>
      </c>
      <c r="D153" t="s">
        <v>260</v>
      </c>
      <c r="E153">
        <v>477305.8322</v>
      </c>
      <c r="F153">
        <v>251853.11190264099</v>
      </c>
    </row>
    <row r="154" spans="1:6" x14ac:dyDescent="0.3">
      <c r="A154" t="s">
        <v>556</v>
      </c>
      <c r="B154" t="s">
        <v>557</v>
      </c>
      <c r="C154" t="s">
        <v>86</v>
      </c>
      <c r="D154" t="s">
        <v>231</v>
      </c>
      <c r="E154">
        <v>36371.480000000003</v>
      </c>
      <c r="F154">
        <v>12662.191234540689</v>
      </c>
    </row>
    <row r="155" spans="1:6" x14ac:dyDescent="0.3">
      <c r="A155" t="s">
        <v>558</v>
      </c>
      <c r="B155" t="s">
        <v>559</v>
      </c>
      <c r="C155" t="s">
        <v>511</v>
      </c>
      <c r="D155" t="s">
        <v>512</v>
      </c>
      <c r="E155">
        <v>108693.48759999999</v>
      </c>
      <c r="F155">
        <v>57517.992239337073</v>
      </c>
    </row>
    <row r="156" spans="1:6" x14ac:dyDescent="0.3">
      <c r="A156" t="s">
        <v>560</v>
      </c>
      <c r="B156" t="s">
        <v>78</v>
      </c>
      <c r="C156" t="s">
        <v>88</v>
      </c>
      <c r="D156" t="s">
        <v>231</v>
      </c>
      <c r="E156">
        <v>26452</v>
      </c>
      <c r="F156">
        <v>10107.177123675472</v>
      </c>
    </row>
    <row r="157" spans="1:6" x14ac:dyDescent="0.3">
      <c r="A157" t="s">
        <v>561</v>
      </c>
      <c r="B157" t="s">
        <v>562</v>
      </c>
      <c r="C157" t="s">
        <v>183</v>
      </c>
      <c r="D157" t="s">
        <v>177</v>
      </c>
      <c r="E157">
        <v>55846.942900000009</v>
      </c>
      <c r="F157">
        <v>32851.073658888919</v>
      </c>
    </row>
    <row r="158" spans="1:6" x14ac:dyDescent="0.3">
      <c r="A158" t="s">
        <v>563</v>
      </c>
      <c r="B158" t="s">
        <v>564</v>
      </c>
      <c r="C158" t="s">
        <v>565</v>
      </c>
      <c r="D158" t="s">
        <v>208</v>
      </c>
      <c r="E158">
        <v>66780.123200000002</v>
      </c>
      <c r="F158">
        <v>57912.716048887778</v>
      </c>
    </row>
    <row r="159" spans="1:6" x14ac:dyDescent="0.3">
      <c r="A159" t="s">
        <v>566</v>
      </c>
      <c r="B159" t="s">
        <v>567</v>
      </c>
      <c r="C159" t="s">
        <v>568</v>
      </c>
      <c r="D159" t="s">
        <v>260</v>
      </c>
      <c r="E159">
        <v>228664.89236000006</v>
      </c>
      <c r="F159">
        <v>178205.00079483012</v>
      </c>
    </row>
    <row r="160" spans="1:6" x14ac:dyDescent="0.3">
      <c r="A160" t="s">
        <v>569</v>
      </c>
      <c r="B160" t="s">
        <v>570</v>
      </c>
      <c r="C160" t="s">
        <v>571</v>
      </c>
      <c r="D160" t="s">
        <v>187</v>
      </c>
      <c r="E160">
        <v>62156.816968000021</v>
      </c>
      <c r="F160">
        <v>32824.083095950467</v>
      </c>
    </row>
    <row r="161" spans="1:6" x14ac:dyDescent="0.3">
      <c r="A161" t="s">
        <v>572</v>
      </c>
      <c r="B161" t="s">
        <v>573</v>
      </c>
      <c r="C161" t="s">
        <v>284</v>
      </c>
      <c r="D161" t="s">
        <v>195</v>
      </c>
      <c r="E161">
        <v>114302.47372800006</v>
      </c>
      <c r="F161">
        <v>81905.59637017698</v>
      </c>
    </row>
    <row r="162" spans="1:6" x14ac:dyDescent="0.3">
      <c r="A162" t="s">
        <v>574</v>
      </c>
      <c r="B162" t="s">
        <v>575</v>
      </c>
      <c r="C162" t="s">
        <v>311</v>
      </c>
      <c r="D162" t="s">
        <v>239</v>
      </c>
      <c r="E162">
        <v>207761.56425999996</v>
      </c>
      <c r="F162">
        <v>129900.52034575536</v>
      </c>
    </row>
    <row r="163" spans="1:6" x14ac:dyDescent="0.3">
      <c r="A163" t="s">
        <v>576</v>
      </c>
      <c r="B163" t="s">
        <v>577</v>
      </c>
      <c r="C163" t="s">
        <v>578</v>
      </c>
      <c r="D163" t="s">
        <v>294</v>
      </c>
      <c r="E163">
        <v>70192.520400000009</v>
      </c>
      <c r="F163">
        <v>36418.590156524559</v>
      </c>
    </row>
    <row r="164" spans="1:6" x14ac:dyDescent="0.3">
      <c r="A164" t="s">
        <v>579</v>
      </c>
      <c r="B164" t="s">
        <v>580</v>
      </c>
      <c r="C164" t="s">
        <v>395</v>
      </c>
      <c r="D164" t="s">
        <v>302</v>
      </c>
      <c r="E164">
        <v>4772.4888000000001</v>
      </c>
      <c r="F164">
        <v>4280.1844849824229</v>
      </c>
    </row>
    <row r="165" spans="1:6" x14ac:dyDescent="0.3">
      <c r="A165" t="s">
        <v>581</v>
      </c>
      <c r="B165" t="s">
        <v>582</v>
      </c>
      <c r="C165" t="s">
        <v>583</v>
      </c>
      <c r="D165" t="s">
        <v>191</v>
      </c>
      <c r="E165">
        <v>56525.480479999998</v>
      </c>
      <c r="F165">
        <v>31093.586437041115</v>
      </c>
    </row>
    <row r="166" spans="1:6" x14ac:dyDescent="0.3">
      <c r="A166" t="s">
        <v>584</v>
      </c>
      <c r="B166" t="s">
        <v>585</v>
      </c>
      <c r="C166" t="s">
        <v>340</v>
      </c>
      <c r="D166" t="s">
        <v>341</v>
      </c>
      <c r="E166">
        <v>90417.079583999992</v>
      </c>
      <c r="F166">
        <v>85049.326041180117</v>
      </c>
    </row>
    <row r="167" spans="1:6" x14ac:dyDescent="0.3">
      <c r="A167" t="s">
        <v>586</v>
      </c>
      <c r="B167" t="s">
        <v>587</v>
      </c>
      <c r="C167" t="s">
        <v>489</v>
      </c>
      <c r="D167" t="s">
        <v>191</v>
      </c>
      <c r="E167">
        <v>212832.17322</v>
      </c>
      <c r="F167">
        <v>160051.99824359527</v>
      </c>
    </row>
    <row r="168" spans="1:6" x14ac:dyDescent="0.3">
      <c r="A168" t="s">
        <v>588</v>
      </c>
      <c r="B168" t="s">
        <v>589</v>
      </c>
      <c r="C168" t="s">
        <v>351</v>
      </c>
      <c r="D168" t="s">
        <v>260</v>
      </c>
      <c r="E168">
        <v>110036.94799999999</v>
      </c>
      <c r="F168">
        <v>84257.765034447177</v>
      </c>
    </row>
    <row r="169" spans="1:6" x14ac:dyDescent="0.3">
      <c r="A169" t="s">
        <v>590</v>
      </c>
      <c r="B169" t="s">
        <v>591</v>
      </c>
      <c r="C169" t="s">
        <v>459</v>
      </c>
      <c r="D169" t="s">
        <v>302</v>
      </c>
      <c r="E169">
        <v>344982.97739999997</v>
      </c>
      <c r="F169">
        <v>212151.39555059056</v>
      </c>
    </row>
    <row r="170" spans="1:6" x14ac:dyDescent="0.3">
      <c r="A170" t="s">
        <v>592</v>
      </c>
      <c r="B170" t="s">
        <v>593</v>
      </c>
      <c r="C170" t="s">
        <v>489</v>
      </c>
      <c r="D170" t="s">
        <v>191</v>
      </c>
      <c r="E170">
        <v>10724.507000000001</v>
      </c>
      <c r="F170">
        <v>6186.1810866888591</v>
      </c>
    </row>
    <row r="171" spans="1:6" x14ac:dyDescent="0.3">
      <c r="A171" t="s">
        <v>594</v>
      </c>
      <c r="B171" t="s">
        <v>595</v>
      </c>
      <c r="C171" t="s">
        <v>218</v>
      </c>
      <c r="D171" t="s">
        <v>177</v>
      </c>
      <c r="E171">
        <v>356757.29363999999</v>
      </c>
      <c r="F171">
        <v>328013.40908278618</v>
      </c>
    </row>
    <row r="172" spans="1:6" x14ac:dyDescent="0.3">
      <c r="A172" t="s">
        <v>596</v>
      </c>
      <c r="B172" t="s">
        <v>597</v>
      </c>
      <c r="C172" t="s">
        <v>598</v>
      </c>
      <c r="D172" t="s">
        <v>177</v>
      </c>
      <c r="E172">
        <v>10877.0808</v>
      </c>
      <c r="F172">
        <v>6997.0961377039339</v>
      </c>
    </row>
    <row r="173" spans="1:6" x14ac:dyDescent="0.3">
      <c r="A173" t="s">
        <v>599</v>
      </c>
      <c r="B173" t="s">
        <v>600</v>
      </c>
      <c r="C173" t="s">
        <v>314</v>
      </c>
      <c r="D173" t="s">
        <v>208</v>
      </c>
      <c r="E173">
        <v>74704.494815999991</v>
      </c>
      <c r="F173">
        <v>59948.299416667396</v>
      </c>
    </row>
    <row r="174" spans="1:6" x14ac:dyDescent="0.3">
      <c r="A174" t="s">
        <v>601</v>
      </c>
      <c r="B174" t="s">
        <v>602</v>
      </c>
      <c r="C174" t="s">
        <v>506</v>
      </c>
      <c r="D174" t="s">
        <v>239</v>
      </c>
      <c r="E174">
        <v>527104.06336000015</v>
      </c>
      <c r="F174">
        <v>486581.43415228912</v>
      </c>
    </row>
    <row r="175" spans="1:6" x14ac:dyDescent="0.3">
      <c r="A175" t="s">
        <v>603</v>
      </c>
      <c r="B175" t="s">
        <v>604</v>
      </c>
      <c r="C175" t="s">
        <v>314</v>
      </c>
      <c r="D175" t="s">
        <v>208</v>
      </c>
      <c r="E175">
        <v>64371.169440000005</v>
      </c>
      <c r="F175">
        <v>45189.945077956319</v>
      </c>
    </row>
    <row r="176" spans="1:6" x14ac:dyDescent="0.3">
      <c r="A176" t="s">
        <v>605</v>
      </c>
      <c r="B176" t="s">
        <v>606</v>
      </c>
      <c r="C176" t="s">
        <v>364</v>
      </c>
      <c r="D176" t="s">
        <v>222</v>
      </c>
      <c r="E176">
        <v>78658.508975999997</v>
      </c>
      <c r="F176">
        <v>63698.433267065695</v>
      </c>
    </row>
    <row r="177" spans="1:6" x14ac:dyDescent="0.3">
      <c r="A177" t="s">
        <v>607</v>
      </c>
      <c r="B177" t="s">
        <v>608</v>
      </c>
      <c r="C177" t="s">
        <v>609</v>
      </c>
      <c r="D177" t="s">
        <v>222</v>
      </c>
      <c r="E177">
        <v>78482.687279999998</v>
      </c>
      <c r="F177">
        <v>48939.635317833956</v>
      </c>
    </row>
    <row r="178" spans="1:6" x14ac:dyDescent="0.3">
      <c r="A178" t="s">
        <v>610</v>
      </c>
      <c r="B178" t="s">
        <v>611</v>
      </c>
      <c r="C178" t="s">
        <v>207</v>
      </c>
      <c r="D178" t="s">
        <v>208</v>
      </c>
      <c r="E178">
        <v>62618.914336000002</v>
      </c>
      <c r="F178">
        <v>40540.26478250324</v>
      </c>
    </row>
    <row r="179" spans="1:6" x14ac:dyDescent="0.3">
      <c r="A179" t="s">
        <v>612</v>
      </c>
      <c r="B179" t="s">
        <v>613</v>
      </c>
      <c r="C179" t="s">
        <v>84</v>
      </c>
      <c r="D179" t="s">
        <v>231</v>
      </c>
      <c r="E179">
        <v>38389.785944000003</v>
      </c>
      <c r="F179">
        <v>19840.254595257782</v>
      </c>
    </row>
    <row r="180" spans="1:6" x14ac:dyDescent="0.3">
      <c r="A180" t="s">
        <v>614</v>
      </c>
      <c r="B180" t="s">
        <v>615</v>
      </c>
      <c r="C180" t="s">
        <v>616</v>
      </c>
      <c r="D180" t="s">
        <v>302</v>
      </c>
      <c r="E180">
        <v>231090.092</v>
      </c>
      <c r="F180">
        <v>154995.20675938917</v>
      </c>
    </row>
    <row r="181" spans="1:6" x14ac:dyDescent="0.3">
      <c r="A181" t="s">
        <v>617</v>
      </c>
      <c r="B181" t="s">
        <v>618</v>
      </c>
      <c r="C181" t="s">
        <v>619</v>
      </c>
      <c r="D181" t="s">
        <v>260</v>
      </c>
      <c r="E181">
        <v>224720.69764000003</v>
      </c>
      <c r="F181">
        <v>114045.3095529358</v>
      </c>
    </row>
    <row r="182" spans="1:6" x14ac:dyDescent="0.3">
      <c r="A182" t="s">
        <v>620</v>
      </c>
      <c r="B182" t="s">
        <v>621</v>
      </c>
      <c r="C182" t="s">
        <v>473</v>
      </c>
      <c r="D182" t="s">
        <v>260</v>
      </c>
      <c r="E182">
        <v>383230.70559999993</v>
      </c>
      <c r="F182">
        <v>244087.56941880734</v>
      </c>
    </row>
    <row r="183" spans="1:6" x14ac:dyDescent="0.3">
      <c r="A183" t="s">
        <v>622</v>
      </c>
      <c r="B183" t="s">
        <v>623</v>
      </c>
      <c r="C183" t="s">
        <v>624</v>
      </c>
      <c r="D183" t="s">
        <v>302</v>
      </c>
      <c r="E183">
        <v>168378.4037</v>
      </c>
      <c r="F183">
        <v>166751.74832859164</v>
      </c>
    </row>
    <row r="184" spans="1:6" x14ac:dyDescent="0.3">
      <c r="A184" t="s">
        <v>625</v>
      </c>
      <c r="B184" t="s">
        <v>31</v>
      </c>
      <c r="C184" t="s">
        <v>90</v>
      </c>
      <c r="D184" t="s">
        <v>231</v>
      </c>
      <c r="E184">
        <v>19176.379000000001</v>
      </c>
      <c r="F184">
        <v>5958.8762529929299</v>
      </c>
    </row>
    <row r="185" spans="1:6" x14ac:dyDescent="0.3">
      <c r="A185" t="s">
        <v>626</v>
      </c>
      <c r="B185" t="s">
        <v>627</v>
      </c>
      <c r="C185" t="s">
        <v>628</v>
      </c>
      <c r="D185" t="s">
        <v>341</v>
      </c>
      <c r="E185">
        <v>5288</v>
      </c>
      <c r="F185">
        <v>4298.7700928628046</v>
      </c>
    </row>
    <row r="186" spans="1:6" x14ac:dyDescent="0.3">
      <c r="A186" t="s">
        <v>629</v>
      </c>
      <c r="B186" t="s">
        <v>630</v>
      </c>
      <c r="C186" t="s">
        <v>631</v>
      </c>
      <c r="D186" t="s">
        <v>191</v>
      </c>
      <c r="E186">
        <v>64811.462119999997</v>
      </c>
      <c r="F186">
        <v>52289.142324498716</v>
      </c>
    </row>
    <row r="187" spans="1:6" x14ac:dyDescent="0.3">
      <c r="A187" t="s">
        <v>632</v>
      </c>
      <c r="B187" t="s">
        <v>633</v>
      </c>
      <c r="C187" t="s">
        <v>634</v>
      </c>
      <c r="D187" t="s">
        <v>208</v>
      </c>
      <c r="E187">
        <v>53369.011399999974</v>
      </c>
      <c r="F187">
        <v>37783.453834135908</v>
      </c>
    </row>
    <row r="188" spans="1:6" x14ac:dyDescent="0.3">
      <c r="A188" t="s">
        <v>635</v>
      </c>
      <c r="B188" t="s">
        <v>636</v>
      </c>
      <c r="C188" t="s">
        <v>637</v>
      </c>
      <c r="D188" t="s">
        <v>191</v>
      </c>
      <c r="E188">
        <v>87154.37372399999</v>
      </c>
      <c r="F188">
        <v>58967.371934119852</v>
      </c>
    </row>
    <row r="189" spans="1:6" x14ac:dyDescent="0.3">
      <c r="A189" t="s">
        <v>638</v>
      </c>
      <c r="B189" t="s">
        <v>639</v>
      </c>
      <c r="C189" t="s">
        <v>640</v>
      </c>
      <c r="D189" t="s">
        <v>208</v>
      </c>
      <c r="E189">
        <v>51433.274999999994</v>
      </c>
      <c r="F189">
        <v>38693.25633799658</v>
      </c>
    </row>
    <row r="190" spans="1:6" x14ac:dyDescent="0.3">
      <c r="A190" t="s">
        <v>641</v>
      </c>
      <c r="B190" t="s">
        <v>642</v>
      </c>
      <c r="C190" t="s">
        <v>267</v>
      </c>
      <c r="D190" t="s">
        <v>222</v>
      </c>
      <c r="E190">
        <v>24790.676800000001</v>
      </c>
      <c r="F190">
        <v>18698.193900516155</v>
      </c>
    </row>
    <row r="191" spans="1:6" x14ac:dyDescent="0.3">
      <c r="A191" t="s">
        <v>643</v>
      </c>
      <c r="B191" t="s">
        <v>38</v>
      </c>
      <c r="C191" t="s">
        <v>89</v>
      </c>
      <c r="D191" t="s">
        <v>231</v>
      </c>
      <c r="E191">
        <v>78553.013183999996</v>
      </c>
      <c r="F191">
        <v>11737.89370301184</v>
      </c>
    </row>
    <row r="192" spans="1:6" x14ac:dyDescent="0.3">
      <c r="A192" t="s">
        <v>644</v>
      </c>
      <c r="B192" t="s">
        <v>645</v>
      </c>
      <c r="C192" t="s">
        <v>540</v>
      </c>
      <c r="D192" t="s">
        <v>646</v>
      </c>
      <c r="E192">
        <v>208553.6784</v>
      </c>
      <c r="F192">
        <v>161758.19501519529</v>
      </c>
    </row>
    <row r="193" spans="1:6" x14ac:dyDescent="0.3">
      <c r="A193" t="s">
        <v>647</v>
      </c>
      <c r="B193" t="s">
        <v>648</v>
      </c>
      <c r="C193" t="s">
        <v>649</v>
      </c>
      <c r="D193" t="s">
        <v>239</v>
      </c>
      <c r="E193">
        <v>52615.448999999986</v>
      </c>
      <c r="F193">
        <v>39938.076432417685</v>
      </c>
    </row>
    <row r="194" spans="1:6" x14ac:dyDescent="0.3">
      <c r="A194" t="s">
        <v>650</v>
      </c>
      <c r="B194" t="s">
        <v>651</v>
      </c>
      <c r="C194" t="s">
        <v>652</v>
      </c>
      <c r="D194" t="s">
        <v>177</v>
      </c>
      <c r="E194">
        <v>10675.511999999999</v>
      </c>
      <c r="F194">
        <v>9004.2186173461523</v>
      </c>
    </row>
    <row r="195" spans="1:6" x14ac:dyDescent="0.3">
      <c r="A195" t="s">
        <v>653</v>
      </c>
      <c r="B195" t="s">
        <v>39</v>
      </c>
      <c r="C195" t="s">
        <v>84</v>
      </c>
      <c r="D195" t="s">
        <v>231</v>
      </c>
      <c r="E195">
        <v>187014.09524600004</v>
      </c>
      <c r="F195">
        <v>92225.256194979564</v>
      </c>
    </row>
    <row r="196" spans="1:6" x14ac:dyDescent="0.3">
      <c r="A196" t="s">
        <v>654</v>
      </c>
      <c r="B196" t="s">
        <v>655</v>
      </c>
      <c r="C196" t="s">
        <v>186</v>
      </c>
      <c r="D196" t="s">
        <v>187</v>
      </c>
      <c r="E196">
        <v>256006.57760000002</v>
      </c>
      <c r="F196">
        <v>156134.50301061635</v>
      </c>
    </row>
    <row r="197" spans="1:6" x14ac:dyDescent="0.3">
      <c r="A197" t="s">
        <v>656</v>
      </c>
      <c r="B197" t="s">
        <v>657</v>
      </c>
      <c r="C197" t="s">
        <v>658</v>
      </c>
      <c r="D197" t="s">
        <v>222</v>
      </c>
      <c r="E197">
        <v>68349.36</v>
      </c>
      <c r="F197">
        <v>59801.306106102471</v>
      </c>
    </row>
    <row r="198" spans="1:6" x14ac:dyDescent="0.3">
      <c r="A198" t="s">
        <v>659</v>
      </c>
      <c r="B198" t="s">
        <v>660</v>
      </c>
      <c r="C198" t="s">
        <v>661</v>
      </c>
      <c r="D198" t="s">
        <v>187</v>
      </c>
      <c r="E198">
        <v>56813.166499999999</v>
      </c>
      <c r="F198">
        <v>50148.293024195162</v>
      </c>
    </row>
    <row r="199" spans="1:6" x14ac:dyDescent="0.3">
      <c r="A199" t="s">
        <v>662</v>
      </c>
      <c r="B199" t="s">
        <v>663</v>
      </c>
      <c r="C199" t="s">
        <v>664</v>
      </c>
      <c r="D199" t="s">
        <v>187</v>
      </c>
      <c r="E199">
        <v>63570.173000000003</v>
      </c>
      <c r="F199">
        <v>40124.416687195582</v>
      </c>
    </row>
    <row r="200" spans="1:6" x14ac:dyDescent="0.3">
      <c r="A200" t="s">
        <v>665</v>
      </c>
      <c r="B200" t="s">
        <v>58</v>
      </c>
      <c r="C200" t="s">
        <v>86</v>
      </c>
      <c r="D200" t="s">
        <v>231</v>
      </c>
      <c r="E200">
        <v>251545.7062500001</v>
      </c>
      <c r="F200">
        <v>19214.75062867544</v>
      </c>
    </row>
    <row r="201" spans="1:6" x14ac:dyDescent="0.3">
      <c r="A201" t="s">
        <v>666</v>
      </c>
      <c r="B201" t="s">
        <v>667</v>
      </c>
      <c r="C201" t="s">
        <v>668</v>
      </c>
      <c r="D201" t="s">
        <v>177</v>
      </c>
      <c r="E201">
        <v>234418.5362</v>
      </c>
      <c r="F201">
        <v>233275.22666756937</v>
      </c>
    </row>
    <row r="202" spans="1:6" x14ac:dyDescent="0.3">
      <c r="A202" t="s">
        <v>669</v>
      </c>
      <c r="B202" t="s">
        <v>670</v>
      </c>
      <c r="C202" t="s">
        <v>671</v>
      </c>
      <c r="D202" t="s">
        <v>302</v>
      </c>
      <c r="E202">
        <v>47419.639600000002</v>
      </c>
      <c r="F202">
        <v>28414.678634385073</v>
      </c>
    </row>
    <row r="203" spans="1:6" x14ac:dyDescent="0.3">
      <c r="A203" t="s">
        <v>672</v>
      </c>
      <c r="B203" t="s">
        <v>673</v>
      </c>
      <c r="C203" t="s">
        <v>279</v>
      </c>
      <c r="D203" t="s">
        <v>256</v>
      </c>
      <c r="E203">
        <v>35199.85409999999</v>
      </c>
      <c r="F203">
        <v>29470.014153020431</v>
      </c>
    </row>
    <row r="204" spans="1:6" x14ac:dyDescent="0.3">
      <c r="A204" t="s">
        <v>674</v>
      </c>
      <c r="B204" t="s">
        <v>675</v>
      </c>
      <c r="C204" t="s">
        <v>637</v>
      </c>
      <c r="D204" t="s">
        <v>191</v>
      </c>
      <c r="E204">
        <v>97962.862183999998</v>
      </c>
      <c r="F204">
        <v>56975.990529470371</v>
      </c>
    </row>
    <row r="205" spans="1:6" x14ac:dyDescent="0.3">
      <c r="A205" t="s">
        <v>676</v>
      </c>
      <c r="B205" t="s">
        <v>677</v>
      </c>
      <c r="C205" t="s">
        <v>678</v>
      </c>
      <c r="D205" t="s">
        <v>208</v>
      </c>
      <c r="E205">
        <v>29351.427199999998</v>
      </c>
      <c r="F205">
        <v>28203.868861133597</v>
      </c>
    </row>
    <row r="206" spans="1:6" x14ac:dyDescent="0.3">
      <c r="A206" t="s">
        <v>679</v>
      </c>
      <c r="B206" t="s">
        <v>68</v>
      </c>
      <c r="C206" t="s">
        <v>81</v>
      </c>
      <c r="D206" t="s">
        <v>231</v>
      </c>
      <c r="E206">
        <v>61786.355999999992</v>
      </c>
      <c r="F206">
        <v>39833.290219168477</v>
      </c>
    </row>
    <row r="207" spans="1:6" x14ac:dyDescent="0.3">
      <c r="A207" t="s">
        <v>680</v>
      </c>
      <c r="B207" t="s">
        <v>681</v>
      </c>
      <c r="C207" t="s">
        <v>340</v>
      </c>
      <c r="D207" t="s">
        <v>341</v>
      </c>
      <c r="E207">
        <v>30696.902500000004</v>
      </c>
      <c r="F207">
        <v>20024.608387466706</v>
      </c>
    </row>
    <row r="208" spans="1:6" x14ac:dyDescent="0.3">
      <c r="A208" t="s">
        <v>682</v>
      </c>
      <c r="B208" t="s">
        <v>65</v>
      </c>
      <c r="C208" t="s">
        <v>93</v>
      </c>
      <c r="D208" t="s">
        <v>231</v>
      </c>
      <c r="E208">
        <v>11082.454</v>
      </c>
      <c r="F208">
        <v>1041.6164535348087</v>
      </c>
    </row>
    <row r="209" spans="1:6" x14ac:dyDescent="0.3">
      <c r="A209" t="s">
        <v>683</v>
      </c>
      <c r="B209" t="s">
        <v>684</v>
      </c>
      <c r="C209" t="s">
        <v>685</v>
      </c>
      <c r="D209" t="s">
        <v>222</v>
      </c>
      <c r="E209">
        <v>16959.602199999998</v>
      </c>
      <c r="F209">
        <v>15919.37167990446</v>
      </c>
    </row>
    <row r="210" spans="1:6" x14ac:dyDescent="0.3">
      <c r="A210" t="s">
        <v>686</v>
      </c>
      <c r="B210" t="s">
        <v>687</v>
      </c>
      <c r="C210" t="s">
        <v>688</v>
      </c>
      <c r="D210" t="s">
        <v>222</v>
      </c>
      <c r="E210">
        <v>51081.410400000008</v>
      </c>
      <c r="F210">
        <v>30756.103263665522</v>
      </c>
    </row>
    <row r="211" spans="1:6" x14ac:dyDescent="0.3">
      <c r="A211" t="s">
        <v>689</v>
      </c>
      <c r="B211" t="s">
        <v>690</v>
      </c>
      <c r="C211" t="s">
        <v>225</v>
      </c>
      <c r="D211" t="s">
        <v>222</v>
      </c>
      <c r="E211">
        <v>1603.1</v>
      </c>
      <c r="F211">
        <v>1267.9406973087725</v>
      </c>
    </row>
    <row r="212" spans="1:6" x14ac:dyDescent="0.3">
      <c r="A212" t="s">
        <v>691</v>
      </c>
      <c r="B212" t="s">
        <v>692</v>
      </c>
      <c r="C212" t="s">
        <v>319</v>
      </c>
      <c r="D212" t="s">
        <v>235</v>
      </c>
      <c r="E212">
        <v>84243.656499999997</v>
      </c>
      <c r="F212">
        <v>130756.18200106433</v>
      </c>
    </row>
    <row r="213" spans="1:6" x14ac:dyDescent="0.3">
      <c r="A213" t="s">
        <v>693</v>
      </c>
      <c r="B213" t="s">
        <v>694</v>
      </c>
      <c r="C213" t="s">
        <v>221</v>
      </c>
      <c r="D213" t="s">
        <v>222</v>
      </c>
      <c r="E213">
        <v>81818.302879999974</v>
      </c>
      <c r="F213">
        <v>77591.359823686085</v>
      </c>
    </row>
    <row r="214" spans="1:6" x14ac:dyDescent="0.3">
      <c r="A214" t="s">
        <v>695</v>
      </c>
      <c r="B214" t="s">
        <v>696</v>
      </c>
      <c r="C214" t="s">
        <v>697</v>
      </c>
      <c r="D214" t="s">
        <v>177</v>
      </c>
      <c r="E214">
        <v>257055.33892000007</v>
      </c>
      <c r="F214">
        <v>209163.60637167341</v>
      </c>
    </row>
    <row r="215" spans="1:6" x14ac:dyDescent="0.3">
      <c r="A215" t="s">
        <v>698</v>
      </c>
      <c r="B215" t="s">
        <v>699</v>
      </c>
      <c r="C215" t="s">
        <v>293</v>
      </c>
      <c r="D215" t="s">
        <v>294</v>
      </c>
      <c r="E215">
        <v>108663.59781200001</v>
      </c>
      <c r="F215">
        <v>117079.7318367877</v>
      </c>
    </row>
    <row r="216" spans="1:6" x14ac:dyDescent="0.3">
      <c r="A216" t="s">
        <v>700</v>
      </c>
      <c r="B216" t="s">
        <v>701</v>
      </c>
      <c r="C216" t="s">
        <v>702</v>
      </c>
      <c r="D216" t="s">
        <v>235</v>
      </c>
      <c r="E216">
        <v>66471.293015999996</v>
      </c>
      <c r="F216">
        <v>84057.400431210102</v>
      </c>
    </row>
    <row r="217" spans="1:6" x14ac:dyDescent="0.3">
      <c r="A217" t="s">
        <v>703</v>
      </c>
      <c r="B217" t="s">
        <v>704</v>
      </c>
      <c r="C217" t="s">
        <v>705</v>
      </c>
      <c r="D217" t="s">
        <v>212</v>
      </c>
      <c r="E217">
        <v>174786.85313600002</v>
      </c>
      <c r="F217">
        <v>142446.47315274758</v>
      </c>
    </row>
    <row r="218" spans="1:6" x14ac:dyDescent="0.3">
      <c r="A218" t="s">
        <v>706</v>
      </c>
      <c r="B218" t="s">
        <v>707</v>
      </c>
      <c r="C218" t="s">
        <v>708</v>
      </c>
      <c r="D218" t="s">
        <v>341</v>
      </c>
      <c r="E218">
        <v>11030.603000000001</v>
      </c>
      <c r="F218">
        <v>7886.326543996337</v>
      </c>
    </row>
    <row r="219" spans="1:6" x14ac:dyDescent="0.3">
      <c r="A219" t="s">
        <v>709</v>
      </c>
      <c r="B219" t="s">
        <v>710</v>
      </c>
      <c r="C219" t="s">
        <v>711</v>
      </c>
      <c r="D219" t="s">
        <v>512</v>
      </c>
      <c r="E219">
        <v>37825.353800000012</v>
      </c>
      <c r="F219">
        <v>35580.389888192498</v>
      </c>
    </row>
    <row r="220" spans="1:6" x14ac:dyDescent="0.3">
      <c r="A220" t="s">
        <v>712</v>
      </c>
      <c r="B220" t="s">
        <v>713</v>
      </c>
      <c r="C220" t="s">
        <v>714</v>
      </c>
      <c r="D220" t="s">
        <v>235</v>
      </c>
      <c r="E220">
        <v>30598.070184</v>
      </c>
      <c r="F220">
        <v>24426.316168683334</v>
      </c>
    </row>
    <row r="221" spans="1:6" x14ac:dyDescent="0.3">
      <c r="A221" t="s">
        <v>715</v>
      </c>
      <c r="B221" t="s">
        <v>716</v>
      </c>
      <c r="C221" t="s">
        <v>279</v>
      </c>
      <c r="D221" t="s">
        <v>256</v>
      </c>
      <c r="E221">
        <v>126922.50080000007</v>
      </c>
      <c r="F221">
        <v>73258.973941094722</v>
      </c>
    </row>
    <row r="222" spans="1:6" x14ac:dyDescent="0.3">
      <c r="A222" t="s">
        <v>717</v>
      </c>
      <c r="B222" t="s">
        <v>718</v>
      </c>
      <c r="C222" t="s">
        <v>719</v>
      </c>
      <c r="D222" t="s">
        <v>235</v>
      </c>
      <c r="E222">
        <v>73429.289119999987</v>
      </c>
      <c r="F222">
        <v>71854.145940255577</v>
      </c>
    </row>
    <row r="223" spans="1:6" x14ac:dyDescent="0.3">
      <c r="A223" t="s">
        <v>720</v>
      </c>
      <c r="B223" t="s">
        <v>721</v>
      </c>
      <c r="C223" t="s">
        <v>722</v>
      </c>
      <c r="D223" t="s">
        <v>187</v>
      </c>
      <c r="E223">
        <v>19895.952799999999</v>
      </c>
      <c r="F223">
        <v>13951.626403049817</v>
      </c>
    </row>
    <row r="224" spans="1:6" x14ac:dyDescent="0.3">
      <c r="A224" t="s">
        <v>723</v>
      </c>
      <c r="B224" t="s">
        <v>33</v>
      </c>
      <c r="C224" t="s">
        <v>81</v>
      </c>
      <c r="D224" t="s">
        <v>231</v>
      </c>
      <c r="E224">
        <v>44740.833599999998</v>
      </c>
      <c r="F224">
        <v>7103.2057058461787</v>
      </c>
    </row>
    <row r="225" spans="1:6" x14ac:dyDescent="0.3">
      <c r="A225" t="s">
        <v>724</v>
      </c>
      <c r="B225" t="s">
        <v>725</v>
      </c>
      <c r="C225" t="s">
        <v>726</v>
      </c>
      <c r="D225" t="s">
        <v>239</v>
      </c>
      <c r="E225">
        <v>27334.87</v>
      </c>
      <c r="F225">
        <v>20276.65572831258</v>
      </c>
    </row>
    <row r="226" spans="1:6" x14ac:dyDescent="0.3">
      <c r="A226" t="s">
        <v>727</v>
      </c>
      <c r="B226" t="s">
        <v>728</v>
      </c>
      <c r="C226" t="s">
        <v>729</v>
      </c>
      <c r="D226" t="s">
        <v>302</v>
      </c>
      <c r="E226">
        <v>65796.029999999984</v>
      </c>
      <c r="F226">
        <v>56885.389289366554</v>
      </c>
    </row>
    <row r="227" spans="1:6" x14ac:dyDescent="0.3">
      <c r="A227" t="s">
        <v>730</v>
      </c>
      <c r="B227" t="s">
        <v>731</v>
      </c>
      <c r="C227" t="s">
        <v>732</v>
      </c>
      <c r="D227" t="s">
        <v>239</v>
      </c>
      <c r="E227">
        <v>38589.278400000003</v>
      </c>
      <c r="F227">
        <v>25118.01790999456</v>
      </c>
    </row>
    <row r="228" spans="1:6" x14ac:dyDescent="0.3">
      <c r="A228" t="s">
        <v>733</v>
      </c>
      <c r="B228" t="s">
        <v>734</v>
      </c>
      <c r="C228" t="s">
        <v>735</v>
      </c>
      <c r="D228" t="s">
        <v>239</v>
      </c>
      <c r="E228">
        <v>29146.302479999998</v>
      </c>
      <c r="F228">
        <v>28789.310097278914</v>
      </c>
    </row>
    <row r="229" spans="1:6" x14ac:dyDescent="0.3">
      <c r="A229" t="s">
        <v>736</v>
      </c>
      <c r="B229" t="s">
        <v>737</v>
      </c>
      <c r="C229" t="s">
        <v>276</v>
      </c>
      <c r="D229" t="s">
        <v>646</v>
      </c>
      <c r="E229">
        <v>146474.83259999999</v>
      </c>
      <c r="F229">
        <v>88793.039520117847</v>
      </c>
    </row>
    <row r="230" spans="1:6" x14ac:dyDescent="0.3">
      <c r="A230" t="s">
        <v>738</v>
      </c>
      <c r="B230" t="s">
        <v>739</v>
      </c>
      <c r="C230" t="s">
        <v>451</v>
      </c>
      <c r="D230" t="s">
        <v>646</v>
      </c>
      <c r="E230">
        <v>133276.95120000001</v>
      </c>
      <c r="F230">
        <v>114189.47485917859</v>
      </c>
    </row>
    <row r="231" spans="1:6" x14ac:dyDescent="0.3">
      <c r="A231" t="s">
        <v>740</v>
      </c>
      <c r="B231" t="s">
        <v>741</v>
      </c>
      <c r="C231" t="s">
        <v>742</v>
      </c>
      <c r="D231" t="s">
        <v>294</v>
      </c>
      <c r="E231">
        <v>18048.858</v>
      </c>
      <c r="F231">
        <v>14329.317993474273</v>
      </c>
    </row>
    <row r="232" spans="1:6" x14ac:dyDescent="0.3">
      <c r="A232" t="s">
        <v>743</v>
      </c>
      <c r="B232" t="s">
        <v>744</v>
      </c>
      <c r="C232" t="s">
        <v>745</v>
      </c>
      <c r="D232" t="s">
        <v>341</v>
      </c>
      <c r="E232">
        <v>177556.45197600007</v>
      </c>
      <c r="F232">
        <v>128651.28849598562</v>
      </c>
    </row>
    <row r="233" spans="1:6" x14ac:dyDescent="0.3">
      <c r="A233" t="s">
        <v>746</v>
      </c>
      <c r="B233" t="s">
        <v>747</v>
      </c>
      <c r="C233" t="s">
        <v>357</v>
      </c>
      <c r="D233" t="s">
        <v>239</v>
      </c>
      <c r="E233">
        <v>148055.26620000001</v>
      </c>
      <c r="F233">
        <v>136714.54773222501</v>
      </c>
    </row>
    <row r="234" spans="1:6" x14ac:dyDescent="0.3">
      <c r="A234" t="s">
        <v>748</v>
      </c>
      <c r="B234" t="s">
        <v>749</v>
      </c>
      <c r="C234" t="s">
        <v>287</v>
      </c>
      <c r="D234" t="s">
        <v>260</v>
      </c>
      <c r="E234">
        <v>256461.20373000001</v>
      </c>
      <c r="F234">
        <v>131821.24577780243</v>
      </c>
    </row>
    <row r="235" spans="1:6" x14ac:dyDescent="0.3">
      <c r="A235" t="s">
        <v>750</v>
      </c>
      <c r="B235" t="s">
        <v>751</v>
      </c>
      <c r="C235" t="s">
        <v>752</v>
      </c>
      <c r="D235" t="s">
        <v>341</v>
      </c>
      <c r="E235">
        <v>58732.144000000008</v>
      </c>
      <c r="F235">
        <v>35505.950795076744</v>
      </c>
    </row>
    <row r="236" spans="1:6" x14ac:dyDescent="0.3">
      <c r="A236" t="s">
        <v>753</v>
      </c>
      <c r="B236" t="s">
        <v>754</v>
      </c>
      <c r="C236" t="s">
        <v>755</v>
      </c>
      <c r="D236" t="s">
        <v>512</v>
      </c>
      <c r="E236">
        <v>20316.043280000002</v>
      </c>
      <c r="F236">
        <v>15290.830425560967</v>
      </c>
    </row>
    <row r="237" spans="1:6" x14ac:dyDescent="0.3">
      <c r="A237" t="s">
        <v>756</v>
      </c>
      <c r="B237" t="s">
        <v>757</v>
      </c>
      <c r="C237" t="s">
        <v>298</v>
      </c>
      <c r="D237" t="s">
        <v>294</v>
      </c>
      <c r="E237">
        <v>32771.3024</v>
      </c>
      <c r="F237">
        <v>57828.704065994207</v>
      </c>
    </row>
    <row r="238" spans="1:6" x14ac:dyDescent="0.3">
      <c r="A238" t="s">
        <v>758</v>
      </c>
      <c r="B238" t="s">
        <v>759</v>
      </c>
      <c r="C238" t="s">
        <v>760</v>
      </c>
      <c r="D238" t="s">
        <v>239</v>
      </c>
      <c r="E238">
        <v>32495.743999999995</v>
      </c>
      <c r="F238">
        <v>24567.271522209143</v>
      </c>
    </row>
    <row r="239" spans="1:6" x14ac:dyDescent="0.3">
      <c r="A239" t="s">
        <v>761</v>
      </c>
      <c r="B239" t="s">
        <v>762</v>
      </c>
      <c r="C239" t="s">
        <v>763</v>
      </c>
      <c r="D239" t="s">
        <v>187</v>
      </c>
      <c r="E239">
        <v>37059.839980000012</v>
      </c>
      <c r="F239">
        <v>28697.987956037632</v>
      </c>
    </row>
    <row r="240" spans="1:6" x14ac:dyDescent="0.3">
      <c r="A240" t="s">
        <v>764</v>
      </c>
      <c r="B240" t="s">
        <v>26</v>
      </c>
      <c r="C240" t="s">
        <v>88</v>
      </c>
      <c r="D240" t="s">
        <v>231</v>
      </c>
      <c r="E240">
        <v>812.4</v>
      </c>
      <c r="F240">
        <v>744.30830420710652</v>
      </c>
    </row>
    <row r="241" spans="1:6" x14ac:dyDescent="0.3">
      <c r="A241" t="s">
        <v>765</v>
      </c>
      <c r="B241" t="s">
        <v>766</v>
      </c>
      <c r="C241" t="s">
        <v>511</v>
      </c>
      <c r="D241" t="s">
        <v>512</v>
      </c>
      <c r="E241">
        <v>93772.114391999989</v>
      </c>
      <c r="F241">
        <v>50474.599370218704</v>
      </c>
    </row>
    <row r="242" spans="1:6" x14ac:dyDescent="0.3">
      <c r="A242" t="s">
        <v>767</v>
      </c>
      <c r="B242" t="s">
        <v>768</v>
      </c>
      <c r="C242" t="s">
        <v>176</v>
      </c>
      <c r="D242" t="s">
        <v>177</v>
      </c>
      <c r="E242">
        <v>92315.859763999993</v>
      </c>
      <c r="F242">
        <v>62477.338109583805</v>
      </c>
    </row>
    <row r="243" spans="1:6" x14ac:dyDescent="0.3">
      <c r="A243" t="s">
        <v>769</v>
      </c>
      <c r="B243" t="s">
        <v>770</v>
      </c>
      <c r="C243" t="s">
        <v>771</v>
      </c>
      <c r="D243" t="s">
        <v>294</v>
      </c>
      <c r="E243">
        <v>16756.694</v>
      </c>
      <c r="F243">
        <v>14565.559464126303</v>
      </c>
    </row>
    <row r="244" spans="1:6" x14ac:dyDescent="0.3">
      <c r="A244" t="s">
        <v>772</v>
      </c>
      <c r="B244" t="s">
        <v>773</v>
      </c>
      <c r="C244" t="s">
        <v>774</v>
      </c>
      <c r="D244" t="s">
        <v>260</v>
      </c>
      <c r="E244">
        <v>32454.938999999995</v>
      </c>
      <c r="F244">
        <v>19141.361735278362</v>
      </c>
    </row>
    <row r="245" spans="1:6" x14ac:dyDescent="0.3">
      <c r="A245" t="s">
        <v>775</v>
      </c>
      <c r="B245" t="s">
        <v>776</v>
      </c>
      <c r="C245" t="s">
        <v>489</v>
      </c>
      <c r="D245" t="s">
        <v>191</v>
      </c>
      <c r="E245">
        <v>97320.778000000006</v>
      </c>
      <c r="F245">
        <v>64466.372763452157</v>
      </c>
    </row>
    <row r="246" spans="1:6" x14ac:dyDescent="0.3">
      <c r="A246" t="s">
        <v>777</v>
      </c>
      <c r="B246" t="s">
        <v>778</v>
      </c>
      <c r="C246" t="s">
        <v>779</v>
      </c>
      <c r="D246" t="s">
        <v>212</v>
      </c>
      <c r="E246">
        <v>40390.749199999998</v>
      </c>
      <c r="F246">
        <v>34190.264495685544</v>
      </c>
    </row>
    <row r="247" spans="1:6" x14ac:dyDescent="0.3">
      <c r="A247" t="s">
        <v>780</v>
      </c>
      <c r="B247" t="s">
        <v>781</v>
      </c>
      <c r="C247" t="s">
        <v>782</v>
      </c>
      <c r="D247" t="s">
        <v>191</v>
      </c>
      <c r="E247">
        <v>47947.354751999999</v>
      </c>
      <c r="F247">
        <v>31181.544292709408</v>
      </c>
    </row>
    <row r="248" spans="1:6" x14ac:dyDescent="0.3">
      <c r="A248" t="s">
        <v>783</v>
      </c>
      <c r="B248" t="s">
        <v>784</v>
      </c>
      <c r="C248" t="s">
        <v>325</v>
      </c>
      <c r="D248" t="s">
        <v>646</v>
      </c>
      <c r="E248">
        <v>313287.61360000004</v>
      </c>
      <c r="F248">
        <v>170285.18973581961</v>
      </c>
    </row>
    <row r="249" spans="1:6" x14ac:dyDescent="0.3">
      <c r="A249" t="s">
        <v>785</v>
      </c>
      <c r="B249" t="s">
        <v>786</v>
      </c>
      <c r="C249" t="s">
        <v>279</v>
      </c>
      <c r="D249" t="s">
        <v>256</v>
      </c>
      <c r="E249">
        <v>2877.056</v>
      </c>
      <c r="F249">
        <v>2126.629203811327</v>
      </c>
    </row>
    <row r="250" spans="1:6" x14ac:dyDescent="0.3">
      <c r="A250" t="s">
        <v>787</v>
      </c>
      <c r="B250" t="s">
        <v>52</v>
      </c>
      <c r="C250" t="s">
        <v>81</v>
      </c>
      <c r="D250" t="s">
        <v>231</v>
      </c>
      <c r="E250">
        <v>129959.92400000003</v>
      </c>
      <c r="F250">
        <v>75155.343453675232</v>
      </c>
    </row>
    <row r="251" spans="1:6" x14ac:dyDescent="0.3">
      <c r="A251" t="s">
        <v>788</v>
      </c>
      <c r="B251" t="s">
        <v>789</v>
      </c>
      <c r="C251" t="s">
        <v>259</v>
      </c>
      <c r="D251" t="s">
        <v>260</v>
      </c>
      <c r="E251">
        <v>104035.81416800001</v>
      </c>
      <c r="F251">
        <v>88846.817998696788</v>
      </c>
    </row>
    <row r="252" spans="1:6" x14ac:dyDescent="0.3">
      <c r="A252" t="s">
        <v>790</v>
      </c>
      <c r="B252" t="s">
        <v>791</v>
      </c>
      <c r="C252" t="s">
        <v>263</v>
      </c>
      <c r="D252" t="s">
        <v>191</v>
      </c>
      <c r="E252">
        <v>60115.520399999994</v>
      </c>
      <c r="F252">
        <v>44559.937315534502</v>
      </c>
    </row>
    <row r="253" spans="1:6" x14ac:dyDescent="0.3">
      <c r="A253" t="s">
        <v>792</v>
      </c>
      <c r="B253" t="s">
        <v>793</v>
      </c>
      <c r="C253" t="s">
        <v>373</v>
      </c>
      <c r="D253" t="s">
        <v>302</v>
      </c>
      <c r="E253">
        <v>915662.31726000027</v>
      </c>
      <c r="F253">
        <v>694540.68598599499</v>
      </c>
    </row>
    <row r="254" spans="1:6" x14ac:dyDescent="0.3">
      <c r="A254" t="s">
        <v>794</v>
      </c>
      <c r="B254" t="s">
        <v>795</v>
      </c>
      <c r="C254" t="s">
        <v>279</v>
      </c>
      <c r="D254" t="s">
        <v>256</v>
      </c>
      <c r="E254">
        <v>88792.604800000016</v>
      </c>
      <c r="F254">
        <v>53977.951828729478</v>
      </c>
    </row>
    <row r="255" spans="1:6" x14ac:dyDescent="0.3">
      <c r="A255" t="s">
        <v>796</v>
      </c>
      <c r="B255" t="s">
        <v>797</v>
      </c>
      <c r="C255" t="s">
        <v>798</v>
      </c>
      <c r="D255" t="s">
        <v>208</v>
      </c>
      <c r="E255">
        <v>160577.41225599998</v>
      </c>
      <c r="F255">
        <v>140809.74995576887</v>
      </c>
    </row>
    <row r="256" spans="1:6" x14ac:dyDescent="0.3">
      <c r="A256" t="s">
        <v>799</v>
      </c>
      <c r="B256" t="s">
        <v>15</v>
      </c>
      <c r="C256" t="s">
        <v>83</v>
      </c>
      <c r="D256" t="s">
        <v>231</v>
      </c>
      <c r="E256">
        <v>22979.535200000002</v>
      </c>
      <c r="F256">
        <v>14574.070793404973</v>
      </c>
    </row>
    <row r="257" spans="1:6" x14ac:dyDescent="0.3">
      <c r="A257" t="s">
        <v>800</v>
      </c>
      <c r="B257" t="s">
        <v>801</v>
      </c>
      <c r="C257" t="s">
        <v>802</v>
      </c>
      <c r="D257" t="s">
        <v>302</v>
      </c>
      <c r="E257">
        <v>55467.549199999987</v>
      </c>
      <c r="F257">
        <v>43699.840109842356</v>
      </c>
    </row>
    <row r="258" spans="1:6" x14ac:dyDescent="0.3">
      <c r="A258" t="s">
        <v>803</v>
      </c>
      <c r="B258" t="s">
        <v>45</v>
      </c>
      <c r="C258" t="s">
        <v>91</v>
      </c>
      <c r="D258" t="s">
        <v>231</v>
      </c>
      <c r="E258">
        <v>63350.243199999997</v>
      </c>
      <c r="F258">
        <v>23340.920231854023</v>
      </c>
    </row>
    <row r="259" spans="1:6" x14ac:dyDescent="0.3">
      <c r="A259" t="s">
        <v>804</v>
      </c>
      <c r="B259" t="s">
        <v>71</v>
      </c>
      <c r="C259" t="s">
        <v>86</v>
      </c>
      <c r="D259" t="s">
        <v>231</v>
      </c>
      <c r="E259">
        <v>47018.001600000003</v>
      </c>
      <c r="F259">
        <v>36462.95362853499</v>
      </c>
    </row>
    <row r="260" spans="1:6" x14ac:dyDescent="0.3">
      <c r="A260" t="s">
        <v>805</v>
      </c>
      <c r="B260" t="s">
        <v>806</v>
      </c>
      <c r="C260" t="s">
        <v>807</v>
      </c>
      <c r="D260" t="s">
        <v>646</v>
      </c>
      <c r="E260">
        <v>26776.117600000001</v>
      </c>
      <c r="F260">
        <v>15768.48482731679</v>
      </c>
    </row>
    <row r="261" spans="1:6" x14ac:dyDescent="0.3">
      <c r="A261" t="s">
        <v>808</v>
      </c>
      <c r="B261" t="s">
        <v>809</v>
      </c>
      <c r="C261" t="s">
        <v>729</v>
      </c>
      <c r="D261" t="s">
        <v>302</v>
      </c>
      <c r="E261">
        <v>54941.203959999999</v>
      </c>
      <c r="F261">
        <v>53971.555947398352</v>
      </c>
    </row>
    <row r="262" spans="1:6" x14ac:dyDescent="0.3">
      <c r="A262" t="s">
        <v>810</v>
      </c>
      <c r="B262" t="s">
        <v>57</v>
      </c>
      <c r="C262" t="s">
        <v>88</v>
      </c>
      <c r="D262" t="s">
        <v>231</v>
      </c>
      <c r="E262">
        <v>69132.501231999981</v>
      </c>
      <c r="F262">
        <v>52203.104997488474</v>
      </c>
    </row>
    <row r="263" spans="1:6" x14ac:dyDescent="0.3">
      <c r="A263" t="s">
        <v>811</v>
      </c>
      <c r="B263" t="s">
        <v>812</v>
      </c>
      <c r="C263" t="s">
        <v>194</v>
      </c>
      <c r="D263" t="s">
        <v>195</v>
      </c>
      <c r="E263">
        <v>80669.376799999853</v>
      </c>
      <c r="F263">
        <v>45479.422041063881</v>
      </c>
    </row>
    <row r="264" spans="1:6" x14ac:dyDescent="0.3">
      <c r="A264" t="s">
        <v>813</v>
      </c>
      <c r="B264" t="s">
        <v>814</v>
      </c>
      <c r="C264" t="s">
        <v>815</v>
      </c>
      <c r="D264" t="s">
        <v>235</v>
      </c>
      <c r="E264">
        <v>10815.735500000001</v>
      </c>
      <c r="F264">
        <v>6247.0606368726494</v>
      </c>
    </row>
    <row r="265" spans="1:6" x14ac:dyDescent="0.3">
      <c r="A265" t="s">
        <v>816</v>
      </c>
      <c r="B265" t="s">
        <v>817</v>
      </c>
      <c r="C265" t="s">
        <v>506</v>
      </c>
      <c r="D265" t="s">
        <v>239</v>
      </c>
      <c r="E265">
        <v>208659.79108000002</v>
      </c>
      <c r="F265">
        <v>136515.80386805924</v>
      </c>
    </row>
    <row r="266" spans="1:6" x14ac:dyDescent="0.3">
      <c r="A266" t="s">
        <v>818</v>
      </c>
      <c r="B266" t="s">
        <v>819</v>
      </c>
      <c r="C266" t="s">
        <v>820</v>
      </c>
      <c r="D266" t="s">
        <v>646</v>
      </c>
      <c r="E266">
        <v>24895.047600000002</v>
      </c>
      <c r="F266">
        <v>24563.003960359652</v>
      </c>
    </row>
    <row r="267" spans="1:6" x14ac:dyDescent="0.3">
      <c r="A267" t="s">
        <v>821</v>
      </c>
      <c r="B267" t="s">
        <v>822</v>
      </c>
      <c r="C267" t="s">
        <v>823</v>
      </c>
      <c r="D267" t="s">
        <v>256</v>
      </c>
      <c r="E267">
        <v>31590.162575999995</v>
      </c>
      <c r="F267">
        <v>16692.370608054152</v>
      </c>
    </row>
    <row r="268" spans="1:6" x14ac:dyDescent="0.3">
      <c r="A268" t="s">
        <v>824</v>
      </c>
      <c r="B268" t="s">
        <v>825</v>
      </c>
      <c r="C268" t="s">
        <v>301</v>
      </c>
      <c r="D268" t="s">
        <v>302</v>
      </c>
      <c r="E268">
        <v>56550.14439999999</v>
      </c>
      <c r="F268">
        <v>50195.567763726096</v>
      </c>
    </row>
    <row r="269" spans="1:6" x14ac:dyDescent="0.3">
      <c r="A269" t="s">
        <v>826</v>
      </c>
      <c r="B269" t="s">
        <v>827</v>
      </c>
      <c r="C269" t="s">
        <v>828</v>
      </c>
      <c r="D269" t="s">
        <v>239</v>
      </c>
      <c r="E269">
        <v>72467.542320000008</v>
      </c>
      <c r="F269">
        <v>62496.884834003205</v>
      </c>
    </row>
    <row r="270" spans="1:6" x14ac:dyDescent="0.3">
      <c r="A270" t="s">
        <v>829</v>
      </c>
      <c r="B270" t="s">
        <v>830</v>
      </c>
      <c r="C270" t="s">
        <v>234</v>
      </c>
      <c r="D270" t="s">
        <v>235</v>
      </c>
      <c r="E270">
        <v>28540.421999999999</v>
      </c>
      <c r="F270">
        <v>24873.966579198859</v>
      </c>
    </row>
    <row r="271" spans="1:6" x14ac:dyDescent="0.3">
      <c r="A271" t="s">
        <v>831</v>
      </c>
      <c r="B271" t="s">
        <v>832</v>
      </c>
      <c r="C271" t="s">
        <v>298</v>
      </c>
      <c r="D271" t="s">
        <v>833</v>
      </c>
      <c r="E271">
        <v>68944.754400000005</v>
      </c>
      <c r="F271">
        <v>29250.454628354648</v>
      </c>
    </row>
    <row r="272" spans="1:6" x14ac:dyDescent="0.3">
      <c r="A272" t="s">
        <v>834</v>
      </c>
      <c r="B272" t="s">
        <v>49</v>
      </c>
      <c r="C272" t="s">
        <v>86</v>
      </c>
      <c r="D272" t="s">
        <v>231</v>
      </c>
      <c r="E272">
        <v>22724</v>
      </c>
      <c r="F272">
        <v>4466.0790200396841</v>
      </c>
    </row>
    <row r="273" spans="1:6" x14ac:dyDescent="0.3">
      <c r="A273" t="s">
        <v>835</v>
      </c>
      <c r="B273" t="s">
        <v>23</v>
      </c>
      <c r="C273" t="s">
        <v>84</v>
      </c>
      <c r="D273" t="s">
        <v>231</v>
      </c>
      <c r="E273">
        <v>136284</v>
      </c>
      <c r="F273">
        <v>61680.103608114805</v>
      </c>
    </row>
    <row r="274" spans="1:6" x14ac:dyDescent="0.3">
      <c r="A274" t="s">
        <v>836</v>
      </c>
      <c r="B274" t="s">
        <v>44</v>
      </c>
      <c r="C274" t="s">
        <v>81</v>
      </c>
      <c r="D274" t="s">
        <v>231</v>
      </c>
      <c r="E274">
        <v>152761</v>
      </c>
      <c r="F274">
        <v>86832.960867592148</v>
      </c>
    </row>
    <row r="275" spans="1:6" x14ac:dyDescent="0.3">
      <c r="A275" t="s">
        <v>837</v>
      </c>
      <c r="B275" t="s">
        <v>838</v>
      </c>
      <c r="C275" t="s">
        <v>839</v>
      </c>
      <c r="D275" t="s">
        <v>191</v>
      </c>
      <c r="E275">
        <v>35753.831999999995</v>
      </c>
      <c r="F275">
        <v>34257.278507969153</v>
      </c>
    </row>
    <row r="276" spans="1:6" x14ac:dyDescent="0.3">
      <c r="A276" t="s">
        <v>840</v>
      </c>
      <c r="B276" t="s">
        <v>841</v>
      </c>
      <c r="C276" t="s">
        <v>842</v>
      </c>
      <c r="D276" t="s">
        <v>191</v>
      </c>
      <c r="E276">
        <v>35991.846000000005</v>
      </c>
      <c r="F276">
        <v>30207.914641453117</v>
      </c>
    </row>
    <row r="277" spans="1:6" x14ac:dyDescent="0.3">
      <c r="A277" t="s">
        <v>843</v>
      </c>
      <c r="B277" t="s">
        <v>17</v>
      </c>
      <c r="C277" t="s">
        <v>83</v>
      </c>
      <c r="D277" t="s">
        <v>231</v>
      </c>
      <c r="E277">
        <v>36620.83728</v>
      </c>
      <c r="F277">
        <v>11610.612907422201</v>
      </c>
    </row>
    <row r="278" spans="1:6" x14ac:dyDescent="0.3">
      <c r="A278" t="s">
        <v>844</v>
      </c>
      <c r="B278" t="s">
        <v>53</v>
      </c>
      <c r="C278" t="s">
        <v>84</v>
      </c>
      <c r="D278" t="s">
        <v>231</v>
      </c>
      <c r="E278">
        <v>21399</v>
      </c>
      <c r="F278">
        <v>17570.84919894964</v>
      </c>
    </row>
    <row r="279" spans="1:6" x14ac:dyDescent="0.3">
      <c r="A279" t="s">
        <v>845</v>
      </c>
      <c r="B279" t="s">
        <v>61</v>
      </c>
      <c r="C279" t="s">
        <v>84</v>
      </c>
      <c r="D279" t="s">
        <v>231</v>
      </c>
      <c r="E279">
        <v>156737</v>
      </c>
      <c r="F279">
        <v>123213.64071313376</v>
      </c>
    </row>
    <row r="280" spans="1:6" x14ac:dyDescent="0.3">
      <c r="A280" t="s">
        <v>846</v>
      </c>
      <c r="B280" t="s">
        <v>847</v>
      </c>
      <c r="C280" t="s">
        <v>84</v>
      </c>
      <c r="D280" t="s">
        <v>231</v>
      </c>
      <c r="E280">
        <v>97661</v>
      </c>
      <c r="F280">
        <v>43395.029752507151</v>
      </c>
    </row>
    <row r="281" spans="1:6" x14ac:dyDescent="0.3">
      <c r="A281" t="s">
        <v>848</v>
      </c>
      <c r="B281" t="s">
        <v>72</v>
      </c>
      <c r="C281" t="s">
        <v>83</v>
      </c>
      <c r="D281" t="s">
        <v>231</v>
      </c>
      <c r="E281">
        <v>101924.88160000001</v>
      </c>
      <c r="F281">
        <v>68251.613256207391</v>
      </c>
    </row>
    <row r="282" spans="1:6" x14ac:dyDescent="0.3">
      <c r="A282" t="s">
        <v>849</v>
      </c>
      <c r="B282" t="s">
        <v>74</v>
      </c>
      <c r="C282" t="s">
        <v>87</v>
      </c>
      <c r="D282" t="s">
        <v>231</v>
      </c>
      <c r="E282">
        <v>60525.494399999996</v>
      </c>
      <c r="F282">
        <v>5138.849705816694</v>
      </c>
    </row>
    <row r="283" spans="1:6" x14ac:dyDescent="0.3">
      <c r="A283" t="s">
        <v>850</v>
      </c>
      <c r="B283" t="s">
        <v>3</v>
      </c>
      <c r="C283" t="s">
        <v>80</v>
      </c>
      <c r="D283" t="s">
        <v>231</v>
      </c>
      <c r="E283">
        <v>81737.72</v>
      </c>
      <c r="F283">
        <v>67307.695444082405</v>
      </c>
    </row>
    <row r="284" spans="1:6" x14ac:dyDescent="0.3">
      <c r="A284" t="s">
        <v>851</v>
      </c>
      <c r="B284" t="s">
        <v>852</v>
      </c>
      <c r="C284" t="s">
        <v>853</v>
      </c>
      <c r="D284" t="s">
        <v>239</v>
      </c>
      <c r="E284">
        <v>30123.931999999993</v>
      </c>
      <c r="F284">
        <v>24414.176973295562</v>
      </c>
    </row>
    <row r="285" spans="1:6" x14ac:dyDescent="0.3">
      <c r="A285" t="s">
        <v>854</v>
      </c>
      <c r="B285" t="s">
        <v>28</v>
      </c>
      <c r="C285" t="s">
        <v>89</v>
      </c>
      <c r="D285" t="s">
        <v>231</v>
      </c>
      <c r="E285">
        <v>28283.360000000001</v>
      </c>
      <c r="F285">
        <v>6489.8369612275828</v>
      </c>
    </row>
    <row r="286" spans="1:6" x14ac:dyDescent="0.3">
      <c r="A286" t="s">
        <v>855</v>
      </c>
      <c r="B286" t="s">
        <v>51</v>
      </c>
      <c r="C286" t="s">
        <v>83</v>
      </c>
      <c r="D286" t="s">
        <v>231</v>
      </c>
      <c r="E286">
        <v>85524.036800000002</v>
      </c>
      <c r="F286">
        <v>57868.480364122479</v>
      </c>
    </row>
    <row r="287" spans="1:6" x14ac:dyDescent="0.3">
      <c r="A287" t="s">
        <v>856</v>
      </c>
      <c r="B287" t="s">
        <v>20</v>
      </c>
      <c r="C287" t="s">
        <v>85</v>
      </c>
      <c r="D287" t="s">
        <v>231</v>
      </c>
      <c r="E287">
        <v>121180</v>
      </c>
      <c r="F287">
        <v>73367.308383054638</v>
      </c>
    </row>
    <row r="288" spans="1:6" x14ac:dyDescent="0.3">
      <c r="A288" t="s">
        <v>857</v>
      </c>
      <c r="B288" t="s">
        <v>69</v>
      </c>
      <c r="C288" t="s">
        <v>83</v>
      </c>
      <c r="D288" t="s">
        <v>231</v>
      </c>
      <c r="E288">
        <v>43101.428800000009</v>
      </c>
      <c r="F288">
        <v>14793.643655087924</v>
      </c>
    </row>
    <row r="289" spans="1:6" x14ac:dyDescent="0.3">
      <c r="A289" t="s">
        <v>858</v>
      </c>
      <c r="B289" t="s">
        <v>27</v>
      </c>
      <c r="C289" t="s">
        <v>80</v>
      </c>
      <c r="D289" t="s">
        <v>231</v>
      </c>
      <c r="E289">
        <v>30083.262999999999</v>
      </c>
      <c r="F289">
        <v>6448.8527245637169</v>
      </c>
    </row>
    <row r="290" spans="1:6" x14ac:dyDescent="0.3">
      <c r="A290" t="s">
        <v>859</v>
      </c>
      <c r="B290" t="s">
        <v>860</v>
      </c>
      <c r="C290" t="s">
        <v>861</v>
      </c>
      <c r="D290" t="s">
        <v>212</v>
      </c>
      <c r="E290">
        <v>4774.866</v>
      </c>
      <c r="F290">
        <v>2596.6290419285569</v>
      </c>
    </row>
    <row r="291" spans="1:6" x14ac:dyDescent="0.3">
      <c r="A291" t="s">
        <v>862</v>
      </c>
      <c r="B291" t="s">
        <v>863</v>
      </c>
      <c r="C291" t="s">
        <v>194</v>
      </c>
      <c r="D291" t="s">
        <v>195</v>
      </c>
      <c r="E291">
        <v>155916.67039999994</v>
      </c>
      <c r="F291">
        <v>141047.92448249474</v>
      </c>
    </row>
    <row r="292" spans="1:6" x14ac:dyDescent="0.3">
      <c r="A292" t="s">
        <v>864</v>
      </c>
      <c r="B292" t="s">
        <v>48</v>
      </c>
      <c r="C292" t="s">
        <v>84</v>
      </c>
      <c r="D292" t="s">
        <v>231</v>
      </c>
      <c r="E292">
        <v>28498</v>
      </c>
      <c r="F292">
        <v>26302.187589666148</v>
      </c>
    </row>
    <row r="293" spans="1:6" x14ac:dyDescent="0.3">
      <c r="A293" t="s">
        <v>865</v>
      </c>
      <c r="B293" t="s">
        <v>866</v>
      </c>
      <c r="C293" t="s">
        <v>867</v>
      </c>
      <c r="D293" t="s">
        <v>512</v>
      </c>
      <c r="E293">
        <v>8453.2919999999995</v>
      </c>
      <c r="F293">
        <v>7116.4408615289431</v>
      </c>
    </row>
    <row r="294" spans="1:6" x14ac:dyDescent="0.3">
      <c r="A294" t="s">
        <v>868</v>
      </c>
      <c r="B294" t="s">
        <v>64</v>
      </c>
      <c r="C294" t="s">
        <v>92</v>
      </c>
      <c r="D294" t="s">
        <v>231</v>
      </c>
      <c r="E294">
        <v>18188.14</v>
      </c>
      <c r="F294">
        <v>5989.241978045161</v>
      </c>
    </row>
    <row r="295" spans="1:6" x14ac:dyDescent="0.3">
      <c r="A295" t="s">
        <v>869</v>
      </c>
      <c r="B295" t="s">
        <v>870</v>
      </c>
      <c r="C295" t="s">
        <v>373</v>
      </c>
      <c r="D295" t="s">
        <v>302</v>
      </c>
      <c r="E295">
        <v>212097.34368000005</v>
      </c>
      <c r="F295">
        <v>195126.29171952399</v>
      </c>
    </row>
    <row r="296" spans="1:6" x14ac:dyDescent="0.3">
      <c r="A296" t="s">
        <v>871</v>
      </c>
      <c r="B296" t="s">
        <v>872</v>
      </c>
      <c r="C296" t="s">
        <v>540</v>
      </c>
      <c r="D296" t="s">
        <v>243</v>
      </c>
      <c r="E296">
        <v>102510.704</v>
      </c>
      <c r="F296">
        <v>100066.75872567765</v>
      </c>
    </row>
    <row r="297" spans="1:6" x14ac:dyDescent="0.3">
      <c r="A297" t="s">
        <v>873</v>
      </c>
      <c r="B297" t="s">
        <v>874</v>
      </c>
      <c r="C297" t="s">
        <v>398</v>
      </c>
      <c r="D297" t="s">
        <v>177</v>
      </c>
      <c r="E297">
        <v>15446.662200000001</v>
      </c>
      <c r="F297">
        <v>14838.898656696385</v>
      </c>
    </row>
    <row r="298" spans="1:6" x14ac:dyDescent="0.3">
      <c r="A298" t="s">
        <v>875</v>
      </c>
      <c r="B298" t="s">
        <v>876</v>
      </c>
      <c r="C298" t="s">
        <v>414</v>
      </c>
      <c r="D298" t="s">
        <v>195</v>
      </c>
      <c r="E298">
        <v>988.46715999999992</v>
      </c>
      <c r="F298">
        <v>802.11503448134351</v>
      </c>
    </row>
    <row r="299" spans="1:6" x14ac:dyDescent="0.3">
      <c r="A299" t="s">
        <v>877</v>
      </c>
      <c r="B299" t="s">
        <v>878</v>
      </c>
      <c r="C299" t="s">
        <v>879</v>
      </c>
      <c r="D299" t="s">
        <v>302</v>
      </c>
      <c r="E299">
        <v>86167.323000000004</v>
      </c>
      <c r="F299">
        <v>44896.283284376179</v>
      </c>
    </row>
    <row r="300" spans="1:6" x14ac:dyDescent="0.3">
      <c r="A300" t="s">
        <v>880</v>
      </c>
      <c r="B300" t="s">
        <v>881</v>
      </c>
      <c r="C300" t="s">
        <v>386</v>
      </c>
      <c r="D300" t="s">
        <v>191</v>
      </c>
      <c r="E300">
        <v>992</v>
      </c>
      <c r="F300">
        <v>822.19737580427818</v>
      </c>
    </row>
    <row r="301" spans="1:6" x14ac:dyDescent="0.3">
      <c r="A301" t="s">
        <v>882</v>
      </c>
      <c r="B301" t="s">
        <v>60</v>
      </c>
      <c r="C301" t="s">
        <v>82</v>
      </c>
      <c r="D301" t="s">
        <v>231</v>
      </c>
      <c r="E301">
        <v>24867.994599999998</v>
      </c>
      <c r="F301">
        <v>12643.490413589292</v>
      </c>
    </row>
    <row r="302" spans="1:6" x14ac:dyDescent="0.3">
      <c r="A302" t="s">
        <v>883</v>
      </c>
      <c r="B302" t="s">
        <v>884</v>
      </c>
      <c r="C302" t="s">
        <v>395</v>
      </c>
      <c r="D302" t="s">
        <v>302</v>
      </c>
      <c r="E302">
        <v>78898.866688000024</v>
      </c>
      <c r="F302">
        <v>50726.18983792072</v>
      </c>
    </row>
    <row r="303" spans="1:6" x14ac:dyDescent="0.3">
      <c r="A303" t="s">
        <v>885</v>
      </c>
      <c r="B303" t="s">
        <v>886</v>
      </c>
      <c r="C303" t="s">
        <v>887</v>
      </c>
      <c r="D303" t="s">
        <v>177</v>
      </c>
      <c r="E303">
        <v>181698.8492</v>
      </c>
      <c r="F303">
        <v>117103.09112964336</v>
      </c>
    </row>
    <row r="304" spans="1:6" x14ac:dyDescent="0.3">
      <c r="A304" t="s">
        <v>888</v>
      </c>
      <c r="B304" t="s">
        <v>889</v>
      </c>
      <c r="C304" t="s">
        <v>357</v>
      </c>
      <c r="D304" t="s">
        <v>239</v>
      </c>
      <c r="E304">
        <v>174052.40560000122</v>
      </c>
      <c r="F304">
        <v>159707.41577659897</v>
      </c>
    </row>
    <row r="305" spans="1:6" x14ac:dyDescent="0.3">
      <c r="A305" t="s">
        <v>890</v>
      </c>
      <c r="B305" t="s">
        <v>891</v>
      </c>
      <c r="C305" t="s">
        <v>328</v>
      </c>
      <c r="D305" t="s">
        <v>212</v>
      </c>
      <c r="E305">
        <v>75613.1774</v>
      </c>
      <c r="F305">
        <v>73803.790096546465</v>
      </c>
    </row>
    <row r="306" spans="1:6" x14ac:dyDescent="0.3">
      <c r="A306" t="s">
        <v>892</v>
      </c>
      <c r="B306" t="s">
        <v>893</v>
      </c>
      <c r="C306" t="s">
        <v>640</v>
      </c>
      <c r="D306" t="s">
        <v>208</v>
      </c>
      <c r="E306">
        <v>4777.1779999999999</v>
      </c>
      <c r="F306">
        <v>4350.5015096113329</v>
      </c>
    </row>
    <row r="307" spans="1:6" x14ac:dyDescent="0.3">
      <c r="A307" t="s">
        <v>894</v>
      </c>
      <c r="B307" t="s">
        <v>141</v>
      </c>
      <c r="C307" t="s">
        <v>82</v>
      </c>
      <c r="D307" t="s">
        <v>231</v>
      </c>
      <c r="E307">
        <v>128071</v>
      </c>
      <c r="F307">
        <v>23560.66190357352</v>
      </c>
    </row>
    <row r="308" spans="1:6" x14ac:dyDescent="0.3">
      <c r="A308" t="s">
        <v>895</v>
      </c>
      <c r="B308" t="s">
        <v>50</v>
      </c>
      <c r="C308" t="s">
        <v>82</v>
      </c>
      <c r="D308" t="s">
        <v>231</v>
      </c>
      <c r="E308">
        <v>25674</v>
      </c>
      <c r="F308">
        <v>4075.4628127403316</v>
      </c>
    </row>
    <row r="309" spans="1:6" x14ac:dyDescent="0.3">
      <c r="A309" t="s">
        <v>896</v>
      </c>
      <c r="B309" t="s">
        <v>897</v>
      </c>
      <c r="C309" t="s">
        <v>898</v>
      </c>
      <c r="D309" t="s">
        <v>212</v>
      </c>
      <c r="E309">
        <v>15190.0034</v>
      </c>
      <c r="F309">
        <v>11980.655646770481</v>
      </c>
    </row>
    <row r="310" spans="1:6" x14ac:dyDescent="0.3">
      <c r="A310" t="s">
        <v>899</v>
      </c>
      <c r="B310" t="s">
        <v>70</v>
      </c>
      <c r="C310" t="s">
        <v>84</v>
      </c>
      <c r="D310" t="s">
        <v>231</v>
      </c>
      <c r="E310">
        <v>44237</v>
      </c>
      <c r="F310">
        <v>31992.051864244233</v>
      </c>
    </row>
    <row r="311" spans="1:6" x14ac:dyDescent="0.3">
      <c r="A311" t="s">
        <v>900</v>
      </c>
      <c r="B311" t="s">
        <v>901</v>
      </c>
      <c r="C311" t="s">
        <v>228</v>
      </c>
      <c r="D311" t="s">
        <v>208</v>
      </c>
      <c r="E311">
        <v>36029.847999999998</v>
      </c>
      <c r="F311">
        <v>22249.25065895357</v>
      </c>
    </row>
    <row r="312" spans="1:6" x14ac:dyDescent="0.3">
      <c r="A312" t="s">
        <v>902</v>
      </c>
      <c r="B312" t="s">
        <v>903</v>
      </c>
      <c r="C312" t="s">
        <v>904</v>
      </c>
      <c r="D312" t="s">
        <v>208</v>
      </c>
      <c r="E312">
        <v>15318.569000000001</v>
      </c>
      <c r="F312">
        <v>8354.7783180489751</v>
      </c>
    </row>
    <row r="313" spans="1:6" x14ac:dyDescent="0.3">
      <c r="A313" t="s">
        <v>905</v>
      </c>
      <c r="B313" t="s">
        <v>906</v>
      </c>
      <c r="C313" t="s">
        <v>907</v>
      </c>
      <c r="D313" t="s">
        <v>222</v>
      </c>
      <c r="E313">
        <v>136016.63000000003</v>
      </c>
      <c r="F313">
        <v>78646.011974443958</v>
      </c>
    </row>
    <row r="314" spans="1:6" x14ac:dyDescent="0.3">
      <c r="A314" t="s">
        <v>908</v>
      </c>
      <c r="B314" t="s">
        <v>909</v>
      </c>
      <c r="C314" t="s">
        <v>267</v>
      </c>
      <c r="D314" t="s">
        <v>222</v>
      </c>
      <c r="E314">
        <v>75281.012159999998</v>
      </c>
      <c r="F314">
        <v>70123.253710439923</v>
      </c>
    </row>
    <row r="315" spans="1:6" x14ac:dyDescent="0.3">
      <c r="A315" t="s">
        <v>910</v>
      </c>
      <c r="B315" t="s">
        <v>911</v>
      </c>
      <c r="C315" t="s">
        <v>395</v>
      </c>
      <c r="D315" t="s">
        <v>302</v>
      </c>
      <c r="E315">
        <v>302726.10640000005</v>
      </c>
      <c r="F315">
        <v>254510.73541105355</v>
      </c>
    </row>
    <row r="316" spans="1:6" x14ac:dyDescent="0.3">
      <c r="A316" t="s">
        <v>912</v>
      </c>
      <c r="B316" t="s">
        <v>913</v>
      </c>
      <c r="C316" t="s">
        <v>319</v>
      </c>
      <c r="D316" t="s">
        <v>235</v>
      </c>
      <c r="E316">
        <v>72761.729000000007</v>
      </c>
      <c r="F316">
        <v>82462.8260942583</v>
      </c>
    </row>
    <row r="317" spans="1:6" x14ac:dyDescent="0.3">
      <c r="A317" t="s">
        <v>914</v>
      </c>
      <c r="B317" t="s">
        <v>915</v>
      </c>
      <c r="C317" t="s">
        <v>916</v>
      </c>
      <c r="D317" t="s">
        <v>195</v>
      </c>
      <c r="E317">
        <v>6475.3150000000005</v>
      </c>
      <c r="F317">
        <v>4763.7853450350649</v>
      </c>
    </row>
    <row r="318" spans="1:6" x14ac:dyDescent="0.3">
      <c r="A318" t="s">
        <v>917</v>
      </c>
      <c r="B318" t="s">
        <v>918</v>
      </c>
      <c r="C318" t="s">
        <v>907</v>
      </c>
      <c r="D318" t="s">
        <v>222</v>
      </c>
      <c r="E318">
        <v>109160.65</v>
      </c>
      <c r="F318">
        <v>70389.602550253549</v>
      </c>
    </row>
    <row r="319" spans="1:6" x14ac:dyDescent="0.3">
      <c r="A319" t="s">
        <v>919</v>
      </c>
      <c r="B319" t="s">
        <v>30</v>
      </c>
      <c r="C319" t="s">
        <v>82</v>
      </c>
      <c r="D319" t="s">
        <v>231</v>
      </c>
      <c r="E319">
        <v>58899.704799999992</v>
      </c>
      <c r="F319">
        <v>17011.759078401352</v>
      </c>
    </row>
    <row r="320" spans="1:6" x14ac:dyDescent="0.3">
      <c r="A320" t="s">
        <v>920</v>
      </c>
      <c r="B320" t="s">
        <v>921</v>
      </c>
      <c r="C320" t="s">
        <v>922</v>
      </c>
      <c r="D320" t="s">
        <v>239</v>
      </c>
      <c r="E320">
        <v>188355.95884800001</v>
      </c>
      <c r="F320">
        <v>138365.84635776113</v>
      </c>
    </row>
    <row r="321" spans="1:6" x14ac:dyDescent="0.3">
      <c r="A321" t="s">
        <v>923</v>
      </c>
      <c r="B321" t="s">
        <v>924</v>
      </c>
      <c r="C321" t="s">
        <v>319</v>
      </c>
      <c r="D321" t="s">
        <v>235</v>
      </c>
      <c r="E321">
        <v>164359.3688</v>
      </c>
      <c r="F321">
        <v>245696.20288108461</v>
      </c>
    </row>
    <row r="322" spans="1:6" x14ac:dyDescent="0.3">
      <c r="A322" t="s">
        <v>925</v>
      </c>
      <c r="B322" t="s">
        <v>926</v>
      </c>
      <c r="C322" t="s">
        <v>927</v>
      </c>
      <c r="D322" t="s">
        <v>212</v>
      </c>
      <c r="E322">
        <v>17024.246768000001</v>
      </c>
      <c r="F322">
        <v>8752.2345551872895</v>
      </c>
    </row>
    <row r="323" spans="1:6" x14ac:dyDescent="0.3">
      <c r="A323" t="s">
        <v>928</v>
      </c>
      <c r="B323" t="s">
        <v>929</v>
      </c>
      <c r="C323" t="s">
        <v>395</v>
      </c>
      <c r="D323" t="s">
        <v>302</v>
      </c>
      <c r="E323">
        <v>111222.08240000001</v>
      </c>
      <c r="F323">
        <v>58292.063633398015</v>
      </c>
    </row>
    <row r="324" spans="1:6" x14ac:dyDescent="0.3">
      <c r="A324" t="s">
        <v>930</v>
      </c>
      <c r="B324" t="s">
        <v>931</v>
      </c>
      <c r="C324" t="s">
        <v>211</v>
      </c>
      <c r="D324" t="s">
        <v>212</v>
      </c>
      <c r="E324">
        <v>127834.68328</v>
      </c>
      <c r="F324">
        <v>78664.942768521476</v>
      </c>
    </row>
    <row r="325" spans="1:6" x14ac:dyDescent="0.3">
      <c r="A325" t="s">
        <v>932</v>
      </c>
      <c r="B325" t="s">
        <v>933</v>
      </c>
      <c r="C325" t="s">
        <v>201</v>
      </c>
      <c r="D325" t="s">
        <v>195</v>
      </c>
      <c r="E325">
        <v>136677.71803000008</v>
      </c>
      <c r="F325">
        <v>100089.18841141539</v>
      </c>
    </row>
    <row r="326" spans="1:6" x14ac:dyDescent="0.3">
      <c r="A326" t="s">
        <v>934</v>
      </c>
      <c r="B326" t="s">
        <v>935</v>
      </c>
      <c r="C326" t="s">
        <v>319</v>
      </c>
      <c r="D326" t="s">
        <v>235</v>
      </c>
      <c r="E326">
        <v>108153.5196</v>
      </c>
      <c r="F326">
        <v>101146.39732736572</v>
      </c>
    </row>
    <row r="327" spans="1:6" x14ac:dyDescent="0.3">
      <c r="A327" t="s">
        <v>936</v>
      </c>
      <c r="B327" t="s">
        <v>937</v>
      </c>
      <c r="C327" t="s">
        <v>379</v>
      </c>
      <c r="D327" t="s">
        <v>195</v>
      </c>
      <c r="E327">
        <v>24180.088959999997</v>
      </c>
      <c r="F327">
        <v>17657.675162675252</v>
      </c>
    </row>
    <row r="328" spans="1:6" x14ac:dyDescent="0.3">
      <c r="A328" t="s">
        <v>938</v>
      </c>
      <c r="B328" t="s">
        <v>939</v>
      </c>
      <c r="C328" t="s">
        <v>398</v>
      </c>
      <c r="D328" t="s">
        <v>177</v>
      </c>
      <c r="E328">
        <v>88629.416799999948</v>
      </c>
      <c r="F328">
        <v>53841.634805694113</v>
      </c>
    </row>
    <row r="329" spans="1:6" x14ac:dyDescent="0.3">
      <c r="A329" t="s">
        <v>940</v>
      </c>
      <c r="B329" t="s">
        <v>941</v>
      </c>
      <c r="C329" t="s">
        <v>176</v>
      </c>
      <c r="D329" t="s">
        <v>177</v>
      </c>
      <c r="E329">
        <v>209570.068</v>
      </c>
      <c r="F329">
        <v>239927.40773712823</v>
      </c>
    </row>
    <row r="330" spans="1:6" x14ac:dyDescent="0.3">
      <c r="A330" t="s">
        <v>942</v>
      </c>
      <c r="B330" t="s">
        <v>943</v>
      </c>
      <c r="C330" t="s">
        <v>944</v>
      </c>
      <c r="D330" t="s">
        <v>212</v>
      </c>
      <c r="E330">
        <v>4182.1900000000005</v>
      </c>
      <c r="F330">
        <v>2411.821136270572</v>
      </c>
    </row>
    <row r="331" spans="1:6" x14ac:dyDescent="0.3">
      <c r="A331" t="s">
        <v>945</v>
      </c>
      <c r="B331" t="s">
        <v>946</v>
      </c>
      <c r="C331" t="s">
        <v>947</v>
      </c>
      <c r="D331" t="s">
        <v>177</v>
      </c>
      <c r="E331">
        <v>254743.07920000001</v>
      </c>
      <c r="F331">
        <v>189418.16059678671</v>
      </c>
    </row>
    <row r="332" spans="1:6" x14ac:dyDescent="0.3">
      <c r="A332" t="s">
        <v>948</v>
      </c>
      <c r="B332" t="s">
        <v>949</v>
      </c>
      <c r="C332" t="s">
        <v>950</v>
      </c>
      <c r="D332" t="s">
        <v>243</v>
      </c>
      <c r="E332">
        <v>14308.3732</v>
      </c>
      <c r="F332">
        <v>10376.474756271997</v>
      </c>
    </row>
    <row r="333" spans="1:6" x14ac:dyDescent="0.3">
      <c r="A333" t="s">
        <v>951</v>
      </c>
      <c r="B333" t="s">
        <v>952</v>
      </c>
      <c r="C333" t="s">
        <v>752</v>
      </c>
      <c r="D333" t="s">
        <v>341</v>
      </c>
      <c r="E333">
        <v>562.79999999999995</v>
      </c>
      <c r="F333">
        <v>445.05324141456362</v>
      </c>
    </row>
    <row r="334" spans="1:6" x14ac:dyDescent="0.3">
      <c r="A334" t="s">
        <v>953</v>
      </c>
      <c r="B334" t="s">
        <v>954</v>
      </c>
      <c r="C334" t="s">
        <v>668</v>
      </c>
      <c r="D334" t="s">
        <v>177</v>
      </c>
      <c r="E334">
        <v>263086.84227999998</v>
      </c>
      <c r="F334">
        <v>310334.84007218661</v>
      </c>
    </row>
    <row r="335" spans="1:6" x14ac:dyDescent="0.3">
      <c r="A335" t="s">
        <v>955</v>
      </c>
      <c r="B335" t="s">
        <v>956</v>
      </c>
      <c r="C335" t="s">
        <v>957</v>
      </c>
      <c r="D335" t="s">
        <v>302</v>
      </c>
      <c r="E335">
        <v>33062.908000000003</v>
      </c>
      <c r="F335">
        <v>18119.317997176029</v>
      </c>
    </row>
    <row r="336" spans="1:6" x14ac:dyDescent="0.3">
      <c r="A336" t="s">
        <v>958</v>
      </c>
      <c r="B336" t="s">
        <v>959</v>
      </c>
      <c r="C336" t="s">
        <v>960</v>
      </c>
      <c r="D336" t="s">
        <v>235</v>
      </c>
      <c r="E336">
        <v>7159.7940000000008</v>
      </c>
      <c r="F336">
        <v>5302.8289420757883</v>
      </c>
    </row>
    <row r="337" spans="1:6" x14ac:dyDescent="0.3">
      <c r="A337" t="s">
        <v>961</v>
      </c>
      <c r="B337" t="s">
        <v>962</v>
      </c>
      <c r="C337" t="s">
        <v>540</v>
      </c>
      <c r="D337" t="s">
        <v>243</v>
      </c>
      <c r="E337">
        <v>58994.794399999999</v>
      </c>
      <c r="F337">
        <v>34850.123815175066</v>
      </c>
    </row>
    <row r="338" spans="1:6" x14ac:dyDescent="0.3">
      <c r="A338" t="s">
        <v>963</v>
      </c>
      <c r="B338" t="s">
        <v>964</v>
      </c>
      <c r="C338" t="s">
        <v>225</v>
      </c>
      <c r="D338" t="s">
        <v>222</v>
      </c>
      <c r="E338">
        <v>44748.619560000006</v>
      </c>
      <c r="F338">
        <v>23520.045007862151</v>
      </c>
    </row>
    <row r="339" spans="1:6" x14ac:dyDescent="0.3">
      <c r="A339" t="s">
        <v>965</v>
      </c>
      <c r="B339" t="s">
        <v>966</v>
      </c>
      <c r="C339" t="s">
        <v>967</v>
      </c>
      <c r="D339" t="s">
        <v>239</v>
      </c>
      <c r="E339">
        <v>7914.2</v>
      </c>
      <c r="F339">
        <v>4329.8388937788377</v>
      </c>
    </row>
    <row r="340" spans="1:6" x14ac:dyDescent="0.3">
      <c r="A340" t="s">
        <v>968</v>
      </c>
      <c r="B340" t="s">
        <v>969</v>
      </c>
      <c r="C340" t="s">
        <v>970</v>
      </c>
      <c r="D340" t="s">
        <v>212</v>
      </c>
      <c r="E340">
        <v>9810.0020000000004</v>
      </c>
      <c r="F340">
        <v>9528.9601741072038</v>
      </c>
    </row>
    <row r="341" spans="1:6" x14ac:dyDescent="0.3">
      <c r="A341" t="s">
        <v>971</v>
      </c>
      <c r="B341" t="s">
        <v>972</v>
      </c>
      <c r="C341" t="s">
        <v>379</v>
      </c>
      <c r="D341" t="s">
        <v>195</v>
      </c>
      <c r="E341">
        <v>10097.011199999999</v>
      </c>
      <c r="F341">
        <v>7546.5708023826273</v>
      </c>
    </row>
    <row r="342" spans="1:6" x14ac:dyDescent="0.3">
      <c r="A342" t="s">
        <v>973</v>
      </c>
      <c r="B342" t="s">
        <v>974</v>
      </c>
      <c r="C342" t="s">
        <v>578</v>
      </c>
      <c r="D342" t="s">
        <v>294</v>
      </c>
      <c r="E342">
        <v>65208.082399999999</v>
      </c>
      <c r="F342">
        <v>68469.093375867873</v>
      </c>
    </row>
    <row r="343" spans="1:6" x14ac:dyDescent="0.3">
      <c r="A343" t="s">
        <v>975</v>
      </c>
      <c r="B343" t="s">
        <v>976</v>
      </c>
      <c r="C343" t="s">
        <v>417</v>
      </c>
      <c r="D343" t="s">
        <v>294</v>
      </c>
      <c r="E343">
        <v>79568.526400000002</v>
      </c>
      <c r="F343">
        <v>72209.563272378</v>
      </c>
    </row>
    <row r="344" spans="1:6" x14ac:dyDescent="0.3">
      <c r="A344" t="s">
        <v>977</v>
      </c>
      <c r="B344" t="s">
        <v>978</v>
      </c>
      <c r="C344" t="s">
        <v>492</v>
      </c>
      <c r="D344" t="s">
        <v>208</v>
      </c>
      <c r="E344">
        <v>78585.644</v>
      </c>
      <c r="F344">
        <v>40592.162386800162</v>
      </c>
    </row>
    <row r="345" spans="1:6" x14ac:dyDescent="0.3">
      <c r="A345" t="s">
        <v>979</v>
      </c>
      <c r="B345" t="s">
        <v>980</v>
      </c>
      <c r="C345" t="s">
        <v>83</v>
      </c>
      <c r="D345" t="s">
        <v>231</v>
      </c>
      <c r="E345">
        <v>18423.816000000003</v>
      </c>
      <c r="F345">
        <v>14115.360143831762</v>
      </c>
    </row>
    <row r="346" spans="1:6" x14ac:dyDescent="0.3">
      <c r="A346" t="s">
        <v>981</v>
      </c>
      <c r="B346" t="s">
        <v>982</v>
      </c>
      <c r="C346" t="s">
        <v>218</v>
      </c>
      <c r="D346" t="s">
        <v>177</v>
      </c>
      <c r="E346">
        <v>9179.003200000001</v>
      </c>
      <c r="F346">
        <v>7398.3948433777077</v>
      </c>
    </row>
    <row r="347" spans="1:6" x14ac:dyDescent="0.3">
      <c r="A347" t="s">
        <v>983</v>
      </c>
      <c r="B347" t="s">
        <v>984</v>
      </c>
      <c r="C347" t="s">
        <v>190</v>
      </c>
      <c r="D347" t="s">
        <v>191</v>
      </c>
      <c r="E347">
        <v>57679.062240000021</v>
      </c>
      <c r="F347">
        <v>50277.416761565088</v>
      </c>
    </row>
    <row r="348" spans="1:6" x14ac:dyDescent="0.3">
      <c r="A348" t="s">
        <v>985</v>
      </c>
      <c r="B348" t="s">
        <v>986</v>
      </c>
      <c r="C348" t="s">
        <v>276</v>
      </c>
      <c r="D348" t="s">
        <v>243</v>
      </c>
      <c r="E348">
        <v>226591.89121600005</v>
      </c>
      <c r="F348">
        <v>192567.10468269431</v>
      </c>
    </row>
    <row r="349" spans="1:6" x14ac:dyDescent="0.3">
      <c r="A349" t="s">
        <v>987</v>
      </c>
      <c r="B349" t="s">
        <v>988</v>
      </c>
      <c r="C349" t="s">
        <v>989</v>
      </c>
      <c r="D349" t="s">
        <v>208</v>
      </c>
      <c r="E349">
        <v>10915.963999999998</v>
      </c>
      <c r="F349">
        <v>6128.8888496442323</v>
      </c>
    </row>
    <row r="350" spans="1:6" x14ac:dyDescent="0.3">
      <c r="A350" t="s">
        <v>990</v>
      </c>
      <c r="B350" t="s">
        <v>991</v>
      </c>
      <c r="C350" t="s">
        <v>989</v>
      </c>
      <c r="D350" t="s">
        <v>208</v>
      </c>
      <c r="E350">
        <v>10574.821920000002</v>
      </c>
      <c r="F350">
        <v>7139.4944566891663</v>
      </c>
    </row>
    <row r="351" spans="1:6" x14ac:dyDescent="0.3">
      <c r="A351" t="s">
        <v>992</v>
      </c>
      <c r="B351" t="s">
        <v>993</v>
      </c>
      <c r="C351" t="s">
        <v>989</v>
      </c>
      <c r="D351" t="s">
        <v>208</v>
      </c>
      <c r="E351">
        <v>55725.488000000005</v>
      </c>
      <c r="F351">
        <v>39903.891120565633</v>
      </c>
    </row>
    <row r="352" spans="1:6" x14ac:dyDescent="0.3">
      <c r="A352" t="s">
        <v>994</v>
      </c>
      <c r="B352" t="s">
        <v>995</v>
      </c>
      <c r="C352" t="s">
        <v>176</v>
      </c>
      <c r="D352" t="s">
        <v>177</v>
      </c>
      <c r="E352">
        <v>100315.1920800001</v>
      </c>
      <c r="F352">
        <v>79853.319256114235</v>
      </c>
    </row>
    <row r="353" spans="1:6" x14ac:dyDescent="0.3">
      <c r="A353" t="s">
        <v>996</v>
      </c>
      <c r="B353" t="s">
        <v>997</v>
      </c>
      <c r="C353" t="s">
        <v>998</v>
      </c>
      <c r="D353" t="s">
        <v>239</v>
      </c>
      <c r="E353">
        <v>152375.52720000001</v>
      </c>
      <c r="F353">
        <v>115093.04409752171</v>
      </c>
    </row>
    <row r="354" spans="1:6" x14ac:dyDescent="0.3">
      <c r="A354" t="s">
        <v>999</v>
      </c>
      <c r="B354" t="s">
        <v>1000</v>
      </c>
      <c r="C354" t="s">
        <v>729</v>
      </c>
      <c r="D354" t="s">
        <v>302</v>
      </c>
      <c r="E354">
        <v>196389.15221999996</v>
      </c>
      <c r="F354">
        <v>142756.75835792307</v>
      </c>
    </row>
    <row r="355" spans="1:6" x14ac:dyDescent="0.3">
      <c r="A355" t="s">
        <v>1001</v>
      </c>
      <c r="B355" t="s">
        <v>1002</v>
      </c>
      <c r="C355" t="s">
        <v>565</v>
      </c>
      <c r="D355" t="s">
        <v>208</v>
      </c>
      <c r="E355">
        <v>11586.945199999998</v>
      </c>
      <c r="F355">
        <v>8981.0461011515545</v>
      </c>
    </row>
    <row r="356" spans="1:6" x14ac:dyDescent="0.3">
      <c r="A356" t="s">
        <v>1003</v>
      </c>
      <c r="B356" t="s">
        <v>1004</v>
      </c>
      <c r="C356" t="s">
        <v>540</v>
      </c>
      <c r="D356" t="s">
        <v>243</v>
      </c>
      <c r="E356">
        <v>233360.91520000002</v>
      </c>
      <c r="F356">
        <v>126391.2294828013</v>
      </c>
    </row>
    <row r="357" spans="1:6" x14ac:dyDescent="0.3">
      <c r="A357" t="s">
        <v>1005</v>
      </c>
      <c r="B357" t="s">
        <v>1006</v>
      </c>
      <c r="C357" t="s">
        <v>83</v>
      </c>
      <c r="D357" t="s">
        <v>231</v>
      </c>
      <c r="E357">
        <v>4817.9873200000002</v>
      </c>
      <c r="F357">
        <v>692.78872385898842</v>
      </c>
    </row>
    <row r="358" spans="1:6" x14ac:dyDescent="0.3">
      <c r="A358" t="s">
        <v>1007</v>
      </c>
      <c r="B358" t="s">
        <v>1008</v>
      </c>
      <c r="C358" t="s">
        <v>697</v>
      </c>
      <c r="D358" t="s">
        <v>177</v>
      </c>
      <c r="E358">
        <v>147837.19080000001</v>
      </c>
      <c r="F358">
        <v>192966.90960390755</v>
      </c>
    </row>
    <row r="359" spans="1:6" x14ac:dyDescent="0.3">
      <c r="A359" t="s">
        <v>1009</v>
      </c>
      <c r="B359" t="s">
        <v>1010</v>
      </c>
      <c r="C359" t="s">
        <v>238</v>
      </c>
      <c r="D359" t="s">
        <v>239</v>
      </c>
      <c r="E359">
        <v>35032.186400000006</v>
      </c>
      <c r="F359">
        <v>29713.705830555322</v>
      </c>
    </row>
    <row r="360" spans="1:6" x14ac:dyDescent="0.3">
      <c r="A360" t="s">
        <v>1011</v>
      </c>
      <c r="B360" t="s">
        <v>1012</v>
      </c>
      <c r="C360" t="s">
        <v>238</v>
      </c>
      <c r="D360" t="s">
        <v>239</v>
      </c>
      <c r="E360">
        <v>17379.603599999999</v>
      </c>
      <c r="F360">
        <v>11804.773454599797</v>
      </c>
    </row>
    <row r="361" spans="1:6" x14ac:dyDescent="0.3">
      <c r="A361" t="s">
        <v>1013</v>
      </c>
      <c r="B361" t="s">
        <v>1014</v>
      </c>
      <c r="C361" t="s">
        <v>221</v>
      </c>
      <c r="D361" t="s">
        <v>222</v>
      </c>
      <c r="E361">
        <v>72315.708000000013</v>
      </c>
      <c r="F361">
        <v>44224.249184426844</v>
      </c>
    </row>
    <row r="362" spans="1:6" x14ac:dyDescent="0.3">
      <c r="A362" t="s">
        <v>1015</v>
      </c>
      <c r="B362" t="s">
        <v>1016</v>
      </c>
      <c r="C362" t="s">
        <v>340</v>
      </c>
      <c r="D362" t="s">
        <v>341</v>
      </c>
      <c r="E362">
        <v>106318.52624000001</v>
      </c>
      <c r="F362">
        <v>82073.556248401321</v>
      </c>
    </row>
    <row r="363" spans="1:6" x14ac:dyDescent="0.3">
      <c r="A363" t="s">
        <v>1017</v>
      </c>
      <c r="B363" t="s">
        <v>1018</v>
      </c>
      <c r="C363" t="s">
        <v>221</v>
      </c>
      <c r="D363" t="s">
        <v>222</v>
      </c>
      <c r="E363">
        <v>88509.479999999967</v>
      </c>
      <c r="F363">
        <v>64150.604739119692</v>
      </c>
    </row>
    <row r="364" spans="1:6" x14ac:dyDescent="0.3">
      <c r="A364" t="s">
        <v>1019</v>
      </c>
      <c r="B364" t="s">
        <v>1020</v>
      </c>
      <c r="C364" t="s">
        <v>578</v>
      </c>
      <c r="D364" t="s">
        <v>294</v>
      </c>
      <c r="E364">
        <v>10314</v>
      </c>
      <c r="F364">
        <v>9290.7403717080451</v>
      </c>
    </row>
    <row r="365" spans="1:6" x14ac:dyDescent="0.3">
      <c r="A365" t="s">
        <v>1021</v>
      </c>
      <c r="B365" t="s">
        <v>1022</v>
      </c>
      <c r="C365" t="s">
        <v>276</v>
      </c>
      <c r="D365" t="s">
        <v>243</v>
      </c>
      <c r="E365">
        <v>117947.0123</v>
      </c>
      <c r="F365">
        <v>101812.95897605437</v>
      </c>
    </row>
    <row r="366" spans="1:6" x14ac:dyDescent="0.3">
      <c r="A366" t="s">
        <v>1023</v>
      </c>
      <c r="B366" t="s">
        <v>1024</v>
      </c>
      <c r="C366" t="s">
        <v>511</v>
      </c>
      <c r="D366" t="s">
        <v>512</v>
      </c>
      <c r="E366">
        <v>277764.2378</v>
      </c>
      <c r="F366">
        <v>230718.82912378825</v>
      </c>
    </row>
    <row r="367" spans="1:6" x14ac:dyDescent="0.3">
      <c r="A367" t="s">
        <v>1025</v>
      </c>
      <c r="B367" t="s">
        <v>1026</v>
      </c>
      <c r="C367" t="s">
        <v>697</v>
      </c>
      <c r="D367" t="s">
        <v>177</v>
      </c>
      <c r="E367">
        <v>18441.606400000001</v>
      </c>
      <c r="F367">
        <v>14800.304375402906</v>
      </c>
    </row>
    <row r="368" spans="1:6" x14ac:dyDescent="0.3">
      <c r="A368" t="s">
        <v>1027</v>
      </c>
      <c r="B368" t="s">
        <v>1028</v>
      </c>
      <c r="C368" t="s">
        <v>1029</v>
      </c>
      <c r="D368" t="s">
        <v>177</v>
      </c>
      <c r="E368">
        <v>12297.647200000001</v>
      </c>
      <c r="F368">
        <v>10196.345529401904</v>
      </c>
    </row>
    <row r="369" spans="1:6" x14ac:dyDescent="0.3">
      <c r="A369" t="s">
        <v>1030</v>
      </c>
      <c r="B369" t="s">
        <v>1031</v>
      </c>
      <c r="C369" t="s">
        <v>598</v>
      </c>
      <c r="D369" t="s">
        <v>177</v>
      </c>
      <c r="E369">
        <v>237964.58704000001</v>
      </c>
      <c r="F369">
        <v>223632.27732051196</v>
      </c>
    </row>
    <row r="370" spans="1:6" x14ac:dyDescent="0.3">
      <c r="A370" t="s">
        <v>1032</v>
      </c>
      <c r="B370" t="s">
        <v>1033</v>
      </c>
      <c r="C370" t="s">
        <v>609</v>
      </c>
      <c r="D370" t="s">
        <v>222</v>
      </c>
      <c r="E370">
        <v>21889.714800000002</v>
      </c>
      <c r="F370">
        <v>11757.565777181857</v>
      </c>
    </row>
    <row r="371" spans="1:6" x14ac:dyDescent="0.3">
      <c r="A371" t="s">
        <v>1034</v>
      </c>
      <c r="B371" t="s">
        <v>1035</v>
      </c>
      <c r="C371" t="s">
        <v>1036</v>
      </c>
      <c r="D371" t="s">
        <v>260</v>
      </c>
      <c r="E371">
        <v>58982.020999999993</v>
      </c>
      <c r="F371">
        <v>46581.00307469684</v>
      </c>
    </row>
    <row r="372" spans="1:6" x14ac:dyDescent="0.3">
      <c r="A372" t="s">
        <v>1037</v>
      </c>
      <c r="B372" t="s">
        <v>1038</v>
      </c>
      <c r="C372" t="s">
        <v>207</v>
      </c>
      <c r="D372" t="s">
        <v>208</v>
      </c>
      <c r="E372">
        <v>21942.911999999997</v>
      </c>
      <c r="F372">
        <v>17348.873453192311</v>
      </c>
    </row>
    <row r="373" spans="1:6" x14ac:dyDescent="0.3">
      <c r="A373" t="s">
        <v>1039</v>
      </c>
      <c r="B373" t="s">
        <v>1040</v>
      </c>
      <c r="C373" t="s">
        <v>578</v>
      </c>
      <c r="D373" t="s">
        <v>294</v>
      </c>
      <c r="E373">
        <v>41443.206100000003</v>
      </c>
      <c r="F373">
        <v>44515.472937896418</v>
      </c>
    </row>
    <row r="374" spans="1:6" x14ac:dyDescent="0.3">
      <c r="A374" t="s">
        <v>1041</v>
      </c>
      <c r="B374" t="s">
        <v>1042</v>
      </c>
      <c r="C374" t="s">
        <v>1043</v>
      </c>
      <c r="D374" t="s">
        <v>222</v>
      </c>
      <c r="E374">
        <v>21525.972599999997</v>
      </c>
      <c r="F374">
        <v>17132.830039280794</v>
      </c>
    </row>
    <row r="375" spans="1:6" x14ac:dyDescent="0.3">
      <c r="A375" t="s">
        <v>1044</v>
      </c>
      <c r="B375" t="s">
        <v>1045</v>
      </c>
      <c r="C375" t="s">
        <v>459</v>
      </c>
      <c r="D375" t="s">
        <v>302</v>
      </c>
      <c r="E375">
        <v>194022.03933200001</v>
      </c>
      <c r="F375">
        <v>145842.31911415109</v>
      </c>
    </row>
    <row r="376" spans="1:6" x14ac:dyDescent="0.3">
      <c r="A376" t="s">
        <v>1046</v>
      </c>
      <c r="B376" t="s">
        <v>1047</v>
      </c>
      <c r="C376" t="s">
        <v>194</v>
      </c>
      <c r="D376" t="s">
        <v>195</v>
      </c>
      <c r="E376">
        <v>329756.60399999982</v>
      </c>
      <c r="F376">
        <v>323615.18895742303</v>
      </c>
    </row>
    <row r="377" spans="1:6" x14ac:dyDescent="0.3">
      <c r="A377" t="s">
        <v>1048</v>
      </c>
      <c r="B377" t="s">
        <v>1049</v>
      </c>
      <c r="C377" t="s">
        <v>194</v>
      </c>
      <c r="D377" t="s">
        <v>195</v>
      </c>
      <c r="E377">
        <v>123307.79000000007</v>
      </c>
      <c r="F377">
        <v>115983.03613713509</v>
      </c>
    </row>
    <row r="378" spans="1:6" x14ac:dyDescent="0.3">
      <c r="A378" t="s">
        <v>1050</v>
      </c>
      <c r="B378" t="s">
        <v>1051</v>
      </c>
      <c r="C378" t="s">
        <v>234</v>
      </c>
      <c r="D378" t="s">
        <v>235</v>
      </c>
      <c r="E378">
        <v>2547.4810000000002</v>
      </c>
      <c r="F378">
        <v>1527.9093783324754</v>
      </c>
    </row>
    <row r="379" spans="1:6" x14ac:dyDescent="0.3">
      <c r="A379" t="s">
        <v>1052</v>
      </c>
      <c r="B379" t="s">
        <v>1053</v>
      </c>
      <c r="C379" t="s">
        <v>1054</v>
      </c>
      <c r="D379" t="s">
        <v>512</v>
      </c>
      <c r="E379">
        <v>2491.9800000000005</v>
      </c>
      <c r="F379">
        <v>1987.7444456608682</v>
      </c>
    </row>
    <row r="380" spans="1:6" x14ac:dyDescent="0.3">
      <c r="A380" t="s">
        <v>1055</v>
      </c>
      <c r="B380" t="s">
        <v>1056</v>
      </c>
      <c r="C380" t="s">
        <v>1057</v>
      </c>
      <c r="D380" t="s">
        <v>294</v>
      </c>
      <c r="E380">
        <v>31692.119999999992</v>
      </c>
      <c r="F380">
        <v>19123.211722677865</v>
      </c>
    </row>
    <row r="381" spans="1:6" x14ac:dyDescent="0.3">
      <c r="A381" t="s">
        <v>1058</v>
      </c>
      <c r="B381" t="s">
        <v>1059</v>
      </c>
      <c r="C381" t="s">
        <v>1060</v>
      </c>
      <c r="D381" t="s">
        <v>294</v>
      </c>
      <c r="E381">
        <v>11186.63</v>
      </c>
      <c r="F381">
        <v>6266.9188215923277</v>
      </c>
    </row>
    <row r="382" spans="1:6" x14ac:dyDescent="0.3">
      <c r="A382" t="s">
        <v>1061</v>
      </c>
      <c r="B382" t="s">
        <v>1062</v>
      </c>
      <c r="C382" t="s">
        <v>333</v>
      </c>
      <c r="D382" t="s">
        <v>222</v>
      </c>
      <c r="E382">
        <v>63529.326000000001</v>
      </c>
      <c r="F382">
        <v>40535.653202147223</v>
      </c>
    </row>
    <row r="383" spans="1:6" x14ac:dyDescent="0.3">
      <c r="A383" t="s">
        <v>1063</v>
      </c>
      <c r="B383" t="s">
        <v>1064</v>
      </c>
      <c r="C383" t="s">
        <v>409</v>
      </c>
      <c r="D383" t="s">
        <v>512</v>
      </c>
      <c r="E383">
        <v>77310.795200000008</v>
      </c>
      <c r="F383">
        <v>75517.369631614376</v>
      </c>
    </row>
    <row r="384" spans="1:6" x14ac:dyDescent="0.3">
      <c r="A384" t="s">
        <v>1065</v>
      </c>
      <c r="B384" t="s">
        <v>1066</v>
      </c>
      <c r="C384" t="s">
        <v>84</v>
      </c>
      <c r="D384" t="s">
        <v>231</v>
      </c>
      <c r="E384">
        <v>48446.298000000003</v>
      </c>
      <c r="F384">
        <v>24236.884972116812</v>
      </c>
    </row>
    <row r="385" spans="1:6" x14ac:dyDescent="0.3">
      <c r="A385" t="s">
        <v>1067</v>
      </c>
      <c r="B385" t="s">
        <v>1068</v>
      </c>
      <c r="C385" t="s">
        <v>1069</v>
      </c>
      <c r="D385" t="s">
        <v>208</v>
      </c>
      <c r="E385">
        <v>55774.548464000007</v>
      </c>
      <c r="F385">
        <v>45318.172753311344</v>
      </c>
    </row>
    <row r="386" spans="1:6" x14ac:dyDescent="0.3">
      <c r="A386" t="s">
        <v>1070</v>
      </c>
      <c r="B386" t="s">
        <v>1071</v>
      </c>
      <c r="C386" t="s">
        <v>1072</v>
      </c>
      <c r="D386" t="s">
        <v>195</v>
      </c>
      <c r="E386">
        <v>225982.28239999997</v>
      </c>
      <c r="F386">
        <v>166621.42410692206</v>
      </c>
    </row>
    <row r="387" spans="1:6" x14ac:dyDescent="0.3">
      <c r="A387" t="s">
        <v>1073</v>
      </c>
      <c r="B387" t="s">
        <v>1074</v>
      </c>
      <c r="C387" t="s">
        <v>551</v>
      </c>
      <c r="D387" t="s">
        <v>177</v>
      </c>
      <c r="E387">
        <v>194582.93350400002</v>
      </c>
      <c r="F387">
        <v>129521.69943241143</v>
      </c>
    </row>
    <row r="388" spans="1:6" x14ac:dyDescent="0.3">
      <c r="A388" t="s">
        <v>1075</v>
      </c>
      <c r="B388" t="s">
        <v>1076</v>
      </c>
      <c r="C388" t="s">
        <v>1077</v>
      </c>
      <c r="D388" t="s">
        <v>208</v>
      </c>
      <c r="E388">
        <v>62914.986976000007</v>
      </c>
      <c r="F388">
        <v>45336.32873604662</v>
      </c>
    </row>
    <row r="389" spans="1:6" x14ac:dyDescent="0.3">
      <c r="A389" t="s">
        <v>1078</v>
      </c>
      <c r="B389" t="s">
        <v>1079</v>
      </c>
      <c r="C389" t="s">
        <v>1080</v>
      </c>
      <c r="D389" t="s">
        <v>191</v>
      </c>
      <c r="E389">
        <v>102494.516</v>
      </c>
      <c r="F389">
        <v>52669.159071507209</v>
      </c>
    </row>
    <row r="390" spans="1:6" x14ac:dyDescent="0.3">
      <c r="A390" t="s">
        <v>1081</v>
      </c>
      <c r="B390" t="s">
        <v>1082</v>
      </c>
      <c r="C390" t="s">
        <v>1083</v>
      </c>
      <c r="D390" t="s">
        <v>191</v>
      </c>
      <c r="E390">
        <v>82095.515567999988</v>
      </c>
      <c r="F390">
        <v>50212.713922583644</v>
      </c>
    </row>
    <row r="391" spans="1:6" x14ac:dyDescent="0.3">
      <c r="A391" t="s">
        <v>1084</v>
      </c>
      <c r="B391" t="s">
        <v>1085</v>
      </c>
      <c r="C391" t="s">
        <v>194</v>
      </c>
      <c r="D391" t="s">
        <v>195</v>
      </c>
      <c r="E391">
        <v>126539.10869999998</v>
      </c>
      <c r="F391">
        <v>101617.29156384384</v>
      </c>
    </row>
    <row r="392" spans="1:6" x14ac:dyDescent="0.3">
      <c r="A392" t="s">
        <v>1086</v>
      </c>
      <c r="B392" t="s">
        <v>1087</v>
      </c>
      <c r="C392" t="s">
        <v>190</v>
      </c>
      <c r="D392" t="s">
        <v>191</v>
      </c>
      <c r="E392">
        <v>110828.95042000002</v>
      </c>
      <c r="F392">
        <v>62139.212468248166</v>
      </c>
    </row>
    <row r="393" spans="1:6" x14ac:dyDescent="0.3">
      <c r="A393" t="s">
        <v>1088</v>
      </c>
      <c r="B393" t="s">
        <v>1089</v>
      </c>
      <c r="C393" t="s">
        <v>489</v>
      </c>
      <c r="D393" t="s">
        <v>191</v>
      </c>
      <c r="E393">
        <v>65243.898000000001</v>
      </c>
      <c r="F393">
        <v>63206.319754959972</v>
      </c>
    </row>
    <row r="394" spans="1:6" x14ac:dyDescent="0.3">
      <c r="A394" t="s">
        <v>1090</v>
      </c>
      <c r="B394" t="s">
        <v>1091</v>
      </c>
      <c r="C394" t="s">
        <v>1092</v>
      </c>
      <c r="D394" t="s">
        <v>208</v>
      </c>
      <c r="E394">
        <v>2812.6</v>
      </c>
      <c r="F394">
        <v>2771.2092122980257</v>
      </c>
    </row>
    <row r="395" spans="1:6" x14ac:dyDescent="0.3">
      <c r="A395" t="s">
        <v>1093</v>
      </c>
      <c r="B395" t="s">
        <v>1094</v>
      </c>
      <c r="C395" t="s">
        <v>1080</v>
      </c>
      <c r="D395" t="s">
        <v>191</v>
      </c>
      <c r="E395">
        <v>39868.769</v>
      </c>
      <c r="F395">
        <v>33787.241088509858</v>
      </c>
    </row>
    <row r="396" spans="1:6" x14ac:dyDescent="0.3">
      <c r="A396" t="s">
        <v>1095</v>
      </c>
      <c r="B396" t="s">
        <v>1096</v>
      </c>
      <c r="C396" t="s">
        <v>1097</v>
      </c>
      <c r="D396" t="s">
        <v>256</v>
      </c>
      <c r="E396">
        <v>313217.74218</v>
      </c>
      <c r="F396">
        <v>228864.91208217098</v>
      </c>
    </row>
    <row r="397" spans="1:6" x14ac:dyDescent="0.3">
      <c r="A397" t="s">
        <v>1098</v>
      </c>
      <c r="B397" t="s">
        <v>1099</v>
      </c>
      <c r="C397" t="s">
        <v>616</v>
      </c>
      <c r="D397" t="s">
        <v>302</v>
      </c>
      <c r="E397">
        <v>74055.895999999993</v>
      </c>
      <c r="F397">
        <v>71543.359893040921</v>
      </c>
    </row>
    <row r="398" spans="1:6" x14ac:dyDescent="0.3">
      <c r="A398" t="s">
        <v>1100</v>
      </c>
      <c r="B398" t="s">
        <v>1101</v>
      </c>
      <c r="C398" t="s">
        <v>616</v>
      </c>
      <c r="D398" t="s">
        <v>302</v>
      </c>
      <c r="E398">
        <v>4502.1409999999996</v>
      </c>
      <c r="F398">
        <v>2782.8059974627895</v>
      </c>
    </row>
    <row r="399" spans="1:6" x14ac:dyDescent="0.3">
      <c r="A399" t="s">
        <v>1102</v>
      </c>
      <c r="B399" t="s">
        <v>1103</v>
      </c>
      <c r="C399" t="s">
        <v>1104</v>
      </c>
      <c r="D399" t="s">
        <v>208</v>
      </c>
      <c r="E399">
        <v>58042.718479999989</v>
      </c>
      <c r="F399">
        <v>44721.181084989017</v>
      </c>
    </row>
    <row r="400" spans="1:6" x14ac:dyDescent="0.3">
      <c r="A400" t="s">
        <v>1105</v>
      </c>
      <c r="B400" t="s">
        <v>1106</v>
      </c>
      <c r="C400" t="s">
        <v>84</v>
      </c>
      <c r="D400" t="s">
        <v>231</v>
      </c>
      <c r="E400">
        <v>14871.614399999999</v>
      </c>
      <c r="F400">
        <v>5924.0584813249043</v>
      </c>
    </row>
    <row r="401" spans="1:6" x14ac:dyDescent="0.3">
      <c r="A401" t="s">
        <v>1107</v>
      </c>
      <c r="B401" t="s">
        <v>1108</v>
      </c>
      <c r="C401" t="s">
        <v>511</v>
      </c>
      <c r="D401" t="s">
        <v>512</v>
      </c>
      <c r="E401">
        <v>645.79999999999995</v>
      </c>
      <c r="F401">
        <v>325.64894893132021</v>
      </c>
    </row>
    <row r="402" spans="1:6" x14ac:dyDescent="0.3">
      <c r="A402" t="s">
        <v>1109</v>
      </c>
      <c r="B402" t="s">
        <v>1110</v>
      </c>
      <c r="C402" t="s">
        <v>1111</v>
      </c>
      <c r="D402" t="s">
        <v>187</v>
      </c>
      <c r="E402">
        <v>7559.3599999999988</v>
      </c>
      <c r="F402">
        <v>5370.0849537575987</v>
      </c>
    </row>
    <row r="403" spans="1:6" x14ac:dyDescent="0.3">
      <c r="A403" t="s">
        <v>1112</v>
      </c>
      <c r="B403" t="s">
        <v>1113</v>
      </c>
      <c r="C403" t="s">
        <v>322</v>
      </c>
      <c r="D403" t="s">
        <v>222</v>
      </c>
      <c r="E403">
        <v>10234.567999999999</v>
      </c>
      <c r="F403">
        <v>5885.1235714185686</v>
      </c>
    </row>
    <row r="404" spans="1:6" x14ac:dyDescent="0.3">
      <c r="A404" t="s">
        <v>1114</v>
      </c>
      <c r="B404" t="s">
        <v>1115</v>
      </c>
      <c r="C404" t="s">
        <v>293</v>
      </c>
      <c r="D404" t="s">
        <v>294</v>
      </c>
      <c r="E404">
        <v>34043.659</v>
      </c>
      <c r="F404">
        <v>36355.982242088416</v>
      </c>
    </row>
    <row r="405" spans="1:6" x14ac:dyDescent="0.3">
      <c r="A405" t="s">
        <v>1116</v>
      </c>
      <c r="B405" t="s">
        <v>1117</v>
      </c>
      <c r="C405" t="s">
        <v>1118</v>
      </c>
      <c r="D405" t="s">
        <v>235</v>
      </c>
      <c r="E405">
        <v>7561.4211999999989</v>
      </c>
      <c r="F405">
        <v>6649.9522757688928</v>
      </c>
    </row>
    <row r="406" spans="1:6" x14ac:dyDescent="0.3">
      <c r="A406" t="s">
        <v>1119</v>
      </c>
      <c r="B406" t="s">
        <v>1120</v>
      </c>
      <c r="C406" t="s">
        <v>1121</v>
      </c>
      <c r="D406" t="s">
        <v>235</v>
      </c>
      <c r="E406">
        <v>8570.148000000001</v>
      </c>
      <c r="F406">
        <v>5512.8265252120236</v>
      </c>
    </row>
    <row r="407" spans="1:6" x14ac:dyDescent="0.3">
      <c r="A407" t="s">
        <v>1122</v>
      </c>
      <c r="B407" t="s">
        <v>1123</v>
      </c>
      <c r="C407" t="s">
        <v>211</v>
      </c>
      <c r="D407" t="s">
        <v>212</v>
      </c>
      <c r="E407">
        <v>53783.403000000006</v>
      </c>
      <c r="F407">
        <v>33703.693513585626</v>
      </c>
    </row>
    <row r="408" spans="1:6" x14ac:dyDescent="0.3">
      <c r="A408" t="s">
        <v>1124</v>
      </c>
      <c r="B408" t="s">
        <v>1125</v>
      </c>
      <c r="C408" t="s">
        <v>1126</v>
      </c>
      <c r="D408" t="s">
        <v>231</v>
      </c>
      <c r="E408">
        <v>21903.388799999997</v>
      </c>
      <c r="F408">
        <v>8266.6418969461647</v>
      </c>
    </row>
    <row r="409" spans="1:6" x14ac:dyDescent="0.3">
      <c r="A409" t="s">
        <v>1127</v>
      </c>
      <c r="B409" t="s">
        <v>1128</v>
      </c>
      <c r="C409" t="s">
        <v>198</v>
      </c>
      <c r="D409" t="s">
        <v>195</v>
      </c>
      <c r="E409">
        <v>11512.613299999999</v>
      </c>
      <c r="F409">
        <v>10993.184836452303</v>
      </c>
    </row>
    <row r="410" spans="1:6" x14ac:dyDescent="0.3">
      <c r="A410" t="s">
        <v>1129</v>
      </c>
      <c r="B410" t="s">
        <v>1130</v>
      </c>
      <c r="C410" t="s">
        <v>1131</v>
      </c>
      <c r="D410" t="s">
        <v>235</v>
      </c>
      <c r="E410">
        <v>8680.8864000000012</v>
      </c>
      <c r="F410">
        <v>4729.9348490645043</v>
      </c>
    </row>
    <row r="411" spans="1:6" x14ac:dyDescent="0.3">
      <c r="A411" t="s">
        <v>1132</v>
      </c>
      <c r="B411" t="s">
        <v>1133</v>
      </c>
      <c r="C411" t="s">
        <v>276</v>
      </c>
      <c r="D411" t="s">
        <v>243</v>
      </c>
      <c r="E411">
        <v>147189.70360000001</v>
      </c>
      <c r="F411">
        <v>122869.96678249893</v>
      </c>
    </row>
    <row r="412" spans="1:6" x14ac:dyDescent="0.3">
      <c r="A412" t="s">
        <v>1134</v>
      </c>
      <c r="B412" t="s">
        <v>1135</v>
      </c>
      <c r="C412" t="s">
        <v>242</v>
      </c>
      <c r="D412" t="s">
        <v>243</v>
      </c>
      <c r="E412">
        <v>95762.4712</v>
      </c>
      <c r="F412">
        <v>53412.94244692233</v>
      </c>
    </row>
    <row r="413" spans="1:6" x14ac:dyDescent="0.3">
      <c r="A413" t="s">
        <v>1136</v>
      </c>
      <c r="B413" t="s">
        <v>1137</v>
      </c>
      <c r="C413" t="s">
        <v>1138</v>
      </c>
      <c r="D413" t="s">
        <v>260</v>
      </c>
      <c r="E413">
        <v>175850.21233999997</v>
      </c>
      <c r="F413">
        <v>128828.78635798907</v>
      </c>
    </row>
    <row r="414" spans="1:6" x14ac:dyDescent="0.3">
      <c r="A414" t="s">
        <v>1139</v>
      </c>
      <c r="B414" t="s">
        <v>1140</v>
      </c>
      <c r="C414" t="s">
        <v>1141</v>
      </c>
      <c r="D414" t="s">
        <v>243</v>
      </c>
      <c r="E414">
        <v>52890.186256000001</v>
      </c>
      <c r="F414">
        <v>49350.432543375449</v>
      </c>
    </row>
    <row r="415" spans="1:6" x14ac:dyDescent="0.3">
      <c r="A415" t="s">
        <v>1142</v>
      </c>
      <c r="B415" t="s">
        <v>1143</v>
      </c>
      <c r="C415" t="s">
        <v>1144</v>
      </c>
      <c r="D415" t="s">
        <v>212</v>
      </c>
      <c r="E415">
        <v>93220.609000000026</v>
      </c>
      <c r="F415">
        <v>82819.033664519855</v>
      </c>
    </row>
    <row r="416" spans="1:6" x14ac:dyDescent="0.3">
      <c r="A416" t="s">
        <v>1145</v>
      </c>
      <c r="B416" t="s">
        <v>1146</v>
      </c>
      <c r="C416" t="s">
        <v>1147</v>
      </c>
      <c r="D416" t="s">
        <v>222</v>
      </c>
      <c r="E416">
        <v>1182.8800000000001</v>
      </c>
      <c r="F416">
        <v>788.84478538899793</v>
      </c>
    </row>
    <row r="417" spans="1:6" x14ac:dyDescent="0.3">
      <c r="A417" t="s">
        <v>1148</v>
      </c>
      <c r="B417" t="s">
        <v>1149</v>
      </c>
      <c r="C417" t="s">
        <v>234</v>
      </c>
      <c r="D417" t="s">
        <v>235</v>
      </c>
      <c r="E417">
        <v>100441.84299999999</v>
      </c>
      <c r="F417">
        <v>111713.54374384877</v>
      </c>
    </row>
    <row r="418" spans="1:6" x14ac:dyDescent="0.3">
      <c r="A418" t="s">
        <v>1150</v>
      </c>
      <c r="B418" t="s">
        <v>1151</v>
      </c>
      <c r="C418" t="s">
        <v>1152</v>
      </c>
      <c r="D418" t="s">
        <v>512</v>
      </c>
      <c r="E418">
        <v>19185.016328000002</v>
      </c>
      <c r="F418">
        <v>15898.143358464475</v>
      </c>
    </row>
    <row r="419" spans="1:6" x14ac:dyDescent="0.3">
      <c r="A419" t="s">
        <v>1153</v>
      </c>
      <c r="B419" t="s">
        <v>1154</v>
      </c>
      <c r="C419" t="s">
        <v>702</v>
      </c>
      <c r="D419" t="s">
        <v>235</v>
      </c>
      <c r="E419">
        <v>43924.110911999996</v>
      </c>
      <c r="F419">
        <v>42326.934786809194</v>
      </c>
    </row>
    <row r="420" spans="1:6" x14ac:dyDescent="0.3">
      <c r="A420" t="s">
        <v>1155</v>
      </c>
      <c r="B420" t="s">
        <v>1156</v>
      </c>
      <c r="C420" t="s">
        <v>234</v>
      </c>
      <c r="D420" t="s">
        <v>235</v>
      </c>
      <c r="E420">
        <v>75807.17</v>
      </c>
      <c r="F420">
        <v>76659.788409434521</v>
      </c>
    </row>
    <row r="421" spans="1:6" x14ac:dyDescent="0.3">
      <c r="A421" t="s">
        <v>1157</v>
      </c>
      <c r="B421" t="s">
        <v>1158</v>
      </c>
      <c r="C421" t="s">
        <v>489</v>
      </c>
      <c r="D421" t="s">
        <v>191</v>
      </c>
      <c r="E421">
        <v>47076.860740000004</v>
      </c>
      <c r="F421">
        <v>45966.027962282213</v>
      </c>
    </row>
    <row r="422" spans="1:6" x14ac:dyDescent="0.3">
      <c r="A422" t="s">
        <v>1159</v>
      </c>
      <c r="B422" t="s">
        <v>1160</v>
      </c>
      <c r="C422" t="s">
        <v>459</v>
      </c>
      <c r="D422" t="s">
        <v>302</v>
      </c>
      <c r="E422">
        <v>133298.44665000006</v>
      </c>
      <c r="F422">
        <v>112160.279830132</v>
      </c>
    </row>
    <row r="423" spans="1:6" x14ac:dyDescent="0.3">
      <c r="A423" t="s">
        <v>1161</v>
      </c>
      <c r="B423" t="s">
        <v>1162</v>
      </c>
      <c r="C423" t="s">
        <v>1163</v>
      </c>
      <c r="D423" t="s">
        <v>341</v>
      </c>
      <c r="E423">
        <v>11547.8568</v>
      </c>
      <c r="F423">
        <v>8439.6926286228372</v>
      </c>
    </row>
    <row r="424" spans="1:6" x14ac:dyDescent="0.3">
      <c r="A424" t="s">
        <v>1164</v>
      </c>
      <c r="B424" t="s">
        <v>1165</v>
      </c>
      <c r="C424" t="s">
        <v>276</v>
      </c>
      <c r="D424" t="s">
        <v>243</v>
      </c>
      <c r="E424">
        <v>184834.75400000002</v>
      </c>
      <c r="F424">
        <v>121624.39499612052</v>
      </c>
    </row>
    <row r="425" spans="1:6" x14ac:dyDescent="0.3">
      <c r="A425" t="s">
        <v>1166</v>
      </c>
      <c r="B425" t="s">
        <v>1167</v>
      </c>
      <c r="C425" t="s">
        <v>417</v>
      </c>
      <c r="D425" t="s">
        <v>294</v>
      </c>
      <c r="E425">
        <v>74111.252999999997</v>
      </c>
      <c r="F425">
        <v>70471.57627148513</v>
      </c>
    </row>
    <row r="426" spans="1:6" x14ac:dyDescent="0.3">
      <c r="A426" t="s">
        <v>1168</v>
      </c>
      <c r="B426" t="s">
        <v>1169</v>
      </c>
      <c r="C426" t="s">
        <v>328</v>
      </c>
      <c r="D426" t="s">
        <v>212</v>
      </c>
      <c r="E426">
        <v>19971.811999999998</v>
      </c>
      <c r="F426">
        <v>10929.152192125683</v>
      </c>
    </row>
    <row r="427" spans="1:6" x14ac:dyDescent="0.3">
      <c r="A427" t="s">
        <v>1170</v>
      </c>
      <c r="B427" t="s">
        <v>1171</v>
      </c>
      <c r="C427" t="s">
        <v>1172</v>
      </c>
      <c r="D427" t="s">
        <v>302</v>
      </c>
      <c r="E427">
        <v>1065.8375999999998</v>
      </c>
      <c r="F427">
        <v>1041.3110586301614</v>
      </c>
    </row>
    <row r="428" spans="1:6" x14ac:dyDescent="0.3">
      <c r="A428" t="s">
        <v>1173</v>
      </c>
      <c r="B428" t="s">
        <v>1174</v>
      </c>
      <c r="C428" t="s">
        <v>395</v>
      </c>
      <c r="D428" t="s">
        <v>302</v>
      </c>
      <c r="E428">
        <v>228052.98319999978</v>
      </c>
      <c r="F428">
        <v>177800.53009512112</v>
      </c>
    </row>
    <row r="429" spans="1:6" x14ac:dyDescent="0.3">
      <c r="A429" t="s">
        <v>1175</v>
      </c>
      <c r="B429" t="s">
        <v>1176</v>
      </c>
      <c r="C429" t="s">
        <v>1177</v>
      </c>
      <c r="D429" t="s">
        <v>294</v>
      </c>
      <c r="E429">
        <v>24649.593999999997</v>
      </c>
      <c r="F429">
        <v>23143.450602271012</v>
      </c>
    </row>
    <row r="430" spans="1:6" x14ac:dyDescent="0.3">
      <c r="A430" t="s">
        <v>1178</v>
      </c>
      <c r="B430" t="s">
        <v>1179</v>
      </c>
      <c r="C430" t="s">
        <v>524</v>
      </c>
      <c r="D430" t="s">
        <v>341</v>
      </c>
      <c r="E430">
        <v>8890.1696000000011</v>
      </c>
      <c r="F430">
        <v>7876.7652276199333</v>
      </c>
    </row>
    <row r="431" spans="1:6" x14ac:dyDescent="0.3">
      <c r="A431" t="s">
        <v>1180</v>
      </c>
      <c r="B431" t="s">
        <v>1181</v>
      </c>
      <c r="C431" t="s">
        <v>93</v>
      </c>
      <c r="D431" t="s">
        <v>231</v>
      </c>
      <c r="E431">
        <v>22777.536320000003</v>
      </c>
      <c r="F431">
        <v>11314.962301134417</v>
      </c>
    </row>
    <row r="432" spans="1:6" x14ac:dyDescent="0.3">
      <c r="A432" t="s">
        <v>1182</v>
      </c>
      <c r="B432" t="s">
        <v>1183</v>
      </c>
      <c r="C432" t="s">
        <v>1184</v>
      </c>
      <c r="D432" t="s">
        <v>212</v>
      </c>
      <c r="E432">
        <v>13703.22</v>
      </c>
      <c r="F432">
        <v>10427.785128160369</v>
      </c>
    </row>
    <row r="433" spans="1:6" x14ac:dyDescent="0.3">
      <c r="A433" t="s">
        <v>1185</v>
      </c>
      <c r="B433" t="s">
        <v>1186</v>
      </c>
      <c r="C433" t="s">
        <v>194</v>
      </c>
      <c r="D433" t="s">
        <v>195</v>
      </c>
      <c r="E433">
        <v>29102.239000000001</v>
      </c>
      <c r="F433">
        <v>15706.01457925019</v>
      </c>
    </row>
    <row r="434" spans="1:6" x14ac:dyDescent="0.3">
      <c r="A434" t="s">
        <v>1187</v>
      </c>
      <c r="B434" t="s">
        <v>1188</v>
      </c>
      <c r="C434" t="s">
        <v>263</v>
      </c>
      <c r="D434" t="s">
        <v>191</v>
      </c>
      <c r="E434">
        <v>42084.695999999996</v>
      </c>
      <c r="F434">
        <v>35639.669586813026</v>
      </c>
    </row>
    <row r="435" spans="1:6" x14ac:dyDescent="0.3">
      <c r="A435" t="s">
        <v>1189</v>
      </c>
      <c r="B435" t="s">
        <v>1190</v>
      </c>
      <c r="C435" t="s">
        <v>637</v>
      </c>
      <c r="D435" t="s">
        <v>191</v>
      </c>
      <c r="E435">
        <v>15496.752000000002</v>
      </c>
      <c r="F435">
        <v>7839.3120548575671</v>
      </c>
    </row>
    <row r="436" spans="1:6" x14ac:dyDescent="0.3">
      <c r="A436" t="s">
        <v>1191</v>
      </c>
      <c r="B436" t="s">
        <v>1192</v>
      </c>
      <c r="C436" t="s">
        <v>1069</v>
      </c>
      <c r="D436" t="s">
        <v>208</v>
      </c>
      <c r="E436">
        <v>10647.160000000002</v>
      </c>
      <c r="F436">
        <v>8088.2879055041885</v>
      </c>
    </row>
    <row r="437" spans="1:6" x14ac:dyDescent="0.3">
      <c r="A437" t="s">
        <v>1193</v>
      </c>
      <c r="B437" t="s">
        <v>1194</v>
      </c>
      <c r="C437" t="s">
        <v>225</v>
      </c>
      <c r="D437" t="s">
        <v>222</v>
      </c>
      <c r="E437">
        <v>178134.96796799995</v>
      </c>
      <c r="F437">
        <v>120717.40616277009</v>
      </c>
    </row>
    <row r="438" spans="1:6" x14ac:dyDescent="0.3">
      <c r="A438" t="s">
        <v>1195</v>
      </c>
      <c r="B438" t="s">
        <v>1196</v>
      </c>
      <c r="C438" t="s">
        <v>462</v>
      </c>
      <c r="D438" t="s">
        <v>212</v>
      </c>
      <c r="E438">
        <v>55271.091839999979</v>
      </c>
      <c r="F438">
        <v>53568.458084832746</v>
      </c>
    </row>
    <row r="439" spans="1:6" x14ac:dyDescent="0.3">
      <c r="A439" t="s">
        <v>1197</v>
      </c>
      <c r="B439" t="s">
        <v>1198</v>
      </c>
      <c r="C439" t="s">
        <v>1199</v>
      </c>
      <c r="D439" t="s">
        <v>256</v>
      </c>
      <c r="E439">
        <v>135370.84500000003</v>
      </c>
      <c r="F439">
        <v>117086.75296729394</v>
      </c>
    </row>
    <row r="440" spans="1:6" x14ac:dyDescent="0.3">
      <c r="A440" t="s">
        <v>1200</v>
      </c>
      <c r="B440" t="s">
        <v>1201</v>
      </c>
      <c r="C440" t="s">
        <v>211</v>
      </c>
      <c r="D440" t="s">
        <v>212</v>
      </c>
      <c r="E440">
        <v>31197.282999999996</v>
      </c>
      <c r="F440">
        <v>26096.795895112631</v>
      </c>
    </row>
    <row r="441" spans="1:6" x14ac:dyDescent="0.3">
      <c r="A441" t="s">
        <v>1202</v>
      </c>
      <c r="B441" t="s">
        <v>1203</v>
      </c>
      <c r="C441" t="s">
        <v>578</v>
      </c>
      <c r="D441" t="s">
        <v>294</v>
      </c>
      <c r="E441">
        <v>20733.011999999999</v>
      </c>
      <c r="F441">
        <v>22207.607102200491</v>
      </c>
    </row>
    <row r="442" spans="1:6" x14ac:dyDescent="0.3">
      <c r="A442" t="s">
        <v>1204</v>
      </c>
      <c r="B442" t="s">
        <v>1205</v>
      </c>
      <c r="C442" t="s">
        <v>398</v>
      </c>
      <c r="D442" t="s">
        <v>177</v>
      </c>
      <c r="E442">
        <v>34238.543999999994</v>
      </c>
      <c r="F442">
        <v>31160.647916815898</v>
      </c>
    </row>
    <row r="443" spans="1:6" x14ac:dyDescent="0.3">
      <c r="A443" t="s">
        <v>1206</v>
      </c>
      <c r="B443" t="s">
        <v>1207</v>
      </c>
      <c r="C443" t="s">
        <v>207</v>
      </c>
      <c r="D443" t="s">
        <v>208</v>
      </c>
      <c r="E443">
        <v>38743.512000000002</v>
      </c>
      <c r="F443">
        <v>20945.26029418303</v>
      </c>
    </row>
    <row r="444" spans="1:6" x14ac:dyDescent="0.3">
      <c r="A444" t="s">
        <v>1208</v>
      </c>
      <c r="B444" t="s">
        <v>1209</v>
      </c>
      <c r="C444" t="s">
        <v>1210</v>
      </c>
      <c r="D444" t="s">
        <v>239</v>
      </c>
      <c r="E444">
        <v>93564.338080000016</v>
      </c>
      <c r="F444">
        <v>77736.571612818181</v>
      </c>
    </row>
    <row r="445" spans="1:6" x14ac:dyDescent="0.3">
      <c r="A445" t="s">
        <v>1211</v>
      </c>
      <c r="B445" t="s">
        <v>1212</v>
      </c>
      <c r="C445" t="s">
        <v>473</v>
      </c>
      <c r="D445" t="s">
        <v>260</v>
      </c>
      <c r="E445">
        <v>224159.67239999998</v>
      </c>
      <c r="F445">
        <v>181179.65117800137</v>
      </c>
    </row>
    <row r="446" spans="1:6" x14ac:dyDescent="0.3">
      <c r="A446" t="s">
        <v>1213</v>
      </c>
      <c r="B446" t="s">
        <v>1214</v>
      </c>
      <c r="C446" t="s">
        <v>340</v>
      </c>
      <c r="D446" t="s">
        <v>341</v>
      </c>
      <c r="E446">
        <v>19727.802856000002</v>
      </c>
      <c r="F446">
        <v>16261.341575081653</v>
      </c>
    </row>
    <row r="447" spans="1:6" x14ac:dyDescent="0.3">
      <c r="A447" t="s">
        <v>1215</v>
      </c>
      <c r="B447" t="s">
        <v>1216</v>
      </c>
      <c r="C447" t="s">
        <v>1217</v>
      </c>
      <c r="D447" t="s">
        <v>235</v>
      </c>
      <c r="E447">
        <v>5005.0559999999996</v>
      </c>
      <c r="F447">
        <v>3746.3873791002566</v>
      </c>
    </row>
    <row r="448" spans="1:6" x14ac:dyDescent="0.3">
      <c r="A448" t="s">
        <v>1218</v>
      </c>
      <c r="B448" t="s">
        <v>1219</v>
      </c>
      <c r="C448" t="s">
        <v>473</v>
      </c>
      <c r="D448" t="s">
        <v>260</v>
      </c>
      <c r="E448">
        <v>199927.84759999995</v>
      </c>
      <c r="F448">
        <v>192421.22055870079</v>
      </c>
    </row>
    <row r="449" spans="1:6" x14ac:dyDescent="0.3">
      <c r="A449" t="s">
        <v>1220</v>
      </c>
      <c r="B449" t="s">
        <v>1221</v>
      </c>
      <c r="C449" t="s">
        <v>907</v>
      </c>
      <c r="D449" t="s">
        <v>222</v>
      </c>
      <c r="E449">
        <v>1396.3999999999999</v>
      </c>
      <c r="F449">
        <v>1060.7659822674957</v>
      </c>
    </row>
    <row r="450" spans="1:6" x14ac:dyDescent="0.3">
      <c r="A450" t="s">
        <v>1222</v>
      </c>
      <c r="B450" t="s">
        <v>1223</v>
      </c>
      <c r="C450" t="s">
        <v>1069</v>
      </c>
      <c r="D450" t="s">
        <v>208</v>
      </c>
      <c r="E450">
        <v>91451.520000000004</v>
      </c>
      <c r="F450">
        <v>87603.575831334354</v>
      </c>
    </row>
    <row r="451" spans="1:6" x14ac:dyDescent="0.3">
      <c r="A451" t="s">
        <v>1224</v>
      </c>
      <c r="B451" t="s">
        <v>1225</v>
      </c>
      <c r="C451" t="s">
        <v>1226</v>
      </c>
      <c r="D451" t="s">
        <v>256</v>
      </c>
      <c r="E451">
        <v>25845.002</v>
      </c>
      <c r="F451">
        <v>14494.343828351162</v>
      </c>
    </row>
    <row r="452" spans="1:6" x14ac:dyDescent="0.3">
      <c r="A452" t="s">
        <v>1227</v>
      </c>
      <c r="B452" t="s">
        <v>1228</v>
      </c>
      <c r="C452" t="s">
        <v>319</v>
      </c>
      <c r="D452" t="s">
        <v>235</v>
      </c>
      <c r="E452">
        <v>31214.39904</v>
      </c>
      <c r="F452">
        <v>32984.869570735238</v>
      </c>
    </row>
    <row r="453" spans="1:6" x14ac:dyDescent="0.3">
      <c r="A453" t="s">
        <v>1229</v>
      </c>
      <c r="B453" t="s">
        <v>1230</v>
      </c>
      <c r="C453" t="s">
        <v>1029</v>
      </c>
      <c r="D453" t="s">
        <v>177</v>
      </c>
      <c r="E453">
        <v>526160.31000000006</v>
      </c>
      <c r="F453">
        <v>352053.10895296512</v>
      </c>
    </row>
    <row r="454" spans="1:6" x14ac:dyDescent="0.3">
      <c r="A454" t="s">
        <v>1231</v>
      </c>
      <c r="B454" t="s">
        <v>1232</v>
      </c>
      <c r="C454" t="s">
        <v>451</v>
      </c>
      <c r="D454" t="s">
        <v>243</v>
      </c>
      <c r="E454">
        <v>31113.8</v>
      </c>
      <c r="F454">
        <v>15840.108500164786</v>
      </c>
    </row>
    <row r="455" spans="1:6" x14ac:dyDescent="0.3">
      <c r="A455" t="s">
        <v>1233</v>
      </c>
      <c r="B455" t="s">
        <v>1234</v>
      </c>
      <c r="C455" t="s">
        <v>492</v>
      </c>
      <c r="D455" t="s">
        <v>208</v>
      </c>
      <c r="E455">
        <v>12685.944</v>
      </c>
      <c r="F455">
        <v>10859.839898653508</v>
      </c>
    </row>
    <row r="456" spans="1:6" x14ac:dyDescent="0.3">
      <c r="A456" t="s">
        <v>1235</v>
      </c>
      <c r="B456" t="s">
        <v>1236</v>
      </c>
      <c r="C456" t="s">
        <v>89</v>
      </c>
      <c r="D456" t="s">
        <v>231</v>
      </c>
      <c r="E456">
        <v>150504.42976000003</v>
      </c>
      <c r="F456">
        <v>80845.758690981223</v>
      </c>
    </row>
    <row r="457" spans="1:6" x14ac:dyDescent="0.3">
      <c r="A457" t="s">
        <v>1237</v>
      </c>
      <c r="B457" t="s">
        <v>1238</v>
      </c>
      <c r="C457" t="s">
        <v>1239</v>
      </c>
      <c r="D457" t="s">
        <v>256</v>
      </c>
      <c r="E457">
        <v>39461.198880000004</v>
      </c>
      <c r="F457">
        <v>21239.683211329091</v>
      </c>
    </row>
    <row r="458" spans="1:6" x14ac:dyDescent="0.3">
      <c r="A458" t="s">
        <v>1240</v>
      </c>
      <c r="B458" t="s">
        <v>1241</v>
      </c>
      <c r="C458" t="s">
        <v>340</v>
      </c>
      <c r="D458" t="s">
        <v>341</v>
      </c>
      <c r="E458">
        <v>25416.128799999999</v>
      </c>
      <c r="F458">
        <v>19717.438011934111</v>
      </c>
    </row>
    <row r="459" spans="1:6" x14ac:dyDescent="0.3">
      <c r="A459" t="s">
        <v>1242</v>
      </c>
      <c r="B459" t="s">
        <v>1243</v>
      </c>
      <c r="C459" t="s">
        <v>207</v>
      </c>
      <c r="D459" t="s">
        <v>208</v>
      </c>
      <c r="E459">
        <v>36668.841480000003</v>
      </c>
      <c r="F459">
        <v>32885.686455117793</v>
      </c>
    </row>
    <row r="460" spans="1:6" x14ac:dyDescent="0.3">
      <c r="A460" t="s">
        <v>1244</v>
      </c>
      <c r="B460" t="s">
        <v>1245</v>
      </c>
      <c r="C460" t="s">
        <v>89</v>
      </c>
      <c r="D460" t="s">
        <v>231</v>
      </c>
      <c r="E460">
        <v>60588.147255999997</v>
      </c>
      <c r="F460">
        <v>8188.8772327977358</v>
      </c>
    </row>
    <row r="461" spans="1:6" x14ac:dyDescent="0.3">
      <c r="A461" t="s">
        <v>1246</v>
      </c>
      <c r="B461" t="s">
        <v>1247</v>
      </c>
      <c r="C461" t="s">
        <v>340</v>
      </c>
      <c r="D461" t="s">
        <v>341</v>
      </c>
      <c r="E461">
        <v>36599.628799999991</v>
      </c>
      <c r="F461">
        <v>23358.610110389294</v>
      </c>
    </row>
    <row r="462" spans="1:6" x14ac:dyDescent="0.3">
      <c r="A462" t="s">
        <v>1248</v>
      </c>
      <c r="B462" t="s">
        <v>1249</v>
      </c>
      <c r="C462" t="s">
        <v>409</v>
      </c>
      <c r="D462" t="s">
        <v>512</v>
      </c>
      <c r="E462">
        <v>112344.93380000003</v>
      </c>
      <c r="F462">
        <v>67394.346460868866</v>
      </c>
    </row>
    <row r="463" spans="1:6" x14ac:dyDescent="0.3">
      <c r="A463" t="s">
        <v>1250</v>
      </c>
      <c r="B463" t="s">
        <v>1251</v>
      </c>
      <c r="C463" t="s">
        <v>298</v>
      </c>
      <c r="D463" t="s">
        <v>294</v>
      </c>
      <c r="E463">
        <v>43880.925999999999</v>
      </c>
      <c r="F463">
        <v>41577.667519469323</v>
      </c>
    </row>
    <row r="464" spans="1:6" x14ac:dyDescent="0.3">
      <c r="A464" t="s">
        <v>1252</v>
      </c>
      <c r="B464" t="s">
        <v>1253</v>
      </c>
      <c r="C464" t="s">
        <v>340</v>
      </c>
      <c r="D464" t="s">
        <v>341</v>
      </c>
      <c r="E464">
        <v>21156.313600000001</v>
      </c>
      <c r="F464">
        <v>13299.184185497579</v>
      </c>
    </row>
    <row r="465" spans="1:6" x14ac:dyDescent="0.3">
      <c r="A465" t="s">
        <v>1254</v>
      </c>
      <c r="B465" t="s">
        <v>1255</v>
      </c>
      <c r="C465" t="s">
        <v>462</v>
      </c>
      <c r="D465" t="s">
        <v>212</v>
      </c>
      <c r="E465">
        <v>1973.0599999999997</v>
      </c>
      <c r="F465">
        <v>1577.0328680824352</v>
      </c>
    </row>
    <row r="466" spans="1:6" x14ac:dyDescent="0.3">
      <c r="A466" t="s">
        <v>1256</v>
      </c>
      <c r="B466" t="s">
        <v>1257</v>
      </c>
      <c r="C466" t="s">
        <v>1258</v>
      </c>
      <c r="D466" t="s">
        <v>294</v>
      </c>
      <c r="E466">
        <v>43412.750399999997</v>
      </c>
      <c r="F466">
        <v>31193.442173874857</v>
      </c>
    </row>
    <row r="467" spans="1:6" x14ac:dyDescent="0.3">
      <c r="A467" t="s">
        <v>1259</v>
      </c>
      <c r="B467" t="s">
        <v>1260</v>
      </c>
      <c r="C467" t="s">
        <v>417</v>
      </c>
      <c r="D467" t="s">
        <v>294</v>
      </c>
      <c r="E467">
        <v>35376.755519999999</v>
      </c>
      <c r="F467">
        <v>25527.33502085603</v>
      </c>
    </row>
    <row r="468" spans="1:6" x14ac:dyDescent="0.3">
      <c r="A468" t="s">
        <v>1261</v>
      </c>
      <c r="B468" t="s">
        <v>1262</v>
      </c>
      <c r="C468" t="s">
        <v>340</v>
      </c>
      <c r="D468" t="s">
        <v>341</v>
      </c>
      <c r="E468">
        <v>9773.24</v>
      </c>
      <c r="F468">
        <v>9202.3650238461541</v>
      </c>
    </row>
    <row r="469" spans="1:6" x14ac:dyDescent="0.3">
      <c r="A469" t="s">
        <v>1263</v>
      </c>
      <c r="B469" t="s">
        <v>1264</v>
      </c>
      <c r="C469" t="s">
        <v>668</v>
      </c>
      <c r="D469" t="s">
        <v>177</v>
      </c>
      <c r="E469">
        <v>77775.617399999988</v>
      </c>
      <c r="F469">
        <v>48665.145126619092</v>
      </c>
    </row>
    <row r="470" spans="1:6" x14ac:dyDescent="0.3">
      <c r="A470" t="s">
        <v>1265</v>
      </c>
      <c r="B470" t="s">
        <v>1266</v>
      </c>
      <c r="C470" t="s">
        <v>540</v>
      </c>
      <c r="D470" t="s">
        <v>243</v>
      </c>
      <c r="E470">
        <v>137584.864</v>
      </c>
      <c r="F470">
        <v>76039.533183800057</v>
      </c>
    </row>
    <row r="471" spans="1:6" x14ac:dyDescent="0.3">
      <c r="A471" t="s">
        <v>1267</v>
      </c>
      <c r="B471" t="s">
        <v>1268</v>
      </c>
      <c r="C471" t="s">
        <v>887</v>
      </c>
      <c r="D471" t="s">
        <v>177</v>
      </c>
      <c r="E471">
        <v>139642.89240000001</v>
      </c>
      <c r="F471">
        <v>120980.29611708915</v>
      </c>
    </row>
    <row r="472" spans="1:6" x14ac:dyDescent="0.3">
      <c r="A472" t="s">
        <v>1269</v>
      </c>
      <c r="B472" t="s">
        <v>1270</v>
      </c>
      <c r="C472" t="s">
        <v>1271</v>
      </c>
      <c r="D472" t="s">
        <v>294</v>
      </c>
      <c r="E472">
        <v>8437.1440000000002</v>
      </c>
      <c r="F472">
        <v>4916.9508613628204</v>
      </c>
    </row>
    <row r="473" spans="1:6" x14ac:dyDescent="0.3">
      <c r="A473" t="s">
        <v>1272</v>
      </c>
      <c r="B473" t="s">
        <v>1273</v>
      </c>
      <c r="C473" t="s">
        <v>1274</v>
      </c>
      <c r="D473" t="s">
        <v>256</v>
      </c>
      <c r="E473">
        <v>74861.881000000008</v>
      </c>
      <c r="F473">
        <v>68449.48659352008</v>
      </c>
    </row>
    <row r="474" spans="1:6" x14ac:dyDescent="0.3">
      <c r="A474" t="s">
        <v>1275</v>
      </c>
      <c r="B474" t="s">
        <v>1276</v>
      </c>
      <c r="C474" t="s">
        <v>640</v>
      </c>
      <c r="D474" t="s">
        <v>208</v>
      </c>
      <c r="E474">
        <v>11669.73144</v>
      </c>
      <c r="F474">
        <v>7272.4971349398766</v>
      </c>
    </row>
    <row r="475" spans="1:6" x14ac:dyDescent="0.3">
      <c r="A475" t="s">
        <v>1277</v>
      </c>
      <c r="B475" t="s">
        <v>1278</v>
      </c>
      <c r="C475" t="s">
        <v>1279</v>
      </c>
      <c r="D475" t="s">
        <v>208</v>
      </c>
      <c r="E475">
        <v>15762.214</v>
      </c>
      <c r="F475">
        <v>15616.59021960051</v>
      </c>
    </row>
    <row r="476" spans="1:6" x14ac:dyDescent="0.3">
      <c r="A476" t="s">
        <v>1280</v>
      </c>
      <c r="B476" t="s">
        <v>1281</v>
      </c>
      <c r="C476" t="s">
        <v>489</v>
      </c>
      <c r="D476" t="s">
        <v>191</v>
      </c>
      <c r="E476">
        <v>237.99999999999997</v>
      </c>
      <c r="F476">
        <v>222.53893185982719</v>
      </c>
    </row>
    <row r="477" spans="1:6" x14ac:dyDescent="0.3">
      <c r="A477" t="s">
        <v>1282</v>
      </c>
      <c r="B477" t="s">
        <v>1283</v>
      </c>
      <c r="C477" t="s">
        <v>989</v>
      </c>
      <c r="D477" t="s">
        <v>208</v>
      </c>
      <c r="E477">
        <v>13651.5952</v>
      </c>
      <c r="F477">
        <v>8565.2016991255132</v>
      </c>
    </row>
    <row r="478" spans="1:6" x14ac:dyDescent="0.3">
      <c r="A478" t="s">
        <v>1284</v>
      </c>
      <c r="B478" t="s">
        <v>1285</v>
      </c>
      <c r="C478" t="s">
        <v>1286</v>
      </c>
      <c r="D478" t="s">
        <v>222</v>
      </c>
      <c r="E478">
        <v>72346.635856000008</v>
      </c>
      <c r="F478">
        <v>46150.459065560513</v>
      </c>
    </row>
    <row r="479" spans="1:6" x14ac:dyDescent="0.3">
      <c r="A479" t="s">
        <v>1287</v>
      </c>
      <c r="B479" t="s">
        <v>1288</v>
      </c>
      <c r="C479" t="s">
        <v>84</v>
      </c>
      <c r="D479" t="s">
        <v>231</v>
      </c>
      <c r="E479">
        <v>133389.65563999995</v>
      </c>
      <c r="F479">
        <v>101355.83394335127</v>
      </c>
    </row>
    <row r="480" spans="1:6" x14ac:dyDescent="0.3">
      <c r="A480" t="s">
        <v>1289</v>
      </c>
      <c r="B480" t="s">
        <v>1290</v>
      </c>
      <c r="C480" t="s">
        <v>489</v>
      </c>
      <c r="D480" t="s">
        <v>191</v>
      </c>
      <c r="E480">
        <v>17719.207775999999</v>
      </c>
      <c r="F480">
        <v>17225.028982687571</v>
      </c>
    </row>
    <row r="481" spans="1:6" x14ac:dyDescent="0.3">
      <c r="A481" t="s">
        <v>1291</v>
      </c>
      <c r="B481" t="s">
        <v>1292</v>
      </c>
      <c r="C481" t="s">
        <v>238</v>
      </c>
      <c r="D481" t="s">
        <v>239</v>
      </c>
      <c r="E481">
        <v>42226.273440000004</v>
      </c>
      <c r="F481">
        <v>39124.253285223582</v>
      </c>
    </row>
    <row r="482" spans="1:6" x14ac:dyDescent="0.3">
      <c r="A482" t="s">
        <v>1293</v>
      </c>
      <c r="B482" t="s">
        <v>1294</v>
      </c>
      <c r="C482" t="s">
        <v>798</v>
      </c>
      <c r="D482" t="s">
        <v>208</v>
      </c>
      <c r="E482">
        <v>41922.825680000002</v>
      </c>
      <c r="F482">
        <v>31040.363214253928</v>
      </c>
    </row>
    <row r="483" spans="1:6" x14ac:dyDescent="0.3">
      <c r="A483" t="s">
        <v>1295</v>
      </c>
      <c r="B483" t="s">
        <v>1296</v>
      </c>
      <c r="C483" t="s">
        <v>306</v>
      </c>
      <c r="D483" t="s">
        <v>260</v>
      </c>
      <c r="E483">
        <v>97597.837055999989</v>
      </c>
      <c r="F483">
        <v>81972.503876495088</v>
      </c>
    </row>
    <row r="484" spans="1:6" x14ac:dyDescent="0.3">
      <c r="A484" t="s">
        <v>1297</v>
      </c>
      <c r="B484" t="s">
        <v>1298</v>
      </c>
      <c r="C484" t="s">
        <v>1299</v>
      </c>
      <c r="D484" t="s">
        <v>256</v>
      </c>
      <c r="E484">
        <v>173081.30800000002</v>
      </c>
      <c r="F484">
        <v>151600.26494323972</v>
      </c>
    </row>
    <row r="485" spans="1:6" x14ac:dyDescent="0.3">
      <c r="A485" t="s">
        <v>1300</v>
      </c>
      <c r="B485" t="s">
        <v>1301</v>
      </c>
      <c r="C485" t="s">
        <v>989</v>
      </c>
      <c r="D485" t="s">
        <v>208</v>
      </c>
      <c r="E485">
        <v>27807.706799999996</v>
      </c>
      <c r="F485">
        <v>22429.513980498992</v>
      </c>
    </row>
    <row r="486" spans="1:6" x14ac:dyDescent="0.3">
      <c r="A486" t="s">
        <v>1302</v>
      </c>
      <c r="B486" t="s">
        <v>1303</v>
      </c>
      <c r="C486" t="s">
        <v>989</v>
      </c>
      <c r="D486" t="s">
        <v>208</v>
      </c>
      <c r="E486">
        <v>98133.403199999986</v>
      </c>
      <c r="F486">
        <v>65067.235219078873</v>
      </c>
    </row>
    <row r="487" spans="1:6" x14ac:dyDescent="0.3">
      <c r="A487" t="s">
        <v>1304</v>
      </c>
      <c r="B487" t="s">
        <v>1305</v>
      </c>
      <c r="C487" t="s">
        <v>454</v>
      </c>
      <c r="D487" t="s">
        <v>187</v>
      </c>
      <c r="E487">
        <v>129969.768</v>
      </c>
      <c r="F487">
        <v>106080.05225669383</v>
      </c>
    </row>
    <row r="488" spans="1:6" x14ac:dyDescent="0.3">
      <c r="A488" t="s">
        <v>1306</v>
      </c>
      <c r="B488" t="s">
        <v>1307</v>
      </c>
      <c r="C488" t="s">
        <v>571</v>
      </c>
      <c r="D488" t="s">
        <v>187</v>
      </c>
      <c r="E488">
        <v>19153.303240000001</v>
      </c>
      <c r="F488">
        <v>11425.552408931993</v>
      </c>
    </row>
    <row r="489" spans="1:6" x14ac:dyDescent="0.3">
      <c r="A489" t="s">
        <v>1308</v>
      </c>
      <c r="B489" t="s">
        <v>1309</v>
      </c>
      <c r="C489" t="s">
        <v>279</v>
      </c>
      <c r="D489" t="s">
        <v>256</v>
      </c>
      <c r="E489">
        <v>133594.66432000001</v>
      </c>
      <c r="F489">
        <v>70624.213594291374</v>
      </c>
    </row>
    <row r="490" spans="1:6" x14ac:dyDescent="0.3">
      <c r="A490" t="s">
        <v>1310</v>
      </c>
      <c r="B490" t="s">
        <v>1311</v>
      </c>
      <c r="C490" t="s">
        <v>211</v>
      </c>
      <c r="D490" t="s">
        <v>212</v>
      </c>
      <c r="E490">
        <v>5979.2434000000003</v>
      </c>
      <c r="F490">
        <v>5415.9802125483093</v>
      </c>
    </row>
    <row r="491" spans="1:6" x14ac:dyDescent="0.3">
      <c r="A491" t="s">
        <v>1312</v>
      </c>
      <c r="B491" t="s">
        <v>1313</v>
      </c>
      <c r="C491" t="s">
        <v>524</v>
      </c>
      <c r="D491" t="s">
        <v>341</v>
      </c>
      <c r="E491">
        <v>41121.522800000006</v>
      </c>
      <c r="F491">
        <v>28966.539146269679</v>
      </c>
    </row>
    <row r="492" spans="1:6" x14ac:dyDescent="0.3">
      <c r="A492" t="s">
        <v>1314</v>
      </c>
      <c r="B492" t="s">
        <v>1315</v>
      </c>
      <c r="C492" t="s">
        <v>1316</v>
      </c>
      <c r="D492" t="s">
        <v>239</v>
      </c>
      <c r="E492">
        <v>26587.276239999999</v>
      </c>
      <c r="F492">
        <v>15195.693383818831</v>
      </c>
    </row>
    <row r="493" spans="1:6" x14ac:dyDescent="0.3">
      <c r="A493" t="s">
        <v>1317</v>
      </c>
      <c r="B493" t="s">
        <v>1318</v>
      </c>
      <c r="C493" t="s">
        <v>967</v>
      </c>
      <c r="D493" t="s">
        <v>239</v>
      </c>
      <c r="E493">
        <v>2515.9364999999998</v>
      </c>
      <c r="F493">
        <v>2186.4292293891917</v>
      </c>
    </row>
    <row r="494" spans="1:6" x14ac:dyDescent="0.3">
      <c r="A494" t="s">
        <v>1319</v>
      </c>
      <c r="B494" t="s">
        <v>1320</v>
      </c>
      <c r="C494" t="s">
        <v>1321</v>
      </c>
      <c r="D494" t="s">
        <v>212</v>
      </c>
      <c r="E494">
        <v>50654.130759999993</v>
      </c>
      <c r="F494">
        <v>43421.944246805804</v>
      </c>
    </row>
    <row r="495" spans="1:6" x14ac:dyDescent="0.3">
      <c r="A495" t="s">
        <v>1322</v>
      </c>
      <c r="B495" t="s">
        <v>1323</v>
      </c>
      <c r="C495" t="s">
        <v>238</v>
      </c>
      <c r="D495" t="s">
        <v>239</v>
      </c>
      <c r="E495">
        <v>88824.978400000007</v>
      </c>
      <c r="F495">
        <v>76641.411390491863</v>
      </c>
    </row>
    <row r="496" spans="1:6" x14ac:dyDescent="0.3">
      <c r="A496" t="s">
        <v>1324</v>
      </c>
      <c r="B496" t="s">
        <v>1325</v>
      </c>
      <c r="C496" t="s">
        <v>1326</v>
      </c>
      <c r="D496" t="s">
        <v>239</v>
      </c>
      <c r="E496">
        <v>17445.2624</v>
      </c>
      <c r="F496">
        <v>8889.2397557355107</v>
      </c>
    </row>
    <row r="497" spans="1:6" x14ac:dyDescent="0.3">
      <c r="A497" t="s">
        <v>1327</v>
      </c>
      <c r="B497" t="s">
        <v>1328</v>
      </c>
      <c r="C497" t="s">
        <v>398</v>
      </c>
      <c r="D497" t="s">
        <v>177</v>
      </c>
      <c r="E497">
        <v>7254.3480000000009</v>
      </c>
      <c r="F497">
        <v>3916.8564974082296</v>
      </c>
    </row>
    <row r="498" spans="1:6" x14ac:dyDescent="0.3">
      <c r="A498" t="s">
        <v>1329</v>
      </c>
      <c r="B498" t="s">
        <v>1330</v>
      </c>
      <c r="C498" t="s">
        <v>462</v>
      </c>
      <c r="D498" t="s">
        <v>212</v>
      </c>
      <c r="E498">
        <v>17841.439999999999</v>
      </c>
      <c r="F498">
        <v>9653.0945370668469</v>
      </c>
    </row>
    <row r="499" spans="1:6" x14ac:dyDescent="0.3">
      <c r="A499" t="s">
        <v>1331</v>
      </c>
      <c r="B499" t="s">
        <v>1332</v>
      </c>
      <c r="C499" t="s">
        <v>1333</v>
      </c>
      <c r="D499" t="s">
        <v>212</v>
      </c>
      <c r="E499">
        <v>2362.6529599999999</v>
      </c>
      <c r="F499">
        <v>2265.7938081594007</v>
      </c>
    </row>
    <row r="500" spans="1:6" x14ac:dyDescent="0.3">
      <c r="A500" t="s">
        <v>1334</v>
      </c>
      <c r="B500" t="s">
        <v>1335</v>
      </c>
      <c r="C500" t="s">
        <v>1336</v>
      </c>
      <c r="D500" t="s">
        <v>260</v>
      </c>
      <c r="E500">
        <v>47524.304999999993</v>
      </c>
      <c r="F500">
        <v>43729.715622867123</v>
      </c>
    </row>
    <row r="501" spans="1:6" x14ac:dyDescent="0.3">
      <c r="A501" t="s">
        <v>1337</v>
      </c>
      <c r="B501" t="s">
        <v>1338</v>
      </c>
      <c r="C501" t="s">
        <v>1339</v>
      </c>
      <c r="D501" t="s">
        <v>212</v>
      </c>
      <c r="E501">
        <v>12697.089999999998</v>
      </c>
      <c r="F501">
        <v>7794.4042707552671</v>
      </c>
    </row>
    <row r="502" spans="1:6" x14ac:dyDescent="0.3">
      <c r="A502" t="s">
        <v>1340</v>
      </c>
      <c r="B502" t="s">
        <v>1341</v>
      </c>
      <c r="C502" t="s">
        <v>459</v>
      </c>
      <c r="D502" t="s">
        <v>302</v>
      </c>
      <c r="E502">
        <v>128866.26952000002</v>
      </c>
      <c r="F502">
        <v>102392.57420205684</v>
      </c>
    </row>
    <row r="503" spans="1:6" x14ac:dyDescent="0.3">
      <c r="A503" t="s">
        <v>1342</v>
      </c>
      <c r="B503" t="s">
        <v>1343</v>
      </c>
      <c r="C503" t="s">
        <v>186</v>
      </c>
      <c r="D503" t="s">
        <v>187</v>
      </c>
      <c r="E503">
        <v>44669.868000000002</v>
      </c>
      <c r="F503">
        <v>34243.291827068817</v>
      </c>
    </row>
    <row r="504" spans="1:6" x14ac:dyDescent="0.3">
      <c r="A504" t="s">
        <v>1344</v>
      </c>
      <c r="B504" t="s">
        <v>1345</v>
      </c>
      <c r="C504" t="s">
        <v>86</v>
      </c>
      <c r="D504" t="s">
        <v>231</v>
      </c>
      <c r="E504">
        <v>12390.439999999999</v>
      </c>
      <c r="F504">
        <v>2808.151979744011</v>
      </c>
    </row>
    <row r="505" spans="1:6" x14ac:dyDescent="0.3">
      <c r="A505" t="s">
        <v>1346</v>
      </c>
      <c r="B505" t="s">
        <v>1347</v>
      </c>
      <c r="C505" t="s">
        <v>186</v>
      </c>
      <c r="D505" t="s">
        <v>187</v>
      </c>
      <c r="E505">
        <v>26727.352799999993</v>
      </c>
      <c r="F505">
        <v>14766.067163885069</v>
      </c>
    </row>
    <row r="506" spans="1:6" x14ac:dyDescent="0.3">
      <c r="A506" t="s">
        <v>1348</v>
      </c>
      <c r="B506" t="s">
        <v>1349</v>
      </c>
      <c r="C506" t="s">
        <v>540</v>
      </c>
      <c r="D506" t="s">
        <v>243</v>
      </c>
      <c r="E506">
        <v>3174.4</v>
      </c>
      <c r="F506">
        <v>3121.4554673409857</v>
      </c>
    </row>
    <row r="507" spans="1:6" x14ac:dyDescent="0.3">
      <c r="A507" t="s">
        <v>1350</v>
      </c>
      <c r="B507" t="s">
        <v>1351</v>
      </c>
      <c r="C507" t="s">
        <v>815</v>
      </c>
      <c r="D507" t="s">
        <v>235</v>
      </c>
      <c r="E507">
        <v>8870.4432000000015</v>
      </c>
      <c r="F507">
        <v>5361.7401337184356</v>
      </c>
    </row>
    <row r="508" spans="1:6" x14ac:dyDescent="0.3">
      <c r="A508" t="s">
        <v>1352</v>
      </c>
      <c r="B508" t="s">
        <v>1353</v>
      </c>
      <c r="C508" t="s">
        <v>340</v>
      </c>
      <c r="D508" t="s">
        <v>341</v>
      </c>
      <c r="E508">
        <v>16994.239999999998</v>
      </c>
      <c r="F508">
        <v>12136.227813951271</v>
      </c>
    </row>
    <row r="509" spans="1:6" x14ac:dyDescent="0.3">
      <c r="A509" t="s">
        <v>1354</v>
      </c>
      <c r="B509" t="s">
        <v>1355</v>
      </c>
      <c r="C509" t="s">
        <v>340</v>
      </c>
      <c r="D509" t="s">
        <v>341</v>
      </c>
      <c r="E509">
        <v>8684.9359999999997</v>
      </c>
      <c r="F509">
        <v>6988.1097094752577</v>
      </c>
    </row>
    <row r="510" spans="1:6" x14ac:dyDescent="0.3">
      <c r="A510" t="s">
        <v>1356</v>
      </c>
      <c r="B510" t="s">
        <v>1357</v>
      </c>
      <c r="C510" t="s">
        <v>340</v>
      </c>
      <c r="D510" t="s">
        <v>341</v>
      </c>
      <c r="E510">
        <v>1209.2</v>
      </c>
      <c r="F510">
        <v>1201.8855175696976</v>
      </c>
    </row>
    <row r="511" spans="1:6" x14ac:dyDescent="0.3">
      <c r="A511" t="s">
        <v>1358</v>
      </c>
      <c r="B511" t="s">
        <v>1359</v>
      </c>
      <c r="C511" t="s">
        <v>1360</v>
      </c>
      <c r="D511" t="s">
        <v>302</v>
      </c>
      <c r="E511">
        <v>199.5</v>
      </c>
      <c r="F511">
        <v>186.03099995998926</v>
      </c>
    </row>
    <row r="512" spans="1:6" x14ac:dyDescent="0.3">
      <c r="A512" t="s">
        <v>1361</v>
      </c>
      <c r="B512" t="s">
        <v>1362</v>
      </c>
      <c r="C512" t="s">
        <v>1363</v>
      </c>
      <c r="D512" t="s">
        <v>341</v>
      </c>
      <c r="E512">
        <v>454.99999999999994</v>
      </c>
      <c r="F512">
        <v>304.29717440586973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0C4A4-1D5D-46B9-B484-1A452F89B01D}">
  <dimension ref="A1:B18"/>
  <sheetViews>
    <sheetView workbookViewId="0">
      <selection sqref="A1:B18"/>
    </sheetView>
  </sheetViews>
  <sheetFormatPr defaultRowHeight="13.8" x14ac:dyDescent="0.3"/>
  <cols>
    <col min="1" max="1" width="16.21875" bestFit="1" customWidth="1"/>
    <col min="2" max="2" width="12.21875" bestFit="1" customWidth="1"/>
    <col min="3" max="3" width="28.77734375" bestFit="1" customWidth="1"/>
    <col min="4" max="4" width="16.21875" bestFit="1" customWidth="1"/>
    <col min="5" max="5" width="12.21875" bestFit="1" customWidth="1"/>
  </cols>
  <sheetData>
    <row r="1" spans="1:2" x14ac:dyDescent="0.3">
      <c r="A1" t="s">
        <v>95</v>
      </c>
      <c r="B1" t="s">
        <v>1364</v>
      </c>
    </row>
    <row r="2" spans="1:2" x14ac:dyDescent="0.3">
      <c r="A2" t="s">
        <v>99</v>
      </c>
      <c r="B2" t="s">
        <v>80</v>
      </c>
    </row>
    <row r="3" spans="1:2" x14ac:dyDescent="0.3">
      <c r="A3" t="s">
        <v>100</v>
      </c>
      <c r="B3" t="s">
        <v>86</v>
      </c>
    </row>
    <row r="4" spans="1:2" x14ac:dyDescent="0.3">
      <c r="A4" t="s">
        <v>103</v>
      </c>
      <c r="B4" t="s">
        <v>89</v>
      </c>
    </row>
    <row r="5" spans="1:2" x14ac:dyDescent="0.3">
      <c r="A5" t="s">
        <v>105</v>
      </c>
      <c r="B5" t="s">
        <v>93</v>
      </c>
    </row>
    <row r="6" spans="1:2" x14ac:dyDescent="0.3">
      <c r="A6" t="s">
        <v>108</v>
      </c>
      <c r="B6" t="s">
        <v>92</v>
      </c>
    </row>
    <row r="7" spans="1:2" x14ac:dyDescent="0.3">
      <c r="A7" t="s">
        <v>96</v>
      </c>
      <c r="B7" t="s">
        <v>85</v>
      </c>
    </row>
    <row r="8" spans="1:2" x14ac:dyDescent="0.3">
      <c r="A8" t="s">
        <v>109</v>
      </c>
      <c r="B8" t="s">
        <v>82</v>
      </c>
    </row>
    <row r="9" spans="1:2" x14ac:dyDescent="0.3">
      <c r="A9" t="s">
        <v>104</v>
      </c>
      <c r="B9" t="s">
        <v>90</v>
      </c>
    </row>
    <row r="10" spans="1:2" x14ac:dyDescent="0.3">
      <c r="A10" t="s">
        <v>102</v>
      </c>
      <c r="B10" t="s">
        <v>84</v>
      </c>
    </row>
    <row r="11" spans="1:2" x14ac:dyDescent="0.3">
      <c r="A11" t="s">
        <v>98</v>
      </c>
      <c r="B11" t="s">
        <v>81</v>
      </c>
    </row>
    <row r="12" spans="1:2" x14ac:dyDescent="0.3">
      <c r="A12" t="s">
        <v>101</v>
      </c>
      <c r="B12" t="s">
        <v>81</v>
      </c>
    </row>
    <row r="13" spans="1:2" x14ac:dyDescent="0.3">
      <c r="A13" t="s">
        <v>106</v>
      </c>
      <c r="B13" t="s">
        <v>83</v>
      </c>
    </row>
    <row r="14" spans="1:2" x14ac:dyDescent="0.3">
      <c r="A14" t="s">
        <v>97</v>
      </c>
      <c r="B14" t="s">
        <v>87</v>
      </c>
    </row>
    <row r="15" spans="1:2" x14ac:dyDescent="0.3">
      <c r="A15" t="s">
        <v>101</v>
      </c>
      <c r="B15" t="s">
        <v>88</v>
      </c>
    </row>
    <row r="16" spans="1:2" x14ac:dyDescent="0.3">
      <c r="A16" t="s">
        <v>106</v>
      </c>
      <c r="B16" t="s">
        <v>88</v>
      </c>
    </row>
    <row r="17" spans="1:2" x14ac:dyDescent="0.3">
      <c r="A17" t="s">
        <v>107</v>
      </c>
      <c r="B17" t="s">
        <v>91</v>
      </c>
    </row>
    <row r="18" spans="1:2" x14ac:dyDescent="0.3">
      <c r="A18" t="s">
        <v>98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EE733-BA09-4EE4-9ACB-5885F09AA38C}">
  <dimension ref="A1:B11"/>
  <sheetViews>
    <sheetView workbookViewId="0">
      <selection activeCell="F32" sqref="F1:F32"/>
    </sheetView>
  </sheetViews>
  <sheetFormatPr defaultColWidth="9.109375" defaultRowHeight="14.4" x14ac:dyDescent="0.3"/>
  <cols>
    <col min="1" max="2" width="10.109375" style="6" bestFit="1" customWidth="1"/>
    <col min="3" max="16384" width="9.109375" style="6"/>
  </cols>
  <sheetData>
    <row r="1" spans="1:2" x14ac:dyDescent="0.3">
      <c r="A1" s="14" t="s">
        <v>152</v>
      </c>
      <c r="B1" s="14" t="s">
        <v>153</v>
      </c>
    </row>
    <row r="2" spans="1:2" x14ac:dyDescent="0.3">
      <c r="A2" s="6" t="s">
        <v>8</v>
      </c>
      <c r="B2" s="6" t="s">
        <v>112</v>
      </c>
    </row>
    <row r="3" spans="1:2" x14ac:dyDescent="0.3">
      <c r="A3" s="6" t="s">
        <v>18</v>
      </c>
      <c r="B3" s="6" t="s">
        <v>18</v>
      </c>
    </row>
    <row r="4" spans="1:2" x14ac:dyDescent="0.3">
      <c r="A4" s="6" t="s">
        <v>12</v>
      </c>
      <c r="B4" s="6" t="s">
        <v>113</v>
      </c>
    </row>
    <row r="5" spans="1:2" x14ac:dyDescent="0.3">
      <c r="A5" s="6" t="s">
        <v>14</v>
      </c>
      <c r="B5" s="6" t="s">
        <v>14</v>
      </c>
    </row>
    <row r="6" spans="1:2" x14ac:dyDescent="0.3">
      <c r="A6" s="6" t="s">
        <v>16</v>
      </c>
      <c r="B6" s="6" t="s">
        <v>16</v>
      </c>
    </row>
    <row r="7" spans="1:2" x14ac:dyDescent="0.3">
      <c r="A7" s="6" t="s">
        <v>125</v>
      </c>
      <c r="B7" s="6" t="s">
        <v>125</v>
      </c>
    </row>
    <row r="8" spans="1:2" x14ac:dyDescent="0.3">
      <c r="A8" s="6" t="s">
        <v>34</v>
      </c>
      <c r="B8" s="6" t="s">
        <v>114</v>
      </c>
    </row>
    <row r="9" spans="1:2" x14ac:dyDescent="0.3">
      <c r="A9" s="6" t="s">
        <v>29</v>
      </c>
      <c r="B9" s="6" t="s">
        <v>29</v>
      </c>
    </row>
    <row r="10" spans="1:2" x14ac:dyDescent="0.3">
      <c r="A10" s="6" t="s">
        <v>110</v>
      </c>
      <c r="B10" s="6" t="s">
        <v>110</v>
      </c>
    </row>
    <row r="11" spans="1:2" x14ac:dyDescent="0.3">
      <c r="A11" s="6" t="s">
        <v>76</v>
      </c>
      <c r="B11" s="6" t="s">
        <v>115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EABF6-D0C9-42DE-9966-0B1AA910874B}">
  <dimension ref="A1:E64"/>
  <sheetViews>
    <sheetView zoomScaleNormal="100" workbookViewId="0">
      <selection activeCell="F2" sqref="F2"/>
    </sheetView>
  </sheetViews>
  <sheetFormatPr defaultRowHeight="13.8" x14ac:dyDescent="0.3"/>
  <cols>
    <col min="1" max="1" width="11" bestFit="1" customWidth="1"/>
    <col min="2" max="2" width="7.6640625" bestFit="1" customWidth="1"/>
    <col min="3" max="3" width="28.77734375" bestFit="1" customWidth="1"/>
    <col min="4" max="4" width="16.21875" bestFit="1" customWidth="1"/>
    <col min="5" max="5" width="17.88671875" bestFit="1" customWidth="1"/>
    <col min="6" max="6" width="17.88671875" customWidth="1"/>
  </cols>
  <sheetData>
    <row r="1" spans="1:5" x14ac:dyDescent="0.3">
      <c r="A1" t="s">
        <v>167</v>
      </c>
      <c r="B1" t="s">
        <v>165</v>
      </c>
      <c r="C1" t="s">
        <v>0</v>
      </c>
      <c r="D1" t="s">
        <v>95</v>
      </c>
      <c r="E1" t="s">
        <v>137</v>
      </c>
    </row>
    <row r="2" spans="1:5" x14ac:dyDescent="0.3">
      <c r="A2">
        <v>1</v>
      </c>
      <c r="B2">
        <v>1</v>
      </c>
      <c r="C2" t="s">
        <v>3</v>
      </c>
      <c r="D2" t="s">
        <v>99</v>
      </c>
      <c r="E2" t="s">
        <v>13</v>
      </c>
    </row>
    <row r="3" spans="1:5" x14ac:dyDescent="0.3">
      <c r="A3">
        <v>2</v>
      </c>
      <c r="B3">
        <v>1</v>
      </c>
      <c r="C3" t="s">
        <v>3</v>
      </c>
      <c r="D3" t="s">
        <v>99</v>
      </c>
      <c r="E3" t="s">
        <v>13</v>
      </c>
    </row>
    <row r="4" spans="1:5" x14ac:dyDescent="0.3">
      <c r="A4">
        <v>3</v>
      </c>
      <c r="B4">
        <v>2</v>
      </c>
      <c r="C4" t="s">
        <v>7</v>
      </c>
      <c r="D4" t="s">
        <v>99</v>
      </c>
      <c r="E4" t="s">
        <v>9</v>
      </c>
    </row>
    <row r="5" spans="1:5" x14ac:dyDescent="0.3">
      <c r="A5">
        <v>4</v>
      </c>
      <c r="B5">
        <v>3</v>
      </c>
      <c r="C5" t="s">
        <v>11</v>
      </c>
      <c r="D5" t="s">
        <v>98</v>
      </c>
      <c r="E5" t="s">
        <v>13</v>
      </c>
    </row>
    <row r="6" spans="1:5" x14ac:dyDescent="0.3">
      <c r="A6">
        <v>5</v>
      </c>
      <c r="B6">
        <v>4</v>
      </c>
      <c r="C6" t="s">
        <v>141</v>
      </c>
      <c r="D6" t="s">
        <v>109</v>
      </c>
      <c r="E6" t="s">
        <v>13</v>
      </c>
    </row>
    <row r="7" spans="1:5" x14ac:dyDescent="0.3">
      <c r="A7">
        <v>6</v>
      </c>
      <c r="B7">
        <v>5</v>
      </c>
      <c r="C7" t="s">
        <v>15</v>
      </c>
      <c r="D7" t="s">
        <v>106</v>
      </c>
      <c r="E7" t="s">
        <v>13</v>
      </c>
    </row>
    <row r="8" spans="1:5" x14ac:dyDescent="0.3">
      <c r="A8">
        <v>7</v>
      </c>
      <c r="B8">
        <v>6</v>
      </c>
      <c r="C8" t="s">
        <v>17</v>
      </c>
      <c r="D8" t="s">
        <v>106</v>
      </c>
      <c r="E8" t="s">
        <v>13</v>
      </c>
    </row>
    <row r="9" spans="1:5" x14ac:dyDescent="0.3">
      <c r="A9">
        <v>8</v>
      </c>
      <c r="B9">
        <v>7</v>
      </c>
      <c r="C9" t="s">
        <v>20</v>
      </c>
      <c r="D9" t="s">
        <v>96</v>
      </c>
      <c r="E9" t="s">
        <v>13</v>
      </c>
    </row>
    <row r="10" spans="1:5" x14ac:dyDescent="0.3">
      <c r="A10">
        <v>9</v>
      </c>
      <c r="B10">
        <v>8</v>
      </c>
      <c r="C10" t="s">
        <v>21</v>
      </c>
      <c r="D10" t="s">
        <v>100</v>
      </c>
      <c r="E10" t="s">
        <v>13</v>
      </c>
    </row>
    <row r="11" spans="1:5" x14ac:dyDescent="0.3">
      <c r="A11">
        <v>10</v>
      </c>
      <c r="B11">
        <v>8</v>
      </c>
      <c r="C11" t="s">
        <v>21</v>
      </c>
      <c r="D11" t="s">
        <v>100</v>
      </c>
      <c r="E11" t="s">
        <v>13</v>
      </c>
    </row>
    <row r="12" spans="1:5" x14ac:dyDescent="0.3">
      <c r="A12">
        <v>11</v>
      </c>
      <c r="B12">
        <v>8</v>
      </c>
      <c r="C12" t="s">
        <v>21</v>
      </c>
      <c r="D12" t="s">
        <v>100</v>
      </c>
      <c r="E12" t="s">
        <v>9</v>
      </c>
    </row>
    <row r="13" spans="1:5" x14ac:dyDescent="0.3">
      <c r="A13">
        <v>12</v>
      </c>
      <c r="B13">
        <v>9</v>
      </c>
      <c r="C13" t="s">
        <v>23</v>
      </c>
      <c r="D13" t="s">
        <v>102</v>
      </c>
      <c r="E13" t="s">
        <v>19</v>
      </c>
    </row>
    <row r="14" spans="1:5" x14ac:dyDescent="0.3">
      <c r="A14">
        <v>13</v>
      </c>
      <c r="B14">
        <v>10</v>
      </c>
      <c r="C14" t="s">
        <v>24</v>
      </c>
      <c r="D14" t="s">
        <v>97</v>
      </c>
      <c r="E14" t="s">
        <v>13</v>
      </c>
    </row>
    <row r="15" spans="1:5" x14ac:dyDescent="0.3">
      <c r="A15">
        <v>14</v>
      </c>
      <c r="B15">
        <v>10</v>
      </c>
      <c r="C15" t="s">
        <v>24</v>
      </c>
      <c r="D15" t="s">
        <v>97</v>
      </c>
      <c r="E15" t="s">
        <v>9</v>
      </c>
    </row>
    <row r="16" spans="1:5" x14ac:dyDescent="0.3">
      <c r="A16">
        <v>15</v>
      </c>
      <c r="B16">
        <v>11</v>
      </c>
      <c r="C16" t="s">
        <v>26</v>
      </c>
      <c r="D16" t="s">
        <v>101</v>
      </c>
      <c r="E16" t="s">
        <v>13</v>
      </c>
    </row>
    <row r="17" spans="1:5" x14ac:dyDescent="0.3">
      <c r="A17">
        <v>16</v>
      </c>
      <c r="B17">
        <v>12</v>
      </c>
      <c r="C17" t="s">
        <v>27</v>
      </c>
      <c r="D17" t="s">
        <v>99</v>
      </c>
      <c r="E17" t="s">
        <v>13</v>
      </c>
    </row>
    <row r="18" spans="1:5" x14ac:dyDescent="0.3">
      <c r="A18">
        <v>17</v>
      </c>
      <c r="B18">
        <v>13</v>
      </c>
      <c r="C18" t="s">
        <v>28</v>
      </c>
      <c r="D18" t="s">
        <v>103</v>
      </c>
      <c r="E18" t="s">
        <v>19</v>
      </c>
    </row>
    <row r="19" spans="1:5" x14ac:dyDescent="0.3">
      <c r="A19">
        <v>18</v>
      </c>
      <c r="B19">
        <v>14</v>
      </c>
      <c r="C19" t="s">
        <v>30</v>
      </c>
      <c r="D19" t="s">
        <v>109</v>
      </c>
      <c r="E19" t="s">
        <v>13</v>
      </c>
    </row>
    <row r="20" spans="1:5" x14ac:dyDescent="0.3">
      <c r="A20">
        <v>19</v>
      </c>
      <c r="B20">
        <v>15</v>
      </c>
      <c r="C20" t="s">
        <v>31</v>
      </c>
      <c r="D20" t="s">
        <v>104</v>
      </c>
      <c r="E20" t="s">
        <v>19</v>
      </c>
    </row>
    <row r="21" spans="1:5" x14ac:dyDescent="0.3">
      <c r="A21">
        <v>20</v>
      </c>
      <c r="B21">
        <v>16</v>
      </c>
      <c r="C21" t="s">
        <v>32</v>
      </c>
      <c r="D21" t="s">
        <v>98</v>
      </c>
      <c r="E21" t="s">
        <v>19</v>
      </c>
    </row>
    <row r="22" spans="1:5" x14ac:dyDescent="0.3">
      <c r="A22">
        <v>21</v>
      </c>
      <c r="B22">
        <v>17</v>
      </c>
      <c r="C22" t="s">
        <v>33</v>
      </c>
      <c r="D22" t="s">
        <v>98</v>
      </c>
      <c r="E22" t="s">
        <v>9</v>
      </c>
    </row>
    <row r="23" spans="1:5" x14ac:dyDescent="0.3">
      <c r="A23">
        <v>22</v>
      </c>
      <c r="B23">
        <v>18</v>
      </c>
      <c r="C23" t="s">
        <v>35</v>
      </c>
      <c r="D23" t="s">
        <v>96</v>
      </c>
      <c r="E23" t="s">
        <v>13</v>
      </c>
    </row>
    <row r="24" spans="1:5" x14ac:dyDescent="0.3">
      <c r="A24">
        <v>23</v>
      </c>
      <c r="B24">
        <v>18</v>
      </c>
      <c r="C24" t="s">
        <v>35</v>
      </c>
      <c r="D24" t="s">
        <v>96</v>
      </c>
      <c r="E24" t="s">
        <v>19</v>
      </c>
    </row>
    <row r="25" spans="1:5" x14ac:dyDescent="0.3">
      <c r="A25">
        <v>24</v>
      </c>
      <c r="B25">
        <v>19</v>
      </c>
      <c r="C25" t="s">
        <v>38</v>
      </c>
      <c r="D25" t="s">
        <v>103</v>
      </c>
      <c r="E25" t="s">
        <v>19</v>
      </c>
    </row>
    <row r="26" spans="1:5" x14ac:dyDescent="0.3">
      <c r="A26">
        <v>25</v>
      </c>
      <c r="B26">
        <v>20</v>
      </c>
      <c r="C26" t="s">
        <v>39</v>
      </c>
      <c r="D26" t="s">
        <v>102</v>
      </c>
      <c r="E26" t="s">
        <v>9</v>
      </c>
    </row>
    <row r="27" spans="1:5" x14ac:dyDescent="0.3">
      <c r="A27">
        <v>26</v>
      </c>
      <c r="B27">
        <v>20</v>
      </c>
      <c r="C27" t="s">
        <v>39</v>
      </c>
      <c r="D27" t="s">
        <v>102</v>
      </c>
      <c r="E27" t="s">
        <v>13</v>
      </c>
    </row>
    <row r="28" spans="1:5" x14ac:dyDescent="0.3">
      <c r="A28">
        <v>27</v>
      </c>
      <c r="B28">
        <v>20</v>
      </c>
      <c r="C28" t="s">
        <v>39</v>
      </c>
      <c r="D28" t="s">
        <v>102</v>
      </c>
      <c r="E28" t="s">
        <v>13</v>
      </c>
    </row>
    <row r="29" spans="1:5" x14ac:dyDescent="0.3">
      <c r="A29">
        <v>28</v>
      </c>
      <c r="B29">
        <v>21</v>
      </c>
      <c r="C29" t="s">
        <v>41</v>
      </c>
      <c r="D29" t="s">
        <v>102</v>
      </c>
      <c r="E29" t="s">
        <v>13</v>
      </c>
    </row>
    <row r="30" spans="1:5" x14ac:dyDescent="0.3">
      <c r="A30">
        <v>29</v>
      </c>
      <c r="B30">
        <v>21</v>
      </c>
      <c r="C30" t="s">
        <v>41</v>
      </c>
      <c r="D30" t="s">
        <v>102</v>
      </c>
      <c r="E30" t="s">
        <v>19</v>
      </c>
    </row>
    <row r="31" spans="1:5" x14ac:dyDescent="0.3">
      <c r="A31">
        <v>30</v>
      </c>
      <c r="B31">
        <v>22</v>
      </c>
      <c r="C31" t="s">
        <v>44</v>
      </c>
      <c r="D31" t="s">
        <v>98</v>
      </c>
      <c r="E31" t="s">
        <v>13</v>
      </c>
    </row>
    <row r="32" spans="1:5" x14ac:dyDescent="0.3">
      <c r="A32">
        <v>31</v>
      </c>
      <c r="B32">
        <v>23</v>
      </c>
      <c r="C32" t="s">
        <v>45</v>
      </c>
      <c r="D32" t="s">
        <v>107</v>
      </c>
      <c r="E32" t="s">
        <v>19</v>
      </c>
    </row>
    <row r="33" spans="1:5" x14ac:dyDescent="0.3">
      <c r="A33">
        <v>32</v>
      </c>
      <c r="B33">
        <v>24</v>
      </c>
      <c r="C33" t="s">
        <v>46</v>
      </c>
      <c r="D33" t="s">
        <v>100</v>
      </c>
      <c r="E33" t="s">
        <v>9</v>
      </c>
    </row>
    <row r="34" spans="1:5" x14ac:dyDescent="0.3">
      <c r="A34">
        <v>33</v>
      </c>
      <c r="B34">
        <v>24</v>
      </c>
      <c r="C34" t="s">
        <v>46</v>
      </c>
      <c r="D34" t="s">
        <v>100</v>
      </c>
      <c r="E34" t="s">
        <v>19</v>
      </c>
    </row>
    <row r="35" spans="1:5" x14ac:dyDescent="0.3">
      <c r="A35">
        <v>34</v>
      </c>
      <c r="B35">
        <v>25</v>
      </c>
      <c r="C35" t="s">
        <v>48</v>
      </c>
      <c r="D35" t="s">
        <v>102</v>
      </c>
      <c r="E35" t="s">
        <v>19</v>
      </c>
    </row>
    <row r="36" spans="1:5" x14ac:dyDescent="0.3">
      <c r="A36">
        <v>35</v>
      </c>
      <c r="B36">
        <v>26</v>
      </c>
      <c r="C36" t="s">
        <v>49</v>
      </c>
      <c r="D36" t="s">
        <v>100</v>
      </c>
      <c r="E36" t="s">
        <v>19</v>
      </c>
    </row>
    <row r="37" spans="1:5" x14ac:dyDescent="0.3">
      <c r="A37">
        <v>36</v>
      </c>
      <c r="B37">
        <v>27</v>
      </c>
      <c r="C37" t="s">
        <v>50</v>
      </c>
      <c r="D37" t="s">
        <v>109</v>
      </c>
      <c r="E37" t="s">
        <v>13</v>
      </c>
    </row>
    <row r="38" spans="1:5" x14ac:dyDescent="0.3">
      <c r="A38">
        <v>37</v>
      </c>
      <c r="B38">
        <v>28</v>
      </c>
      <c r="C38" t="s">
        <v>51</v>
      </c>
      <c r="D38" t="s">
        <v>106</v>
      </c>
      <c r="E38" t="s">
        <v>13</v>
      </c>
    </row>
    <row r="39" spans="1:5" x14ac:dyDescent="0.3">
      <c r="A39">
        <v>38</v>
      </c>
      <c r="B39">
        <v>29</v>
      </c>
      <c r="C39" t="s">
        <v>52</v>
      </c>
      <c r="D39" t="s">
        <v>98</v>
      </c>
      <c r="E39" t="s">
        <v>9</v>
      </c>
    </row>
    <row r="40" spans="1:5" x14ac:dyDescent="0.3">
      <c r="A40">
        <v>39</v>
      </c>
      <c r="B40">
        <v>30</v>
      </c>
      <c r="C40" t="s">
        <v>53</v>
      </c>
      <c r="D40" t="s">
        <v>102</v>
      </c>
      <c r="E40" t="s">
        <v>19</v>
      </c>
    </row>
    <row r="41" spans="1:5" x14ac:dyDescent="0.3">
      <c r="A41">
        <v>40</v>
      </c>
      <c r="B41">
        <v>31</v>
      </c>
      <c r="C41" t="s">
        <v>54</v>
      </c>
      <c r="D41" t="s">
        <v>103</v>
      </c>
      <c r="E41" t="s">
        <v>19</v>
      </c>
    </row>
    <row r="42" spans="1:5" x14ac:dyDescent="0.3">
      <c r="A42">
        <v>41</v>
      </c>
      <c r="B42">
        <v>31</v>
      </c>
      <c r="C42" t="s">
        <v>54</v>
      </c>
      <c r="D42" t="s">
        <v>103</v>
      </c>
      <c r="E42" t="s">
        <v>19</v>
      </c>
    </row>
    <row r="43" spans="1:5" x14ac:dyDescent="0.3">
      <c r="A43">
        <v>42</v>
      </c>
      <c r="B43">
        <v>32</v>
      </c>
      <c r="C43" t="s">
        <v>57</v>
      </c>
      <c r="D43" t="s">
        <v>106</v>
      </c>
      <c r="E43" t="s">
        <v>13</v>
      </c>
    </row>
    <row r="44" spans="1:5" x14ac:dyDescent="0.3">
      <c r="A44">
        <v>43</v>
      </c>
      <c r="B44">
        <v>33</v>
      </c>
      <c r="C44" t="s">
        <v>58</v>
      </c>
      <c r="D44" t="s">
        <v>100</v>
      </c>
      <c r="E44" t="s">
        <v>19</v>
      </c>
    </row>
    <row r="45" spans="1:5" x14ac:dyDescent="0.3">
      <c r="A45">
        <v>44</v>
      </c>
      <c r="B45">
        <v>34</v>
      </c>
      <c r="C45" t="s">
        <v>59</v>
      </c>
      <c r="D45" t="s">
        <v>98</v>
      </c>
      <c r="E45" t="s">
        <v>9</v>
      </c>
    </row>
    <row r="46" spans="1:5" x14ac:dyDescent="0.3">
      <c r="A46">
        <v>45</v>
      </c>
      <c r="B46">
        <v>35</v>
      </c>
      <c r="C46" t="s">
        <v>60</v>
      </c>
      <c r="D46" t="s">
        <v>109</v>
      </c>
      <c r="E46" t="s">
        <v>19</v>
      </c>
    </row>
    <row r="47" spans="1:5" x14ac:dyDescent="0.3">
      <c r="A47">
        <v>46</v>
      </c>
      <c r="B47">
        <v>36</v>
      </c>
      <c r="C47" t="s">
        <v>61</v>
      </c>
      <c r="D47" t="s">
        <v>102</v>
      </c>
      <c r="E47" t="s">
        <v>19</v>
      </c>
    </row>
    <row r="48" spans="1:5" x14ac:dyDescent="0.3">
      <c r="A48">
        <v>47</v>
      </c>
      <c r="B48">
        <v>36</v>
      </c>
      <c r="C48" t="s">
        <v>61</v>
      </c>
      <c r="D48" t="s">
        <v>102</v>
      </c>
      <c r="E48" t="s">
        <v>19</v>
      </c>
    </row>
    <row r="49" spans="1:5" x14ac:dyDescent="0.3">
      <c r="A49">
        <v>48</v>
      </c>
      <c r="B49">
        <v>37</v>
      </c>
      <c r="C49" t="s">
        <v>64</v>
      </c>
      <c r="D49" t="s">
        <v>108</v>
      </c>
      <c r="E49" t="s">
        <v>19</v>
      </c>
    </row>
    <row r="50" spans="1:5" x14ac:dyDescent="0.3">
      <c r="A50">
        <v>49</v>
      </c>
      <c r="B50">
        <v>38</v>
      </c>
      <c r="C50" t="s">
        <v>65</v>
      </c>
      <c r="D50" t="s">
        <v>105</v>
      </c>
      <c r="E50" t="s">
        <v>13</v>
      </c>
    </row>
    <row r="51" spans="1:5" x14ac:dyDescent="0.3">
      <c r="A51">
        <v>50</v>
      </c>
      <c r="B51">
        <v>38</v>
      </c>
      <c r="C51" t="s">
        <v>65</v>
      </c>
      <c r="D51" t="s">
        <v>105</v>
      </c>
      <c r="E51" t="s">
        <v>19</v>
      </c>
    </row>
    <row r="52" spans="1:5" x14ac:dyDescent="0.3">
      <c r="A52">
        <v>51</v>
      </c>
      <c r="B52">
        <v>39</v>
      </c>
      <c r="C52" t="s">
        <v>68</v>
      </c>
      <c r="D52" t="s">
        <v>98</v>
      </c>
      <c r="E52" t="s">
        <v>9</v>
      </c>
    </row>
    <row r="53" spans="1:5" x14ac:dyDescent="0.3">
      <c r="A53">
        <v>52</v>
      </c>
      <c r="B53">
        <v>40</v>
      </c>
      <c r="C53" t="s">
        <v>69</v>
      </c>
      <c r="D53" t="s">
        <v>106</v>
      </c>
      <c r="E53" t="s">
        <v>13</v>
      </c>
    </row>
    <row r="54" spans="1:5" x14ac:dyDescent="0.3">
      <c r="A54">
        <v>53</v>
      </c>
      <c r="B54">
        <v>41</v>
      </c>
      <c r="C54" t="s">
        <v>70</v>
      </c>
      <c r="D54" t="s">
        <v>102</v>
      </c>
      <c r="E54" t="s">
        <v>19</v>
      </c>
    </row>
    <row r="55" spans="1:5" x14ac:dyDescent="0.3">
      <c r="A55">
        <v>54</v>
      </c>
      <c r="B55">
        <v>42</v>
      </c>
      <c r="C55" t="s">
        <v>71</v>
      </c>
      <c r="D55" t="s">
        <v>100</v>
      </c>
      <c r="E55" t="s">
        <v>19</v>
      </c>
    </row>
    <row r="56" spans="1:5" x14ac:dyDescent="0.3">
      <c r="A56">
        <v>55</v>
      </c>
      <c r="B56">
        <v>43</v>
      </c>
      <c r="C56" t="s">
        <v>72</v>
      </c>
      <c r="D56" t="s">
        <v>106</v>
      </c>
      <c r="E56" t="s">
        <v>9</v>
      </c>
    </row>
    <row r="57" spans="1:5" x14ac:dyDescent="0.3">
      <c r="A57">
        <v>56</v>
      </c>
      <c r="B57">
        <v>43</v>
      </c>
      <c r="C57" t="s">
        <v>72</v>
      </c>
      <c r="D57" t="s">
        <v>106</v>
      </c>
      <c r="E57" t="s">
        <v>13</v>
      </c>
    </row>
    <row r="58" spans="1:5" x14ac:dyDescent="0.3">
      <c r="A58">
        <v>57</v>
      </c>
      <c r="B58">
        <v>43</v>
      </c>
      <c r="C58" t="s">
        <v>72</v>
      </c>
      <c r="D58" t="s">
        <v>106</v>
      </c>
      <c r="E58" t="s">
        <v>13</v>
      </c>
    </row>
    <row r="59" spans="1:5" x14ac:dyDescent="0.3">
      <c r="A59">
        <v>58</v>
      </c>
      <c r="B59">
        <v>43</v>
      </c>
      <c r="C59" t="s">
        <v>72</v>
      </c>
      <c r="D59" t="s">
        <v>106</v>
      </c>
      <c r="E59" t="s">
        <v>13</v>
      </c>
    </row>
    <row r="60" spans="1:5" x14ac:dyDescent="0.3">
      <c r="A60">
        <v>59</v>
      </c>
      <c r="B60">
        <v>44</v>
      </c>
      <c r="C60" t="s">
        <v>74</v>
      </c>
      <c r="D60" t="s">
        <v>97</v>
      </c>
      <c r="E60" t="s">
        <v>13</v>
      </c>
    </row>
    <row r="61" spans="1:5" x14ac:dyDescent="0.3">
      <c r="A61">
        <v>60</v>
      </c>
      <c r="B61">
        <v>45</v>
      </c>
      <c r="C61" t="s">
        <v>75</v>
      </c>
      <c r="D61" t="s">
        <v>99</v>
      </c>
      <c r="E61" t="s">
        <v>9</v>
      </c>
    </row>
    <row r="62" spans="1:5" x14ac:dyDescent="0.3">
      <c r="A62">
        <v>61</v>
      </c>
      <c r="B62">
        <v>46</v>
      </c>
      <c r="C62" t="s">
        <v>77</v>
      </c>
      <c r="D62" t="s">
        <v>101</v>
      </c>
      <c r="E62" t="s">
        <v>13</v>
      </c>
    </row>
    <row r="63" spans="1:5" x14ac:dyDescent="0.3">
      <c r="A63">
        <v>62</v>
      </c>
      <c r="B63">
        <v>47</v>
      </c>
      <c r="C63" t="s">
        <v>78</v>
      </c>
      <c r="D63" t="s">
        <v>101</v>
      </c>
      <c r="E63" t="s">
        <v>13</v>
      </c>
    </row>
    <row r="64" spans="1:5" x14ac:dyDescent="0.3">
      <c r="A64">
        <v>63</v>
      </c>
      <c r="B64">
        <v>48</v>
      </c>
      <c r="C64" t="s">
        <v>79</v>
      </c>
      <c r="D64" t="s">
        <v>102</v>
      </c>
      <c r="E64" t="s">
        <v>13</v>
      </c>
    </row>
  </sheetData>
  <phoneticPr fontId="5"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67AD7-86E7-4A36-A667-B21F319F03B8}">
  <dimension ref="A1:E64"/>
  <sheetViews>
    <sheetView zoomScaleNormal="100" workbookViewId="0">
      <selection sqref="A1:D64"/>
    </sheetView>
  </sheetViews>
  <sheetFormatPr defaultRowHeight="13.8" x14ac:dyDescent="0.3"/>
  <cols>
    <col min="1" max="1" width="11" bestFit="1" customWidth="1"/>
    <col min="2" max="2" width="7.6640625" bestFit="1" customWidth="1"/>
    <col min="3" max="3" width="28.77734375" bestFit="1" customWidth="1"/>
    <col min="4" max="4" width="16.21875" bestFit="1" customWidth="1"/>
    <col min="5" max="5" width="9" bestFit="1" customWidth="1"/>
    <col min="6" max="6" width="9" customWidth="1"/>
  </cols>
  <sheetData>
    <row r="1" spans="1:5" x14ac:dyDescent="0.3">
      <c r="A1" t="s">
        <v>167</v>
      </c>
      <c r="B1" t="s">
        <v>165</v>
      </c>
      <c r="C1" t="s">
        <v>0</v>
      </c>
      <c r="D1" t="s">
        <v>95</v>
      </c>
      <c r="E1" t="s">
        <v>1</v>
      </c>
    </row>
    <row r="2" spans="1:5" x14ac:dyDescent="0.3">
      <c r="A2">
        <v>1</v>
      </c>
      <c r="B2">
        <v>1</v>
      </c>
      <c r="C2" t="s">
        <v>3</v>
      </c>
      <c r="D2" t="s">
        <v>99</v>
      </c>
      <c r="E2" t="s">
        <v>8</v>
      </c>
    </row>
    <row r="3" spans="1:5" x14ac:dyDescent="0.3">
      <c r="A3">
        <v>2</v>
      </c>
      <c r="B3">
        <v>1</v>
      </c>
      <c r="C3" t="s">
        <v>3</v>
      </c>
      <c r="D3" t="s">
        <v>99</v>
      </c>
      <c r="E3" t="s">
        <v>18</v>
      </c>
    </row>
    <row r="4" spans="1:5" x14ac:dyDescent="0.3">
      <c r="A4">
        <v>3</v>
      </c>
      <c r="B4">
        <v>2</v>
      </c>
      <c r="C4" t="s">
        <v>7</v>
      </c>
      <c r="D4" t="s">
        <v>99</v>
      </c>
      <c r="E4" t="s">
        <v>8</v>
      </c>
    </row>
    <row r="5" spans="1:5" x14ac:dyDescent="0.3">
      <c r="A5">
        <v>4</v>
      </c>
      <c r="B5">
        <v>3</v>
      </c>
      <c r="C5" t="s">
        <v>11</v>
      </c>
      <c r="D5" t="s">
        <v>98</v>
      </c>
      <c r="E5" t="s">
        <v>12</v>
      </c>
    </row>
    <row r="6" spans="1:5" x14ac:dyDescent="0.3">
      <c r="A6">
        <v>5</v>
      </c>
      <c r="B6">
        <v>4</v>
      </c>
      <c r="C6" t="s">
        <v>141</v>
      </c>
      <c r="D6" t="s">
        <v>109</v>
      </c>
      <c r="E6" t="s">
        <v>14</v>
      </c>
    </row>
    <row r="7" spans="1:5" x14ac:dyDescent="0.3">
      <c r="A7">
        <v>6</v>
      </c>
      <c r="B7">
        <v>5</v>
      </c>
      <c r="C7" t="s">
        <v>15</v>
      </c>
      <c r="D7" t="s">
        <v>106</v>
      </c>
      <c r="E7" t="s">
        <v>16</v>
      </c>
    </row>
    <row r="8" spans="1:5" x14ac:dyDescent="0.3">
      <c r="A8">
        <v>7</v>
      </c>
      <c r="B8">
        <v>6</v>
      </c>
      <c r="C8" t="s">
        <v>17</v>
      </c>
      <c r="D8" t="s">
        <v>106</v>
      </c>
      <c r="E8" t="s">
        <v>18</v>
      </c>
    </row>
    <row r="9" spans="1:5" x14ac:dyDescent="0.3">
      <c r="A9">
        <v>8</v>
      </c>
      <c r="B9">
        <v>7</v>
      </c>
      <c r="C9" t="s">
        <v>20</v>
      </c>
      <c r="D9" t="s">
        <v>96</v>
      </c>
      <c r="E9" t="s">
        <v>18</v>
      </c>
    </row>
    <row r="10" spans="1:5" x14ac:dyDescent="0.3">
      <c r="A10">
        <v>9</v>
      </c>
      <c r="B10">
        <v>8</v>
      </c>
      <c r="C10" t="s">
        <v>21</v>
      </c>
      <c r="D10" t="s">
        <v>100</v>
      </c>
      <c r="E10" t="s">
        <v>8</v>
      </c>
    </row>
    <row r="11" spans="1:5" x14ac:dyDescent="0.3">
      <c r="A11">
        <v>10</v>
      </c>
      <c r="B11">
        <v>8</v>
      </c>
      <c r="C11" t="s">
        <v>21</v>
      </c>
      <c r="D11" t="s">
        <v>100</v>
      </c>
      <c r="E11" t="s">
        <v>12</v>
      </c>
    </row>
    <row r="12" spans="1:5" x14ac:dyDescent="0.3">
      <c r="A12">
        <v>11</v>
      </c>
      <c r="B12">
        <v>8</v>
      </c>
      <c r="C12" t="s">
        <v>21</v>
      </c>
      <c r="D12" t="s">
        <v>100</v>
      </c>
      <c r="E12" t="s">
        <v>125</v>
      </c>
    </row>
    <row r="13" spans="1:5" x14ac:dyDescent="0.3">
      <c r="A13">
        <v>12</v>
      </c>
      <c r="B13">
        <v>9</v>
      </c>
      <c r="C13" t="s">
        <v>23</v>
      </c>
      <c r="D13" t="s">
        <v>102</v>
      </c>
      <c r="E13" t="s">
        <v>18</v>
      </c>
    </row>
    <row r="14" spans="1:5" x14ac:dyDescent="0.3">
      <c r="A14">
        <v>13</v>
      </c>
      <c r="B14">
        <v>10</v>
      </c>
      <c r="C14" t="s">
        <v>24</v>
      </c>
      <c r="D14" t="s">
        <v>97</v>
      </c>
      <c r="E14" t="s">
        <v>8</v>
      </c>
    </row>
    <row r="15" spans="1:5" x14ac:dyDescent="0.3">
      <c r="A15">
        <v>14</v>
      </c>
      <c r="B15">
        <v>10</v>
      </c>
      <c r="C15" t="s">
        <v>24</v>
      </c>
      <c r="D15" t="s">
        <v>97</v>
      </c>
      <c r="E15" t="s">
        <v>34</v>
      </c>
    </row>
    <row r="16" spans="1:5" x14ac:dyDescent="0.3">
      <c r="A16">
        <v>15</v>
      </c>
      <c r="B16">
        <v>11</v>
      </c>
      <c r="C16" t="s">
        <v>26</v>
      </c>
      <c r="D16" t="s">
        <v>101</v>
      </c>
      <c r="E16" t="s">
        <v>18</v>
      </c>
    </row>
    <row r="17" spans="1:5" x14ac:dyDescent="0.3">
      <c r="A17">
        <v>16</v>
      </c>
      <c r="B17">
        <v>12</v>
      </c>
      <c r="C17" t="s">
        <v>27</v>
      </c>
      <c r="D17" t="s">
        <v>99</v>
      </c>
      <c r="E17" t="s">
        <v>18</v>
      </c>
    </row>
    <row r="18" spans="1:5" x14ac:dyDescent="0.3">
      <c r="A18">
        <v>17</v>
      </c>
      <c r="B18">
        <v>13</v>
      </c>
      <c r="C18" t="s">
        <v>28</v>
      </c>
      <c r="D18" t="s">
        <v>103</v>
      </c>
      <c r="E18" t="s">
        <v>29</v>
      </c>
    </row>
    <row r="19" spans="1:5" x14ac:dyDescent="0.3">
      <c r="A19">
        <v>18</v>
      </c>
      <c r="B19">
        <v>14</v>
      </c>
      <c r="C19" t="s">
        <v>30</v>
      </c>
      <c r="D19" t="s">
        <v>109</v>
      </c>
      <c r="E19" t="s">
        <v>14</v>
      </c>
    </row>
    <row r="20" spans="1:5" x14ac:dyDescent="0.3">
      <c r="A20">
        <v>19</v>
      </c>
      <c r="B20">
        <v>15</v>
      </c>
      <c r="C20" t="s">
        <v>31</v>
      </c>
      <c r="D20" t="s">
        <v>104</v>
      </c>
      <c r="E20" t="s">
        <v>14</v>
      </c>
    </row>
    <row r="21" spans="1:5" x14ac:dyDescent="0.3">
      <c r="A21">
        <v>20</v>
      </c>
      <c r="B21">
        <v>16</v>
      </c>
      <c r="C21" t="s">
        <v>32</v>
      </c>
      <c r="D21" t="s">
        <v>98</v>
      </c>
      <c r="E21" t="s">
        <v>12</v>
      </c>
    </row>
    <row r="22" spans="1:5" x14ac:dyDescent="0.3">
      <c r="A22">
        <v>21</v>
      </c>
      <c r="B22">
        <v>17</v>
      </c>
      <c r="C22" t="s">
        <v>33</v>
      </c>
      <c r="D22" t="s">
        <v>98</v>
      </c>
      <c r="E22" t="s">
        <v>34</v>
      </c>
    </row>
    <row r="23" spans="1:5" x14ac:dyDescent="0.3">
      <c r="A23">
        <v>22</v>
      </c>
      <c r="B23">
        <v>18</v>
      </c>
      <c r="C23" t="s">
        <v>35</v>
      </c>
      <c r="D23" t="s">
        <v>96</v>
      </c>
      <c r="E23" t="s">
        <v>8</v>
      </c>
    </row>
    <row r="24" spans="1:5" x14ac:dyDescent="0.3">
      <c r="A24">
        <v>23</v>
      </c>
      <c r="B24">
        <v>18</v>
      </c>
      <c r="C24" t="s">
        <v>35</v>
      </c>
      <c r="D24" t="s">
        <v>96</v>
      </c>
      <c r="E24" t="s">
        <v>18</v>
      </c>
    </row>
    <row r="25" spans="1:5" x14ac:dyDescent="0.3">
      <c r="A25">
        <v>24</v>
      </c>
      <c r="B25">
        <v>19</v>
      </c>
      <c r="C25" t="s">
        <v>38</v>
      </c>
      <c r="D25" t="s">
        <v>103</v>
      </c>
      <c r="E25" t="s">
        <v>14</v>
      </c>
    </row>
    <row r="26" spans="1:5" x14ac:dyDescent="0.3">
      <c r="A26">
        <v>25</v>
      </c>
      <c r="B26">
        <v>20</v>
      </c>
      <c r="C26" t="s">
        <v>39</v>
      </c>
      <c r="D26" t="s">
        <v>102</v>
      </c>
      <c r="E26" t="s">
        <v>8</v>
      </c>
    </row>
    <row r="27" spans="1:5" x14ac:dyDescent="0.3">
      <c r="A27">
        <v>26</v>
      </c>
      <c r="B27">
        <v>20</v>
      </c>
      <c r="C27" t="s">
        <v>39</v>
      </c>
      <c r="D27" t="s">
        <v>102</v>
      </c>
      <c r="E27" t="s">
        <v>16</v>
      </c>
    </row>
    <row r="28" spans="1:5" x14ac:dyDescent="0.3">
      <c r="A28">
        <v>27</v>
      </c>
      <c r="B28">
        <v>20</v>
      </c>
      <c r="C28" t="s">
        <v>39</v>
      </c>
      <c r="D28" t="s">
        <v>102</v>
      </c>
      <c r="E28" t="s">
        <v>29</v>
      </c>
    </row>
    <row r="29" spans="1:5" x14ac:dyDescent="0.3">
      <c r="A29">
        <v>28</v>
      </c>
      <c r="B29">
        <v>21</v>
      </c>
      <c r="C29" t="s">
        <v>41</v>
      </c>
      <c r="D29" t="s">
        <v>102</v>
      </c>
      <c r="E29" t="s">
        <v>18</v>
      </c>
    </row>
    <row r="30" spans="1:5" x14ac:dyDescent="0.3">
      <c r="A30">
        <v>29</v>
      </c>
      <c r="B30">
        <v>21</v>
      </c>
      <c r="C30" t="s">
        <v>41</v>
      </c>
      <c r="D30" t="s">
        <v>102</v>
      </c>
      <c r="E30" t="s">
        <v>29</v>
      </c>
    </row>
    <row r="31" spans="1:5" x14ac:dyDescent="0.3">
      <c r="A31">
        <v>30</v>
      </c>
      <c r="B31">
        <v>22</v>
      </c>
      <c r="C31" t="s">
        <v>44</v>
      </c>
      <c r="D31" t="s">
        <v>98</v>
      </c>
      <c r="E31" t="s">
        <v>16</v>
      </c>
    </row>
    <row r="32" spans="1:5" x14ac:dyDescent="0.3">
      <c r="A32">
        <v>31</v>
      </c>
      <c r="B32">
        <v>23</v>
      </c>
      <c r="C32" t="s">
        <v>45</v>
      </c>
      <c r="D32" t="s">
        <v>107</v>
      </c>
      <c r="E32" t="s">
        <v>16</v>
      </c>
    </row>
    <row r="33" spans="1:5" x14ac:dyDescent="0.3">
      <c r="A33">
        <v>32</v>
      </c>
      <c r="B33">
        <v>24</v>
      </c>
      <c r="C33" t="s">
        <v>46</v>
      </c>
      <c r="D33" t="s">
        <v>100</v>
      </c>
      <c r="E33" t="s">
        <v>8</v>
      </c>
    </row>
    <row r="34" spans="1:5" x14ac:dyDescent="0.3">
      <c r="A34">
        <v>33</v>
      </c>
      <c r="B34">
        <v>24</v>
      </c>
      <c r="C34" t="s">
        <v>46</v>
      </c>
      <c r="D34" t="s">
        <v>100</v>
      </c>
      <c r="E34" t="s">
        <v>18</v>
      </c>
    </row>
    <row r="35" spans="1:5" x14ac:dyDescent="0.3">
      <c r="A35">
        <v>34</v>
      </c>
      <c r="B35">
        <v>25</v>
      </c>
      <c r="C35" t="s">
        <v>48</v>
      </c>
      <c r="D35" t="s">
        <v>102</v>
      </c>
      <c r="E35" t="s">
        <v>16</v>
      </c>
    </row>
    <row r="36" spans="1:5" x14ac:dyDescent="0.3">
      <c r="A36">
        <v>35</v>
      </c>
      <c r="B36">
        <v>26</v>
      </c>
      <c r="C36" t="s">
        <v>49</v>
      </c>
      <c r="D36" t="s">
        <v>100</v>
      </c>
      <c r="E36" t="s">
        <v>16</v>
      </c>
    </row>
    <row r="37" spans="1:5" x14ac:dyDescent="0.3">
      <c r="A37">
        <v>36</v>
      </c>
      <c r="B37">
        <v>27</v>
      </c>
      <c r="C37" t="s">
        <v>50</v>
      </c>
      <c r="D37" t="s">
        <v>109</v>
      </c>
      <c r="E37" t="s">
        <v>18</v>
      </c>
    </row>
    <row r="38" spans="1:5" x14ac:dyDescent="0.3">
      <c r="A38">
        <v>37</v>
      </c>
      <c r="B38">
        <v>28</v>
      </c>
      <c r="C38" t="s">
        <v>51</v>
      </c>
      <c r="D38" t="s">
        <v>106</v>
      </c>
      <c r="E38" t="s">
        <v>14</v>
      </c>
    </row>
    <row r="39" spans="1:5" x14ac:dyDescent="0.3">
      <c r="A39">
        <v>38</v>
      </c>
      <c r="B39">
        <v>29</v>
      </c>
      <c r="C39" t="s">
        <v>52</v>
      </c>
      <c r="D39" t="s">
        <v>98</v>
      </c>
      <c r="E39" t="s">
        <v>12</v>
      </c>
    </row>
    <row r="40" spans="1:5" x14ac:dyDescent="0.3">
      <c r="A40">
        <v>39</v>
      </c>
      <c r="B40">
        <v>30</v>
      </c>
      <c r="C40" t="s">
        <v>53</v>
      </c>
      <c r="D40" t="s">
        <v>102</v>
      </c>
      <c r="E40" t="s">
        <v>16</v>
      </c>
    </row>
    <row r="41" spans="1:5" x14ac:dyDescent="0.3">
      <c r="A41">
        <v>40</v>
      </c>
      <c r="B41">
        <v>31</v>
      </c>
      <c r="C41" t="s">
        <v>54</v>
      </c>
      <c r="D41" t="s">
        <v>103</v>
      </c>
      <c r="E41" t="s">
        <v>110</v>
      </c>
    </row>
    <row r="42" spans="1:5" x14ac:dyDescent="0.3">
      <c r="A42">
        <v>41</v>
      </c>
      <c r="B42">
        <v>31</v>
      </c>
      <c r="C42" t="s">
        <v>54</v>
      </c>
      <c r="D42" t="s">
        <v>103</v>
      </c>
      <c r="E42" t="s">
        <v>18</v>
      </c>
    </row>
    <row r="43" spans="1:5" x14ac:dyDescent="0.3">
      <c r="A43">
        <v>42</v>
      </c>
      <c r="B43">
        <v>32</v>
      </c>
      <c r="C43" t="s">
        <v>57</v>
      </c>
      <c r="D43" t="s">
        <v>106</v>
      </c>
      <c r="E43" t="s">
        <v>18</v>
      </c>
    </row>
    <row r="44" spans="1:5" x14ac:dyDescent="0.3">
      <c r="A44">
        <v>43</v>
      </c>
      <c r="B44">
        <v>33</v>
      </c>
      <c r="C44" t="s">
        <v>58</v>
      </c>
      <c r="D44" t="s">
        <v>100</v>
      </c>
      <c r="E44" t="s">
        <v>18</v>
      </c>
    </row>
    <row r="45" spans="1:5" x14ac:dyDescent="0.3">
      <c r="A45">
        <v>44</v>
      </c>
      <c r="B45">
        <v>34</v>
      </c>
      <c r="C45" t="s">
        <v>59</v>
      </c>
      <c r="D45" t="s">
        <v>98</v>
      </c>
      <c r="E45" t="s">
        <v>12</v>
      </c>
    </row>
    <row r="46" spans="1:5" x14ac:dyDescent="0.3">
      <c r="A46">
        <v>45</v>
      </c>
      <c r="B46">
        <v>35</v>
      </c>
      <c r="C46" t="s">
        <v>60</v>
      </c>
      <c r="D46" t="s">
        <v>109</v>
      </c>
      <c r="E46" t="s">
        <v>18</v>
      </c>
    </row>
    <row r="47" spans="1:5" x14ac:dyDescent="0.3">
      <c r="A47">
        <v>46</v>
      </c>
      <c r="B47">
        <v>36</v>
      </c>
      <c r="C47" t="s">
        <v>61</v>
      </c>
      <c r="D47" t="s">
        <v>102</v>
      </c>
      <c r="E47" t="s">
        <v>29</v>
      </c>
    </row>
    <row r="48" spans="1:5" x14ac:dyDescent="0.3">
      <c r="A48">
        <v>47</v>
      </c>
      <c r="B48">
        <v>36</v>
      </c>
      <c r="C48" t="s">
        <v>61</v>
      </c>
      <c r="D48" t="s">
        <v>102</v>
      </c>
      <c r="E48" t="s">
        <v>16</v>
      </c>
    </row>
    <row r="49" spans="1:5" x14ac:dyDescent="0.3">
      <c r="A49">
        <v>48</v>
      </c>
      <c r="B49">
        <v>37</v>
      </c>
      <c r="C49" t="s">
        <v>64</v>
      </c>
      <c r="D49" t="s">
        <v>108</v>
      </c>
      <c r="E49" t="s">
        <v>18</v>
      </c>
    </row>
    <row r="50" spans="1:5" x14ac:dyDescent="0.3">
      <c r="A50">
        <v>49</v>
      </c>
      <c r="B50">
        <v>38</v>
      </c>
      <c r="C50" t="s">
        <v>65</v>
      </c>
      <c r="D50" t="s">
        <v>105</v>
      </c>
      <c r="E50" t="s">
        <v>14</v>
      </c>
    </row>
    <row r="51" spans="1:5" x14ac:dyDescent="0.3">
      <c r="A51">
        <v>50</v>
      </c>
      <c r="B51">
        <v>38</v>
      </c>
      <c r="C51" t="s">
        <v>65</v>
      </c>
      <c r="D51" t="s">
        <v>105</v>
      </c>
      <c r="E51" t="s">
        <v>14</v>
      </c>
    </row>
    <row r="52" spans="1:5" x14ac:dyDescent="0.3">
      <c r="A52">
        <v>51</v>
      </c>
      <c r="B52">
        <v>39</v>
      </c>
      <c r="C52" t="s">
        <v>68</v>
      </c>
      <c r="D52" t="s">
        <v>98</v>
      </c>
      <c r="E52" t="s">
        <v>12</v>
      </c>
    </row>
    <row r="53" spans="1:5" x14ac:dyDescent="0.3">
      <c r="A53">
        <v>52</v>
      </c>
      <c r="B53">
        <v>40</v>
      </c>
      <c r="C53" t="s">
        <v>69</v>
      </c>
      <c r="D53" t="s">
        <v>106</v>
      </c>
      <c r="E53" t="s">
        <v>14</v>
      </c>
    </row>
    <row r="54" spans="1:5" x14ac:dyDescent="0.3">
      <c r="A54">
        <v>53</v>
      </c>
      <c r="B54">
        <v>41</v>
      </c>
      <c r="C54" t="s">
        <v>70</v>
      </c>
      <c r="D54" t="s">
        <v>102</v>
      </c>
      <c r="E54" t="s">
        <v>16</v>
      </c>
    </row>
    <row r="55" spans="1:5" x14ac:dyDescent="0.3">
      <c r="A55">
        <v>54</v>
      </c>
      <c r="B55">
        <v>42</v>
      </c>
      <c r="C55" t="s">
        <v>71</v>
      </c>
      <c r="D55" t="s">
        <v>100</v>
      </c>
      <c r="E55" t="s">
        <v>18</v>
      </c>
    </row>
    <row r="56" spans="1:5" x14ac:dyDescent="0.3">
      <c r="A56">
        <v>55</v>
      </c>
      <c r="B56">
        <v>43</v>
      </c>
      <c r="C56" t="s">
        <v>72</v>
      </c>
      <c r="D56" t="s">
        <v>106</v>
      </c>
      <c r="E56" t="s">
        <v>12</v>
      </c>
    </row>
    <row r="57" spans="1:5" x14ac:dyDescent="0.3">
      <c r="A57">
        <v>56</v>
      </c>
      <c r="B57">
        <v>43</v>
      </c>
      <c r="C57" t="s">
        <v>72</v>
      </c>
      <c r="D57" t="s">
        <v>106</v>
      </c>
      <c r="E57" t="s">
        <v>14</v>
      </c>
    </row>
    <row r="58" spans="1:5" x14ac:dyDescent="0.3">
      <c r="A58">
        <v>57</v>
      </c>
      <c r="B58">
        <v>43</v>
      </c>
      <c r="C58" t="s">
        <v>72</v>
      </c>
      <c r="D58" t="s">
        <v>106</v>
      </c>
      <c r="E58" t="s">
        <v>110</v>
      </c>
    </row>
    <row r="59" spans="1:5" x14ac:dyDescent="0.3">
      <c r="A59">
        <v>58</v>
      </c>
      <c r="B59">
        <v>43</v>
      </c>
      <c r="C59" t="s">
        <v>72</v>
      </c>
      <c r="D59" t="s">
        <v>106</v>
      </c>
      <c r="E59" t="s">
        <v>18</v>
      </c>
    </row>
    <row r="60" spans="1:5" x14ac:dyDescent="0.3">
      <c r="A60">
        <v>59</v>
      </c>
      <c r="B60">
        <v>44</v>
      </c>
      <c r="C60" t="s">
        <v>74</v>
      </c>
      <c r="D60" t="s">
        <v>97</v>
      </c>
      <c r="E60" t="s">
        <v>14</v>
      </c>
    </row>
    <row r="61" spans="1:5" x14ac:dyDescent="0.3">
      <c r="A61">
        <v>60</v>
      </c>
      <c r="B61">
        <v>45</v>
      </c>
      <c r="C61" t="s">
        <v>75</v>
      </c>
      <c r="D61" t="s">
        <v>99</v>
      </c>
      <c r="E61" t="s">
        <v>76</v>
      </c>
    </row>
    <row r="62" spans="1:5" x14ac:dyDescent="0.3">
      <c r="A62">
        <v>61</v>
      </c>
      <c r="B62">
        <v>46</v>
      </c>
      <c r="C62" t="s">
        <v>77</v>
      </c>
      <c r="D62" t="s">
        <v>101</v>
      </c>
      <c r="E62" t="s">
        <v>16</v>
      </c>
    </row>
    <row r="63" spans="1:5" x14ac:dyDescent="0.3">
      <c r="A63">
        <v>62</v>
      </c>
      <c r="B63">
        <v>47</v>
      </c>
      <c r="C63" t="s">
        <v>78</v>
      </c>
      <c r="D63" t="s">
        <v>101</v>
      </c>
      <c r="E63" t="s">
        <v>16</v>
      </c>
    </row>
    <row r="64" spans="1:5" x14ac:dyDescent="0.3">
      <c r="A64">
        <v>63</v>
      </c>
      <c r="B64">
        <v>48</v>
      </c>
      <c r="C64" t="s">
        <v>79</v>
      </c>
      <c r="D64" t="s">
        <v>102</v>
      </c>
      <c r="E64" t="s">
        <v>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D9E30-62FC-4C71-9965-3357471E1B96}">
  <dimension ref="A1:E64"/>
  <sheetViews>
    <sheetView workbookViewId="0">
      <selection sqref="A1:E64"/>
    </sheetView>
  </sheetViews>
  <sheetFormatPr defaultRowHeight="13.8" x14ac:dyDescent="0.3"/>
  <cols>
    <col min="1" max="1" width="11.109375" bestFit="1" customWidth="1"/>
    <col min="2" max="2" width="7.6640625" bestFit="1" customWidth="1"/>
    <col min="3" max="3" width="28.77734375" bestFit="1" customWidth="1"/>
    <col min="4" max="4" width="16.21875" bestFit="1" customWidth="1"/>
    <col min="5" max="5" width="16.44140625" bestFit="1" customWidth="1"/>
    <col min="6" max="6" width="16.44140625" customWidth="1"/>
  </cols>
  <sheetData>
    <row r="1" spans="1:5" x14ac:dyDescent="0.3">
      <c r="A1" t="s">
        <v>166</v>
      </c>
      <c r="B1" t="s">
        <v>165</v>
      </c>
      <c r="C1" t="s">
        <v>0</v>
      </c>
      <c r="D1" t="s">
        <v>95</v>
      </c>
      <c r="E1" t="s">
        <v>2</v>
      </c>
    </row>
    <row r="2" spans="1:5" x14ac:dyDescent="0.3">
      <c r="A2">
        <v>1</v>
      </c>
      <c r="B2">
        <v>1</v>
      </c>
      <c r="C2" t="s">
        <v>3</v>
      </c>
      <c r="D2" t="s">
        <v>99</v>
      </c>
      <c r="E2" t="s">
        <v>162</v>
      </c>
    </row>
    <row r="3" spans="1:5" x14ac:dyDescent="0.3">
      <c r="A3">
        <v>2</v>
      </c>
      <c r="B3">
        <v>1</v>
      </c>
      <c r="C3" t="s">
        <v>3</v>
      </c>
      <c r="D3" t="s">
        <v>99</v>
      </c>
      <c r="E3" t="s">
        <v>163</v>
      </c>
    </row>
    <row r="4" spans="1:5" x14ac:dyDescent="0.3">
      <c r="A4">
        <v>3</v>
      </c>
      <c r="B4">
        <v>2</v>
      </c>
      <c r="C4" t="s">
        <v>7</v>
      </c>
      <c r="D4" t="s">
        <v>99</v>
      </c>
      <c r="E4" t="s">
        <v>10</v>
      </c>
    </row>
    <row r="5" spans="1:5" x14ac:dyDescent="0.3">
      <c r="A5">
        <v>4</v>
      </c>
      <c r="B5">
        <v>3</v>
      </c>
      <c r="C5" t="s">
        <v>11</v>
      </c>
      <c r="D5" t="s">
        <v>98</v>
      </c>
      <c r="E5" t="s">
        <v>154</v>
      </c>
    </row>
    <row r="6" spans="1:5" x14ac:dyDescent="0.3">
      <c r="A6">
        <v>5</v>
      </c>
      <c r="B6">
        <v>4</v>
      </c>
      <c r="C6" t="s">
        <v>141</v>
      </c>
      <c r="D6" t="s">
        <v>109</v>
      </c>
      <c r="E6" t="s">
        <v>155</v>
      </c>
    </row>
    <row r="7" spans="1:5" x14ac:dyDescent="0.3">
      <c r="A7">
        <v>6</v>
      </c>
      <c r="B7">
        <v>5</v>
      </c>
      <c r="C7" t="s">
        <v>15</v>
      </c>
      <c r="D7" t="s">
        <v>106</v>
      </c>
      <c r="E7" t="s">
        <v>156</v>
      </c>
    </row>
    <row r="8" spans="1:5" x14ac:dyDescent="0.3">
      <c r="A8">
        <v>7</v>
      </c>
      <c r="B8">
        <v>6</v>
      </c>
      <c r="C8" t="s">
        <v>17</v>
      </c>
      <c r="D8" t="s">
        <v>106</v>
      </c>
      <c r="E8" t="s">
        <v>157</v>
      </c>
    </row>
    <row r="9" spans="1:5" x14ac:dyDescent="0.3">
      <c r="A9">
        <v>8</v>
      </c>
      <c r="B9">
        <v>7</v>
      </c>
      <c r="C9" t="s">
        <v>20</v>
      </c>
      <c r="D9" t="s">
        <v>96</v>
      </c>
      <c r="E9" t="s">
        <v>155</v>
      </c>
    </row>
    <row r="10" spans="1:5" x14ac:dyDescent="0.3">
      <c r="A10">
        <v>9</v>
      </c>
      <c r="B10">
        <v>8</v>
      </c>
      <c r="C10" t="s">
        <v>21</v>
      </c>
      <c r="D10" t="s">
        <v>100</v>
      </c>
      <c r="E10" t="s">
        <v>156</v>
      </c>
    </row>
    <row r="11" spans="1:5" x14ac:dyDescent="0.3">
      <c r="A11">
        <v>10</v>
      </c>
      <c r="B11">
        <v>8</v>
      </c>
      <c r="C11" t="s">
        <v>21</v>
      </c>
      <c r="D11" t="s">
        <v>100</v>
      </c>
      <c r="E11" t="s">
        <v>163</v>
      </c>
    </row>
    <row r="12" spans="1:5" x14ac:dyDescent="0.3">
      <c r="A12">
        <v>11</v>
      </c>
      <c r="B12">
        <v>8</v>
      </c>
      <c r="C12" t="s">
        <v>21</v>
      </c>
      <c r="D12" t="s">
        <v>100</v>
      </c>
      <c r="E12" t="s">
        <v>10</v>
      </c>
    </row>
    <row r="13" spans="1:5" x14ac:dyDescent="0.3">
      <c r="A13">
        <v>12</v>
      </c>
      <c r="B13">
        <v>9</v>
      </c>
      <c r="C13" t="s">
        <v>23</v>
      </c>
      <c r="D13" t="s">
        <v>102</v>
      </c>
      <c r="E13" t="s">
        <v>156</v>
      </c>
    </row>
    <row r="14" spans="1:5" x14ac:dyDescent="0.3">
      <c r="A14">
        <v>13</v>
      </c>
      <c r="B14">
        <v>10</v>
      </c>
      <c r="C14" t="s">
        <v>24</v>
      </c>
      <c r="D14" t="s">
        <v>97</v>
      </c>
      <c r="E14" t="s">
        <v>160</v>
      </c>
    </row>
    <row r="15" spans="1:5" x14ac:dyDescent="0.3">
      <c r="A15">
        <v>14</v>
      </c>
      <c r="B15">
        <v>10</v>
      </c>
      <c r="C15" t="s">
        <v>24</v>
      </c>
      <c r="D15" t="s">
        <v>97</v>
      </c>
      <c r="E15" t="s">
        <v>10</v>
      </c>
    </row>
    <row r="16" spans="1:5" x14ac:dyDescent="0.3">
      <c r="A16">
        <v>15</v>
      </c>
      <c r="B16">
        <v>11</v>
      </c>
      <c r="C16" t="s">
        <v>26</v>
      </c>
      <c r="D16" t="s">
        <v>101</v>
      </c>
      <c r="E16" t="s">
        <v>158</v>
      </c>
    </row>
    <row r="17" spans="1:5" x14ac:dyDescent="0.3">
      <c r="A17">
        <v>16</v>
      </c>
      <c r="B17">
        <v>12</v>
      </c>
      <c r="C17" t="s">
        <v>27</v>
      </c>
      <c r="D17" t="s">
        <v>99</v>
      </c>
      <c r="E17" t="s">
        <v>159</v>
      </c>
    </row>
    <row r="18" spans="1:5" x14ac:dyDescent="0.3">
      <c r="A18">
        <v>17</v>
      </c>
      <c r="B18">
        <v>13</v>
      </c>
      <c r="C18" t="s">
        <v>28</v>
      </c>
      <c r="D18" t="s">
        <v>103</v>
      </c>
      <c r="E18" t="s">
        <v>155</v>
      </c>
    </row>
    <row r="19" spans="1:5" x14ac:dyDescent="0.3">
      <c r="A19">
        <v>18</v>
      </c>
      <c r="B19">
        <v>14</v>
      </c>
      <c r="C19" t="s">
        <v>30</v>
      </c>
      <c r="D19" t="s">
        <v>109</v>
      </c>
      <c r="E19" t="s">
        <v>155</v>
      </c>
    </row>
    <row r="20" spans="1:5" x14ac:dyDescent="0.3">
      <c r="A20">
        <v>19</v>
      </c>
      <c r="B20">
        <v>15</v>
      </c>
      <c r="C20" t="s">
        <v>31</v>
      </c>
      <c r="D20" t="s">
        <v>104</v>
      </c>
      <c r="E20" t="s">
        <v>158</v>
      </c>
    </row>
    <row r="21" spans="1:5" x14ac:dyDescent="0.3">
      <c r="A21">
        <v>20</v>
      </c>
      <c r="B21">
        <v>16</v>
      </c>
      <c r="C21" t="s">
        <v>32</v>
      </c>
      <c r="D21" t="s">
        <v>98</v>
      </c>
      <c r="E21" t="s">
        <v>157</v>
      </c>
    </row>
    <row r="22" spans="1:5" x14ac:dyDescent="0.3">
      <c r="A22">
        <v>21</v>
      </c>
      <c r="B22">
        <v>17</v>
      </c>
      <c r="C22" t="s">
        <v>33</v>
      </c>
      <c r="D22" t="s">
        <v>98</v>
      </c>
      <c r="E22" t="s">
        <v>10</v>
      </c>
    </row>
    <row r="23" spans="1:5" x14ac:dyDescent="0.3">
      <c r="A23">
        <v>22</v>
      </c>
      <c r="B23">
        <v>18</v>
      </c>
      <c r="C23" t="s">
        <v>35</v>
      </c>
      <c r="D23" t="s">
        <v>96</v>
      </c>
      <c r="E23" t="s">
        <v>158</v>
      </c>
    </row>
    <row r="24" spans="1:5" x14ac:dyDescent="0.3">
      <c r="A24">
        <v>23</v>
      </c>
      <c r="B24">
        <v>18</v>
      </c>
      <c r="C24" t="s">
        <v>35</v>
      </c>
      <c r="D24" t="s">
        <v>96</v>
      </c>
      <c r="E24" t="s">
        <v>162</v>
      </c>
    </row>
    <row r="25" spans="1:5" x14ac:dyDescent="0.3">
      <c r="A25">
        <v>24</v>
      </c>
      <c r="B25">
        <v>19</v>
      </c>
      <c r="C25" t="s">
        <v>38</v>
      </c>
      <c r="D25" t="s">
        <v>103</v>
      </c>
      <c r="E25" t="s">
        <v>160</v>
      </c>
    </row>
    <row r="26" spans="1:5" x14ac:dyDescent="0.3">
      <c r="A26">
        <v>25</v>
      </c>
      <c r="B26">
        <v>20</v>
      </c>
      <c r="C26" t="s">
        <v>39</v>
      </c>
      <c r="D26" t="s">
        <v>102</v>
      </c>
      <c r="E26" t="s">
        <v>10</v>
      </c>
    </row>
    <row r="27" spans="1:5" x14ac:dyDescent="0.3">
      <c r="A27">
        <v>26</v>
      </c>
      <c r="B27">
        <v>20</v>
      </c>
      <c r="C27" t="s">
        <v>39</v>
      </c>
      <c r="D27" t="s">
        <v>102</v>
      </c>
      <c r="E27" t="s">
        <v>155</v>
      </c>
    </row>
    <row r="28" spans="1:5" x14ac:dyDescent="0.3">
      <c r="A28">
        <v>27</v>
      </c>
      <c r="B28">
        <v>20</v>
      </c>
      <c r="C28" t="s">
        <v>39</v>
      </c>
      <c r="D28" t="s">
        <v>102</v>
      </c>
      <c r="E28" t="s">
        <v>162</v>
      </c>
    </row>
    <row r="29" spans="1:5" x14ac:dyDescent="0.3">
      <c r="A29">
        <v>28</v>
      </c>
      <c r="B29">
        <v>21</v>
      </c>
      <c r="C29" t="s">
        <v>41</v>
      </c>
      <c r="D29" t="s">
        <v>102</v>
      </c>
      <c r="E29" t="s">
        <v>160</v>
      </c>
    </row>
    <row r="30" spans="1:5" x14ac:dyDescent="0.3">
      <c r="A30">
        <v>29</v>
      </c>
      <c r="B30">
        <v>21</v>
      </c>
      <c r="C30" t="s">
        <v>41</v>
      </c>
      <c r="D30" t="s">
        <v>102</v>
      </c>
      <c r="E30" t="s">
        <v>140</v>
      </c>
    </row>
    <row r="31" spans="1:5" x14ac:dyDescent="0.3">
      <c r="A31">
        <v>30</v>
      </c>
      <c r="B31">
        <v>22</v>
      </c>
      <c r="C31" t="s">
        <v>44</v>
      </c>
      <c r="D31" t="s">
        <v>98</v>
      </c>
      <c r="E31" t="s">
        <v>160</v>
      </c>
    </row>
    <row r="32" spans="1:5" x14ac:dyDescent="0.3">
      <c r="A32">
        <v>31</v>
      </c>
      <c r="B32">
        <v>23</v>
      </c>
      <c r="C32" t="s">
        <v>45</v>
      </c>
      <c r="D32" t="s">
        <v>107</v>
      </c>
      <c r="E32" t="s">
        <v>161</v>
      </c>
    </row>
    <row r="33" spans="1:5" x14ac:dyDescent="0.3">
      <c r="A33">
        <v>32</v>
      </c>
      <c r="B33">
        <v>24</v>
      </c>
      <c r="C33" t="s">
        <v>46</v>
      </c>
      <c r="D33" t="s">
        <v>100</v>
      </c>
      <c r="E33" t="s">
        <v>10</v>
      </c>
    </row>
    <row r="34" spans="1:5" x14ac:dyDescent="0.3">
      <c r="A34">
        <v>33</v>
      </c>
      <c r="B34">
        <v>24</v>
      </c>
      <c r="C34" t="s">
        <v>46</v>
      </c>
      <c r="D34" t="s">
        <v>100</v>
      </c>
      <c r="E34" t="s">
        <v>160</v>
      </c>
    </row>
    <row r="35" spans="1:5" x14ac:dyDescent="0.3">
      <c r="A35">
        <v>34</v>
      </c>
      <c r="B35">
        <v>25</v>
      </c>
      <c r="C35" t="s">
        <v>48</v>
      </c>
      <c r="D35" t="s">
        <v>102</v>
      </c>
      <c r="E35" t="s">
        <v>140</v>
      </c>
    </row>
    <row r="36" spans="1:5" x14ac:dyDescent="0.3">
      <c r="A36">
        <v>35</v>
      </c>
      <c r="B36">
        <v>26</v>
      </c>
      <c r="C36" t="s">
        <v>49</v>
      </c>
      <c r="D36" t="s">
        <v>100</v>
      </c>
      <c r="E36" t="s">
        <v>154</v>
      </c>
    </row>
    <row r="37" spans="1:5" x14ac:dyDescent="0.3">
      <c r="A37">
        <v>36</v>
      </c>
      <c r="B37">
        <v>27</v>
      </c>
      <c r="C37" t="s">
        <v>50</v>
      </c>
      <c r="D37" t="s">
        <v>109</v>
      </c>
      <c r="E37" t="s">
        <v>157</v>
      </c>
    </row>
    <row r="38" spans="1:5" x14ac:dyDescent="0.3">
      <c r="A38">
        <v>37</v>
      </c>
      <c r="B38">
        <v>28</v>
      </c>
      <c r="C38" t="s">
        <v>51</v>
      </c>
      <c r="D38" t="s">
        <v>106</v>
      </c>
      <c r="E38" t="s">
        <v>140</v>
      </c>
    </row>
    <row r="39" spans="1:5" x14ac:dyDescent="0.3">
      <c r="A39">
        <v>38</v>
      </c>
      <c r="B39">
        <v>29</v>
      </c>
      <c r="C39" t="s">
        <v>52</v>
      </c>
      <c r="D39" t="s">
        <v>98</v>
      </c>
      <c r="E39" t="s">
        <v>10</v>
      </c>
    </row>
    <row r="40" spans="1:5" x14ac:dyDescent="0.3">
      <c r="A40">
        <v>39</v>
      </c>
      <c r="B40">
        <v>30</v>
      </c>
      <c r="C40" t="s">
        <v>53</v>
      </c>
      <c r="D40" t="s">
        <v>102</v>
      </c>
      <c r="E40" t="s">
        <v>154</v>
      </c>
    </row>
    <row r="41" spans="1:5" x14ac:dyDescent="0.3">
      <c r="A41">
        <v>40</v>
      </c>
      <c r="B41">
        <v>31</v>
      </c>
      <c r="C41" t="s">
        <v>54</v>
      </c>
      <c r="D41" t="s">
        <v>103</v>
      </c>
      <c r="E41" t="s">
        <v>154</v>
      </c>
    </row>
    <row r="42" spans="1:5" x14ac:dyDescent="0.3">
      <c r="A42">
        <v>41</v>
      </c>
      <c r="B42">
        <v>31</v>
      </c>
      <c r="C42" t="s">
        <v>54</v>
      </c>
      <c r="D42" t="s">
        <v>103</v>
      </c>
      <c r="E42" t="s">
        <v>158</v>
      </c>
    </row>
    <row r="43" spans="1:5" x14ac:dyDescent="0.3">
      <c r="A43">
        <v>42</v>
      </c>
      <c r="B43">
        <v>32</v>
      </c>
      <c r="C43" t="s">
        <v>57</v>
      </c>
      <c r="D43" t="s">
        <v>106</v>
      </c>
      <c r="E43" t="s">
        <v>157</v>
      </c>
    </row>
    <row r="44" spans="1:5" x14ac:dyDescent="0.3">
      <c r="A44">
        <v>43</v>
      </c>
      <c r="B44">
        <v>33</v>
      </c>
      <c r="C44" t="s">
        <v>58</v>
      </c>
      <c r="D44" t="s">
        <v>100</v>
      </c>
      <c r="E44" t="s">
        <v>155</v>
      </c>
    </row>
    <row r="45" spans="1:5" x14ac:dyDescent="0.3">
      <c r="A45">
        <v>44</v>
      </c>
      <c r="B45">
        <v>34</v>
      </c>
      <c r="C45" t="s">
        <v>59</v>
      </c>
      <c r="D45" t="s">
        <v>98</v>
      </c>
      <c r="E45" t="s">
        <v>10</v>
      </c>
    </row>
    <row r="46" spans="1:5" x14ac:dyDescent="0.3">
      <c r="A46">
        <v>45</v>
      </c>
      <c r="B46">
        <v>35</v>
      </c>
      <c r="C46" t="s">
        <v>60</v>
      </c>
      <c r="D46" t="s">
        <v>109</v>
      </c>
      <c r="E46" t="s">
        <v>158</v>
      </c>
    </row>
    <row r="47" spans="1:5" x14ac:dyDescent="0.3">
      <c r="A47">
        <v>46</v>
      </c>
      <c r="B47">
        <v>36</v>
      </c>
      <c r="C47" t="s">
        <v>61</v>
      </c>
      <c r="D47" t="s">
        <v>102</v>
      </c>
      <c r="E47" t="s">
        <v>154</v>
      </c>
    </row>
    <row r="48" spans="1:5" x14ac:dyDescent="0.3">
      <c r="A48">
        <v>47</v>
      </c>
      <c r="B48">
        <v>36</v>
      </c>
      <c r="C48" t="s">
        <v>61</v>
      </c>
      <c r="D48" t="s">
        <v>102</v>
      </c>
      <c r="E48" t="s">
        <v>162</v>
      </c>
    </row>
    <row r="49" spans="1:5" x14ac:dyDescent="0.3">
      <c r="A49">
        <v>48</v>
      </c>
      <c r="B49">
        <v>37</v>
      </c>
      <c r="C49" t="s">
        <v>64</v>
      </c>
      <c r="D49" t="s">
        <v>108</v>
      </c>
      <c r="E49" t="s">
        <v>140</v>
      </c>
    </row>
    <row r="50" spans="1:5" x14ac:dyDescent="0.3">
      <c r="A50">
        <v>49</v>
      </c>
      <c r="B50">
        <v>38</v>
      </c>
      <c r="C50" t="s">
        <v>65</v>
      </c>
      <c r="D50" t="s">
        <v>105</v>
      </c>
      <c r="E50" t="s">
        <v>155</v>
      </c>
    </row>
    <row r="51" spans="1:5" x14ac:dyDescent="0.3">
      <c r="A51">
        <v>50</v>
      </c>
      <c r="B51">
        <v>38</v>
      </c>
      <c r="C51" t="s">
        <v>65</v>
      </c>
      <c r="D51" t="s">
        <v>105</v>
      </c>
      <c r="E51" t="s">
        <v>162</v>
      </c>
    </row>
    <row r="52" spans="1:5" x14ac:dyDescent="0.3">
      <c r="A52">
        <v>51</v>
      </c>
      <c r="B52">
        <v>39</v>
      </c>
      <c r="C52" t="s">
        <v>68</v>
      </c>
      <c r="D52" t="s">
        <v>98</v>
      </c>
      <c r="E52" t="s">
        <v>10</v>
      </c>
    </row>
    <row r="53" spans="1:5" x14ac:dyDescent="0.3">
      <c r="A53">
        <v>52</v>
      </c>
      <c r="B53">
        <v>40</v>
      </c>
      <c r="C53" t="s">
        <v>69</v>
      </c>
      <c r="D53" t="s">
        <v>106</v>
      </c>
      <c r="E53" t="s">
        <v>161</v>
      </c>
    </row>
    <row r="54" spans="1:5" x14ac:dyDescent="0.3">
      <c r="A54">
        <v>53</v>
      </c>
      <c r="B54">
        <v>41</v>
      </c>
      <c r="C54" t="s">
        <v>70</v>
      </c>
      <c r="D54" t="s">
        <v>102</v>
      </c>
      <c r="E54" t="s">
        <v>140</v>
      </c>
    </row>
    <row r="55" spans="1:5" x14ac:dyDescent="0.3">
      <c r="A55">
        <v>54</v>
      </c>
      <c r="B55">
        <v>42</v>
      </c>
      <c r="C55" t="s">
        <v>71</v>
      </c>
      <c r="D55" t="s">
        <v>100</v>
      </c>
      <c r="E55" t="s">
        <v>155</v>
      </c>
    </row>
    <row r="56" spans="1:5" x14ac:dyDescent="0.3">
      <c r="A56">
        <v>55</v>
      </c>
      <c r="B56">
        <v>43</v>
      </c>
      <c r="C56" t="s">
        <v>72</v>
      </c>
      <c r="D56" t="s">
        <v>106</v>
      </c>
      <c r="E56" t="s">
        <v>10</v>
      </c>
    </row>
    <row r="57" spans="1:5" x14ac:dyDescent="0.3">
      <c r="A57">
        <v>56</v>
      </c>
      <c r="B57">
        <v>43</v>
      </c>
      <c r="C57" t="s">
        <v>72</v>
      </c>
      <c r="D57" t="s">
        <v>106</v>
      </c>
      <c r="E57" t="s">
        <v>162</v>
      </c>
    </row>
    <row r="58" spans="1:5" x14ac:dyDescent="0.3">
      <c r="A58">
        <v>57</v>
      </c>
      <c r="B58">
        <v>43</v>
      </c>
      <c r="C58" t="s">
        <v>72</v>
      </c>
      <c r="D58" t="s">
        <v>106</v>
      </c>
      <c r="E58" t="s">
        <v>162</v>
      </c>
    </row>
    <row r="59" spans="1:5" x14ac:dyDescent="0.3">
      <c r="A59">
        <v>58</v>
      </c>
      <c r="B59">
        <v>43</v>
      </c>
      <c r="C59" t="s">
        <v>72</v>
      </c>
      <c r="D59" t="s">
        <v>106</v>
      </c>
      <c r="E59" t="s">
        <v>154</v>
      </c>
    </row>
    <row r="60" spans="1:5" x14ac:dyDescent="0.3">
      <c r="A60">
        <v>59</v>
      </c>
      <c r="B60">
        <v>44</v>
      </c>
      <c r="C60" t="s">
        <v>74</v>
      </c>
      <c r="D60" t="s">
        <v>97</v>
      </c>
      <c r="E60" t="s">
        <v>155</v>
      </c>
    </row>
    <row r="61" spans="1:5" x14ac:dyDescent="0.3">
      <c r="A61">
        <v>60</v>
      </c>
      <c r="B61">
        <v>45</v>
      </c>
      <c r="C61" t="s">
        <v>75</v>
      </c>
      <c r="D61" t="s">
        <v>99</v>
      </c>
      <c r="E61" t="s">
        <v>10</v>
      </c>
    </row>
    <row r="62" spans="1:5" x14ac:dyDescent="0.3">
      <c r="A62">
        <v>61</v>
      </c>
      <c r="B62">
        <v>46</v>
      </c>
      <c r="C62" t="s">
        <v>77</v>
      </c>
      <c r="D62" t="s">
        <v>101</v>
      </c>
      <c r="E62" t="s">
        <v>159</v>
      </c>
    </row>
    <row r="63" spans="1:5" x14ac:dyDescent="0.3">
      <c r="A63">
        <v>62</v>
      </c>
      <c r="B63">
        <v>47</v>
      </c>
      <c r="C63" t="s">
        <v>78</v>
      </c>
      <c r="D63" t="s">
        <v>101</v>
      </c>
      <c r="E63" t="s">
        <v>140</v>
      </c>
    </row>
    <row r="64" spans="1:5" x14ac:dyDescent="0.3">
      <c r="A64">
        <v>63</v>
      </c>
      <c r="B64">
        <v>48</v>
      </c>
      <c r="C64" t="s">
        <v>79</v>
      </c>
      <c r="D64" t="s">
        <v>102</v>
      </c>
      <c r="E64" t="s">
        <v>140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Y e a r   o f   p u r c h a s e _ 8 a e 3 d c 9 f - 8 2 4 5 - 4 9 0 c - 9 1 2 2 - d 2 c 5 c 3 b 7 4 b 2 1 ] ] > < / C u s t o m C o n t e n t > < / G e m i n i > 
</file>

<file path=customXml/item10.xml>��< ? x m l   v e r s i o n = " 1 . 0 "   e n c o d i n g = " U T F - 1 6 " ? > < G e m i n i   x m l n s = " h t t p : / / g e m i n i / p i v o t c u s t o m i z a t i o n / S h o w H i d d e n " > < C u s t o m C o n t e n t > < ! [ C D A T A [ T r u e ] ] > < / C u s t o m C o n t e n t > < / G e m i n i > 
</file>

<file path=customXml/item11.xml>��< ? x m l   v e r s i o n = " 1 . 0 "   e n c o d i n g = " U T F - 1 6 " ? > < G e m i n i   x m l n s = " h t t p : / / g e m i n i / p i v o t c u s t o m i z a t i o n / S a n d b o x N o n E m p t y " > < C u s t o m C o n t e n t > < ! [ C D A T A [ 1 ] ] > < / 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 2 0 2 3 - 0 6 - 3 0 T 1 4 : 4 9 : 2 6 . 6 9 2 4 6 1 7 + 0 5 : 3 0 < / L a s t P r o c e s s e d T i m e > < / D a t a M o d e l i n g S a n d b o x . S e r i a l i z e d S a n d b o x E r r o r C a c h e > ] ] > < / C u s t o m C o n t e n t > < / G e m i n i > 
</file>

<file path=customXml/item13.xml>��< ? x m l   v e r s i o n = " 1 . 0 "   e n c o d i n g = " U T F - 1 6 " ? > < G e m i n i   x m l n s = " h t t p : / / g e m i n i / p i v o t c u s t o m i z a t i o n / T a b l e X M L _ T a b l e 1 _ b 1 d 9 0 8 c f - 6 8 2 8 - 4 9 4 8 - 8 a 2 1 - f 2 b d e 7 c 6 8 3 c 1 " > < C u s t o m C o n t e n t > < ! [ C D A T A [ < T a b l e W i d g e t G r i d S e r i a l i z a t i o n   x m l n s : x s d = " h t t p : / / w w w . w 3 . o r g / 2 0 0 1 / X M L S c h e m a "   x m l n s : x s i = " h t t p : / / w w w . w 3 . o r g / 2 0 0 1 / X M L S c h e m a - i n s t a n c e " > < C o l u m n S u g g e s t e d T y p e   / > < C o l u m n F o r m a t   / > < C o l u m n A c c u r a c y   / > < C o l u m n C u r r e n c y S y m b o l   / > < C o l u m n P o s i t i v e P a t t e r n   / > < C o l u m n N e g a t i v e P a t t e r n   / > < C o l u m n W i d t h s > < i t e m > < k e y > < s t r i n g > O U < / s t r i n g > < / k e y > < v a l u e > < i n t > 6 8 < / i n t > < / v a l u e > < / i t e m > < i t e m > < k e y > < s t r i n g > B P   n a m e < / s t r i n g > < / k e y > < v a l u e > < i n t > 1 1 0 < / i n t > < / v a l u e > < / i t e m > < i t e m > < k e y > < s t r i n g > V e h i c l e < / s t r i n g > < / k e y > < v a l u e > < i n t > 9 7 < / i n t > < / v a l u e > < / i t e m > < i t e m > < k e y > < s t r i n g > V e h i c l e   o w n e r s h i p < / s t r i n g > < / k e y > < v a l u e > < i n t > 1 8 3 < / i n t > < / v a l u e > < / i t e m > < i t e m > < k e y > < s t r i n g > Y e a r   o f   p u r c h a s e < / s t r i n g > < / k e y > < v a l u e > < i n t > 1 7 1 < / i n t > < / v a l u e > < / i t e m > < / C o l u m n W i d t h s > < C o l u m n D i s p l a y I n d e x > < i t e m > < k e y > < s t r i n g > O U < / s t r i n g > < / k e y > < v a l u e > < i n t > 0 < / i n t > < / v a l u e > < / i t e m > < i t e m > < k e y > < s t r i n g > B P   n a m e < / s t r i n g > < / k e y > < v a l u e > < i n t > 1 < / i n t > < / v a l u e > < / i t e m > < i t e m > < k e y > < s t r i n g > V e h i c l e < / s t r i n g > < / k e y > < v a l u e > < i n t > 2 < / i n t > < / v a l u e > < / i t e m > < i t e m > < k e y > < s t r i n g > V e h i c l e   o w n e r s h i p < / s t r i n g > < / k e y > < v a l u e > < i n t > 3 < / i n t > < / v a l u e > < / i t e m > < i t e m > < k e y > < s t r i n g > Y e a r   o f   p u r c h a s e < / s t r i n g > < / k e y > < v a l u e > < i n t > 4 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T a b l e 1 _ 3 d c b 3 2 b f - 0 7 4 2 - 4 4 2 f - 9 3 7 3 - 4 e 6 d d 4 1 9 c d d 4 " > < C u s t o m C o n t e n t > < ! [ C D A T A [ < T a b l e W i d g e t G r i d S e r i a l i z a t i o n   x m l n s : x s d = " h t t p : / / w w w . w 3 . o r g / 2 0 0 1 / X M L S c h e m a "   x m l n s : x s i = " h t t p : / / w w w . w 3 . o r g / 2 0 0 1 / X M L S c h e m a - i n s t a n c e " > < C o l u m n S u g g e s t e d T y p e   / > < C o l u m n F o r m a t   / > < C o l u m n A c c u r a c y   / > < C o l u m n C u r r e n c y S y m b o l   / > < C o l u m n P o s i t i v e P a t t e r n   / > < C o l u m n N e g a t i v e P a t t e r n   / > < C o l u m n W i d t h s > < i t e m > < k e y > < s t r i n g > B P   C o d e < / s t r i n g > < / k e y > < v a l u e > < i n t > 1 0 6 < / i n t > < / v a l u e > < / i t e m > < i t e m > < k e y > < s t r i n g > B P < / s t r i n g > < / k e y > < v a l u e > < i n t > 6 3 < / i n t > < / v a l u e > < / i t e m > < i t e m > < k e y > < s t r i n g > O U < / s t r i n g > < / k e y > < v a l u e > < i n t > 6 8 < / i n t > < / v a l u e > < / i t e m > < i t e m > < k e y > < s t r i n g > C l u s t e r < / s t r i n g > < / k e y > < v a l u e > < i n t > 9 7 < / i n t > < / v a l u e > < / i t e m > < i t e m > < k e y > < s t r i n g > T o t a l   P a y o u t < / s t r i n g > < / k e y > < v a l u e > < i n t > 1 3 7 < / i n t > < / v a l u e > < / i t e m > < i t e m > < k e y > < s t r i n g > B u d g e t e d   p a y o u t < / s t r i n g > < / k e y > < v a l u e > < i n t > 1 7 4 < / i n t > < / v a l u e > < / i t e m > < / C o l u m n W i d t h s > < C o l u m n D i s p l a y I n d e x > < i t e m > < k e y > < s t r i n g > B P   C o d e < / s t r i n g > < / k e y > < v a l u e > < i n t > 0 < / i n t > < / v a l u e > < / i t e m > < i t e m > < k e y > < s t r i n g > B P < / s t r i n g > < / k e y > < v a l u e > < i n t > 1 < / i n t > < / v a l u e > < / i t e m > < i t e m > < k e y > < s t r i n g > O U < / s t r i n g > < / k e y > < v a l u e > < i n t > 2 < / i n t > < / v a l u e > < / i t e m > < i t e m > < k e y > < s t r i n g > C l u s t e r < / s t r i n g > < / k e y > < v a l u e > < i n t > 3 < / i n t > < / v a l u e > < / i t e m > < i t e m > < k e y > < s t r i n g > T o t a l   P a y o u t < / s t r i n g > < / k e y > < v a l u e > < i n t > 4 < / i n t > < / v a l u e > < / i t e m > < i t e m > < k e y > < s t r i n g > B u d g e t e d   p a y o u t < / s t r i n g > < / k e y > < v a l u e > < i n t > 5 < / 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V e h i c l e   O w n e r s h i p _ 7 1 8 5 e 3 2 2 - a 0 c e - 4 3 1 9 - a 4 e 9 - b 3 9 e 9 7 3 0 b 0 5 0 " > < C u s t o m C o n t e n t > < ! [ C D A T A [ < T a b l e W i d g e t G r i d S e r i a l i z a t i o n   x m l n s : x s d = " h t t p : / / w w w . w 3 . o r g / 2 0 0 1 / X M L S c h e m a "   x m l n s : x s i = " h t t p : / / w w w . w 3 . o r g / 2 0 0 1 / X M L S c h e m a - i n s t a n c e " > < C o l u m n S u g g e s t e d T y p e   / > < C o l u m n F o r m a t   / > < C o l u m n A c c u r a c y   / > < C o l u m n C u r r e n c y S y m b o l   / > < C o l u m n P o s i t i v e P a t t e r n   / > < C o l u m n N e g a t i v e P a t t e r n   / > < C o l u m n W i d t h s > < i t e m > < k e y > < s t r i n g > O U < / s t r i n g > < / k e y > < v a l u e > < i n t > 6 8 < / i n t > < / v a l u e > < / i t e m > < i t e m > < k e y > < s t r i n g > B P   n a m e < / s t r i n g > < / k e y > < v a l u e > < i n t > 1 1 0 < / i n t > < / v a l u e > < / i t e m > < i t e m > < k e y > < s t r i n g > V e h i c l e   o w n e r s h i p < / s t r i n g > < / k e y > < v a l u e > < i n t > 1 8 3 < / i n t > < / v a l u e > < / i t e m > < / C o l u m n W i d t h s > < C o l u m n D i s p l a y I n d e x > < i t e m > < k e y > < s t r i n g > O U < / s t r i n g > < / k e y > < v a l u e > < i n t > 0 < / i n t > < / v a l u e > < / i t e m > < i t e m > < k e y > < s t r i n g > B P   n a m e < / s t r i n g > < / k e y > < v a l u e > < i n t > 1 < / i n t > < / v a l u e > < / i t e m > < i t e m > < k e y > < s t r i n g > V e h i c l e   o w n e r s h i p < / s t r i n g > < / k e y > < v a l u e > < i n t > 2 < / 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 T a g s \ T a b l e s \ & l t ; T a b l e s \ Y e a r   o f   p u r c h a s e & g t ; < / K e y > < / D i a g r a m O b j e c t K e y > < D i a g r a m O b j e c t K e y > < K e y > D y n a m i c   T a g s \ T a b l e s \ & l t ; T a b l e s \ V e h i c l e   O w n e r s h i p & g t ; < / K e y > < / D i a g r a m O b j e c t K e y > < D i a g r a m O b j e c t K e y > < K e y > D y n a m i c   T a g s \ T a b l e s \ & l t ; T a b l e s \ V e h i c l e & g t ; < / K e y > < / D i a g r a m O b j e c t K e y > < D i a g r a m O b j e c t K e y > < K e y > D y n a m i c   T a g s \ T a b l e s \ & l t ; T a b l e s \ B p   l i s t & g t ; < / K e y > < / D i a g r a m O b j e c t K e y > < D i a g r a m O b j e c t K e y > < K e y > T a b l e s \ Y e a r   o f   p u r c h a s e < / K e y > < / D i a g r a m O b j e c t K e y > < D i a g r a m O b j e c t K e y > < K e y > T a b l e s \ Y e a r   o f   p u r c h a s e \ C o l u m n s \ S u b - I n d e x < / K e y > < / D i a g r a m O b j e c t K e y > < D i a g r a m O b j e c t K e y > < K e y > T a b l e s \ Y e a r   o f   p u r c h a s e \ C o l u m n s \ I n d e x < / K e y > < / D i a g r a m O b j e c t K e y > < D i a g r a m O b j e c t K e y > < K e y > T a b l e s \ Y e a r   o f   p u r c h a s e \ C o l u m n s \ B P   n a m e < / K e y > < / D i a g r a m O b j e c t K e y > < D i a g r a m O b j e c t K e y > < K e y > T a b l e s \ Y e a r   o f   p u r c h a s e \ C o l u m n s \ O U < / K e y > < / D i a g r a m O b j e c t K e y > < D i a g r a m O b j e c t K e y > < K e y > T a b l e s \ Y e a r   o f   p u r c h a s e \ C o l u m n s \ Y e a r   o f   p u r c h a s e < / K e y > < / D i a g r a m O b j e c t K e y > < D i a g r a m O b j e c t K e y > < K e y > T a b l e s \ V e h i c l e   O w n e r s h i p < / K e y > < / D i a g r a m O b j e c t K e y > < D i a g r a m O b j e c t K e y > < K e y > T a b l e s \ V e h i c l e   O w n e r s h i p \ C o l u m n s \ S u b - i n d e x < / K e y > < / D i a g r a m O b j e c t K e y > < D i a g r a m O b j e c t K e y > < K e y > T a b l e s \ V e h i c l e   O w n e r s h i p \ C o l u m n s \ I n d e x < / K e y > < / D i a g r a m O b j e c t K e y > < D i a g r a m O b j e c t K e y > < K e y > T a b l e s \ V e h i c l e   O w n e r s h i p \ C o l u m n s \ B P   n a m e < / K e y > < / D i a g r a m O b j e c t K e y > < D i a g r a m O b j e c t K e y > < K e y > T a b l e s \ V e h i c l e   O w n e r s h i p \ C o l u m n s \ O U < / K e y > < / D i a g r a m O b j e c t K e y > < D i a g r a m O b j e c t K e y > < K e y > T a b l e s \ V e h i c l e   O w n e r s h i p \ C o l u m n s \ V e h i c l e   o w n e r s h i p < / K e y > < / D i a g r a m O b j e c t K e y > < D i a g r a m O b j e c t K e y > < K e y > T a b l e s \ V e h i c l e < / K e y > < / D i a g r a m O b j e c t K e y > < D i a g r a m O b j e c t K e y > < K e y > T a b l e s \ V e h i c l e \ C o l u m n s \ S u b - i n d e x < / K e y > < / D i a g r a m O b j e c t K e y > < D i a g r a m O b j e c t K e y > < K e y > T a b l e s \ V e h i c l e \ C o l u m n s \ I n d e x < / K e y > < / D i a g r a m O b j e c t K e y > < D i a g r a m O b j e c t K e y > < K e y > T a b l e s \ V e h i c l e \ C o l u m n s \ B P   n a m e < / K e y > < / D i a g r a m O b j e c t K e y > < D i a g r a m O b j e c t K e y > < K e y > T a b l e s \ V e h i c l e \ C o l u m n s \ O U < / K e y > < / D i a g r a m O b j e c t K e y > < D i a g r a m O b j e c t K e y > < K e y > T a b l e s \ V e h i c l e \ C o l u m n s \ V e h i c l e < / K e y > < / D i a g r a m O b j e c t K e y > < D i a g r a m O b j e c t K e y > < K e y > T a b l e s \ B p   l i s t < / K e y > < / D i a g r a m O b j e c t K e y > < D i a g r a m O b j e c t K e y > < K e y > T a b l e s \ B p   l i s t \ C o l u m n s \ S u b - i n d e x < / K e y > < / D i a g r a m O b j e c t K e y > < D i a g r a m O b j e c t K e y > < K e y > T a b l e s \ B p   l i s t \ C o l u m n s \ I n d e x < / K e y > < / D i a g r a m O b j e c t K e y > < D i a g r a m O b j e c t K e y > < K e y > T a b l e s \ B p   l i s t \ C o l u m n s \ B P   n a m e < / K e y > < / D i a g r a m O b j e c t K e y > < D i a g r a m O b j e c t K e y > < K e y > T a b l e s \ B p   l i s t \ C o l u m n s \ O U < / K e y > < / D i a g r a m O b j e c t K e y > < / A l l K e y s > < S e l e c t e d K e y s > < D i a g r a m O b j e c t K e y > < K e y > T a b l e s \ B p   l i s t 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 T a g s \ T a b l e s \ & l t ; T a b l e s \ Y e a r   o f   p u r c h a s e & g t ; < / K e y > < / a : K e y > < a : V a l u e   i : t y p e = " D i a g r a m D i s p l a y T a g V i e w S t a t e " > < I s N o t F i l t e r e d O u t > t r u e < / I s N o t F i l t e r e d O u t > < / a : V a l u e > < / a : K e y V a l u e O f D i a g r a m O b j e c t K e y a n y T y p e z b w N T n L X > < a : K e y V a l u e O f D i a g r a m O b j e c t K e y a n y T y p e z b w N T n L X > < a : K e y > < K e y > D y n a m i c   T a g s \ T a b l e s \ & l t ; T a b l e s \ V e h i c l e   O w n e r s h i p & g t ; < / K e y > < / a : K e y > < a : V a l u e   i : t y p e = " D i a g r a m D i s p l a y T a g V i e w S t a t e " > < I s N o t F i l t e r e d O u t > t r u e < / I s N o t F i l t e r e d O u t > < / a : V a l u e > < / a : K e y V a l u e O f D i a g r a m O b j e c t K e y a n y T y p e z b w N T n L X > < a : K e y V a l u e O f D i a g r a m O b j e c t K e y a n y T y p e z b w N T n L X > < a : K e y > < K e y > D y n a m i c   T a g s \ T a b l e s \ & l t ; T a b l e s \ V e h i c l e & g t ; < / K e y > < / a : K e y > < a : V a l u e   i : t y p e = " D i a g r a m D i s p l a y T a g V i e w S t a t e " > < I s N o t F i l t e r e d O u t > t r u e < / I s N o t F i l t e r e d O u t > < / a : V a l u e > < / a : K e y V a l u e O f D i a g r a m O b j e c t K e y a n y T y p e z b w N T n L X > < a : K e y V a l u e O f D i a g r a m O b j e c t K e y a n y T y p e z b w N T n L X > < a : K e y > < K e y > D y n a m i c   T a g s \ T a b l e s \ & l t ; T a b l e s \ B p   l i s t & g t ; < / K e y > < / a : K e y > < a : V a l u e   i : t y p e = " D i a g r a m D i s p l a y T a g V i e w S t a t e " > < I s N o t F i l t e r e d O u t > t r u e < / I s N o t F i l t e r e d O u t > < / a : V a l u e > < / a : K e y V a l u e O f D i a g r a m O b j e c t K e y a n y T y p e z b w N T n L X > < a : K e y V a l u e O f D i a g r a m O b j e c t K e y a n y T y p e z b w N T n L X > < a : K e y > < K e y > T a b l e s \ Y e a r   o f   p u r c h a s e < / K e y > < / a : K e y > < a : V a l u e   i : t y p e = " D i a g r a m D i s p l a y N o d e V i e w S t a t e " > < H e i g h t > 1 8 2 < / H e i g h t > < I s E x p a n d e d > t r u e < / I s E x p a n d e d > < L a y e d O u t > t r u e < / L a y e d O u t > < W i d t h > 2 0 0 < / W i d t h > < / a : V a l u e > < / a : K e y V a l u e O f D i a g r a m O b j e c t K e y a n y T y p e z b w N T n L X > < a : K e y V a l u e O f D i a g r a m O b j e c t K e y a n y T y p e z b w N T n L X > < a : K e y > < K e y > T a b l e s \ Y e a r   o f   p u r c h a s e \ C o l u m n s \ S u b - I n d e x < / K e y > < / a : K e y > < a : V a l u e   i : t y p e = " D i a g r a m D i s p l a y N o d e V i e w S t a t e " > < H e i g h t > 1 5 0 < / H e i g h t > < I s E x p a n d e d > t r u e < / I s E x p a n d e d > < W i d t h > 2 0 0 < / W i d t h > < / a : V a l u e > < / a : K e y V a l u e O f D i a g r a m O b j e c t K e y a n y T y p e z b w N T n L X > < a : K e y V a l u e O f D i a g r a m O b j e c t K e y a n y T y p e z b w N T n L X > < a : K e y > < K e y > T a b l e s \ Y e a r   o f   p u r c h a s e \ C o l u m n s \ I n d e x < / K e y > < / a : K e y > < a : V a l u e   i : t y p e = " D i a g r a m D i s p l a y N o d e V i e w S t a t e " > < H e i g h t > 1 5 0 < / H e i g h t > < I s E x p a n d e d > t r u e < / I s E x p a n d e d > < W i d t h > 2 0 0 < / W i d t h > < / a : V a l u e > < / a : K e y V a l u e O f D i a g r a m O b j e c t K e y a n y T y p e z b w N T n L X > < a : K e y V a l u e O f D i a g r a m O b j e c t K e y a n y T y p e z b w N T n L X > < a : K e y > < K e y > T a b l e s \ Y e a r   o f   p u r c h a s e \ C o l u m n s \ B P   n a m e < / K e y > < / a : K e y > < a : V a l u e   i : t y p e = " D i a g r a m D i s p l a y N o d e V i e w S t a t e " > < H e i g h t > 1 5 0 < / H e i g h t > < I s E x p a n d e d > t r u e < / I s E x p a n d e d > < W i d t h > 2 0 0 < / W i d t h > < / a : V a l u e > < / a : K e y V a l u e O f D i a g r a m O b j e c t K e y a n y T y p e z b w N T n L X > < a : K e y V a l u e O f D i a g r a m O b j e c t K e y a n y T y p e z b w N T n L X > < a : K e y > < K e y > T a b l e s \ Y e a r   o f   p u r c h a s e \ C o l u m n s \ O U < / K e y > < / a : K e y > < a : V a l u e   i : t y p e = " D i a g r a m D i s p l a y N o d e V i e w S t a t e " > < H e i g h t > 1 5 0 < / H e i g h t > < I s E x p a n d e d > t r u e < / I s E x p a n d e d > < W i d t h > 2 0 0 < / W i d t h > < / a : V a l u e > < / a : K e y V a l u e O f D i a g r a m O b j e c t K e y a n y T y p e z b w N T n L X > < a : K e y V a l u e O f D i a g r a m O b j e c t K e y a n y T y p e z b w N T n L X > < a : K e y > < K e y > T a b l e s \ Y e a r   o f   p u r c h a s e \ C o l u m n s \ Y e a r   o f   p u r c h a s e < / K e y > < / a : K e y > < a : V a l u e   i : t y p e = " D i a g r a m D i s p l a y N o d e V i e w S t a t e " > < H e i g h t > 1 5 0 < / H e i g h t > < I s E x p a n d e d > t r u e < / I s E x p a n d e d > < W i d t h > 2 0 0 < / W i d t h > < / a : V a l u e > < / a : K e y V a l u e O f D i a g r a m O b j e c t K e y a n y T y p e z b w N T n L X > < a : K e y V a l u e O f D i a g r a m O b j e c t K e y a n y T y p e z b w N T n L X > < a : K e y > < K e y > T a b l e s \ V e h i c l e   O w n e r s h i p < / K e y > < / a : K e y > < a : V a l u e   i : t y p e = " D i a g r a m D i s p l a y N o d e V i e w S t a t e " > < H e i g h t > 1 7 3 . 2 0 0 0 0 0 0 0 0 0 0 0 0 2 < / H e i g h t > < I s E x p a n d e d > t r u e < / I s E x p a n d e d > < L a y e d O u t > t r u e < / L a y e d O u t > < L e f t > 3 2 9 . 9 0 3 8 1 0 5 6 7 6 6 5 8 < / L e f t > < T a b I n d e x > 1 < / T a b I n d e x > < W i d t h > 2 0 0 < / W i d t h > < / a : V a l u e > < / a : K e y V a l u e O f D i a g r a m O b j e c t K e y a n y T y p e z b w N T n L X > < a : K e y V a l u e O f D i a g r a m O b j e c t K e y a n y T y p e z b w N T n L X > < a : K e y > < K e y > T a b l e s \ V e h i c l e   O w n e r s h i p \ C o l u m n s \ S u b - i n d e x < / K e y > < / a : K e y > < a : V a l u e   i : t y p e = " D i a g r a m D i s p l a y N o d e V i e w S t a t e " > < H e i g h t > 1 5 0 < / H e i g h t > < I s E x p a n d e d > t r u e < / I s E x p a n d e d > < W i d t h > 2 0 0 < / W i d t h > < / a : V a l u e > < / a : K e y V a l u e O f D i a g r a m O b j e c t K e y a n y T y p e z b w N T n L X > < a : K e y V a l u e O f D i a g r a m O b j e c t K e y a n y T y p e z b w N T n L X > < a : K e y > < K e y > T a b l e s \ V e h i c l e   O w n e r s h i p \ C o l u m n s \ I n d e x < / K e y > < / a : K e y > < a : V a l u e   i : t y p e = " D i a g r a m D i s p l a y N o d e V i e w S t a t e " > < H e i g h t > 1 5 0 < / H e i g h t > < I s E x p a n d e d > t r u e < / I s E x p a n d e d > < W i d t h > 2 0 0 < / W i d t h > < / a : V a l u e > < / a : K e y V a l u e O f D i a g r a m O b j e c t K e y a n y T y p e z b w N T n L X > < a : K e y V a l u e O f D i a g r a m O b j e c t K e y a n y T y p e z b w N T n L X > < a : K e y > < K e y > T a b l e s \ V e h i c l e   O w n e r s h i p \ C o l u m n s \ B P   n a m e < / K e y > < / a : K e y > < a : V a l u e   i : t y p e = " D i a g r a m D i s p l a y N o d e V i e w S t a t e " > < H e i g h t > 1 5 0 < / H e i g h t > < I s E x p a n d e d > t r u e < / I s E x p a n d e d > < W i d t h > 2 0 0 < / W i d t h > < / a : V a l u e > < / a : K e y V a l u e O f D i a g r a m O b j e c t K e y a n y T y p e z b w N T n L X > < a : K e y V a l u e O f D i a g r a m O b j e c t K e y a n y T y p e z b w N T n L X > < a : K e y > < K e y > T a b l e s \ V e h i c l e   O w n e r s h i p \ C o l u m n s \ O U < / K e y > < / a : K e y > < a : V a l u e   i : t y p e = " D i a g r a m D i s p l a y N o d e V i e w S t a t e " > < H e i g h t > 1 5 0 < / H e i g h t > < I s E x p a n d e d > t r u e < / I s E x p a n d e d > < W i d t h > 2 0 0 < / W i d t h > < / a : V a l u e > < / a : K e y V a l u e O f D i a g r a m O b j e c t K e y a n y T y p e z b w N T n L X > < a : K e y V a l u e O f D i a g r a m O b j e c t K e y a n y T y p e z b w N T n L X > < a : K e y > < K e y > T a b l e s \ V e h i c l e   O w n e r s h i p \ C o l u m n s \ V e h i c l e   o w n e r s h i p < / K e y > < / a : K e y > < a : V a l u e   i : t y p e = " D i a g r a m D i s p l a y N o d e V i e w S t a t e " > < H e i g h t > 1 5 0 < / H e i g h t > < I s E x p a n d e d > t r u e < / I s E x p a n d e d > < W i d t h > 2 0 0 < / W i d t h > < / a : V a l u e > < / a : K e y V a l u e O f D i a g r a m O b j e c t K e y a n y T y p e z b w N T n L X > < a : K e y V a l u e O f D i a g r a m O b j e c t K e y a n y T y p e z b w N T n L X > < a : K e y > < K e y > T a b l e s \ V e h i c l e < / K e y > < / a : K e y > < a : V a l u e   i : t y p e = " D i a g r a m D i s p l a y N o d e V i e w S t a t e " > < H e i g h t > 1 7 6 . 4 < / H e i g h t > < I s E x p a n d e d > t r u e < / I s E x p a n d e d > < L a y e d O u t > t r u e < / L a y e d O u t > < L e f t > 6 5 9 . 8 0 7 6 2 1 1 3 5 3 3 1 6 < / L e f t > < T a b I n d e x > 2 < / T a b I n d e x > < W i d t h > 2 0 0 < / W i d t h > < / a : V a l u e > < / a : K e y V a l u e O f D i a g r a m O b j e c t K e y a n y T y p e z b w N T n L X > < a : K e y V a l u e O f D i a g r a m O b j e c t K e y a n y T y p e z b w N T n L X > < a : K e y > < K e y > T a b l e s \ V e h i c l e \ C o l u m n s \ S u b - i n d e x < / K e y > < / a : K e y > < a : V a l u e   i : t y p e = " D i a g r a m D i s p l a y N o d e V i e w S t a t e " > < H e i g h t > 1 5 0 < / H e i g h t > < I s E x p a n d e d > t r u e < / I s E x p a n d e d > < W i d t h > 2 0 0 < / W i d t h > < / a : V a l u e > < / a : K e y V a l u e O f D i a g r a m O b j e c t K e y a n y T y p e z b w N T n L X > < a : K e y V a l u e O f D i a g r a m O b j e c t K e y a n y T y p e z b w N T n L X > < a : K e y > < K e y > T a b l e s \ V e h i c l e \ C o l u m n s \ I n d e x < / K e y > < / a : K e y > < a : V a l u e   i : t y p e = " D i a g r a m D i s p l a y N o d e V i e w S t a t e " > < H e i g h t > 1 5 0 < / H e i g h t > < I s E x p a n d e d > t r u e < / I s E x p a n d e d > < W i d t h > 2 0 0 < / W i d t h > < / a : V a l u e > < / a : K e y V a l u e O f D i a g r a m O b j e c t K e y a n y T y p e z b w N T n L X > < a : K e y V a l u e O f D i a g r a m O b j e c t K e y a n y T y p e z b w N T n L X > < a : K e y > < K e y > T a b l e s \ V e h i c l e \ C o l u m n s \ B P   n a m e < / K e y > < / a : K e y > < a : V a l u e   i : t y p e = " D i a g r a m D i s p l a y N o d e V i e w S t a t e " > < H e i g h t > 1 5 0 < / H e i g h t > < I s E x p a n d e d > t r u e < / I s E x p a n d e d > < W i d t h > 2 0 0 < / W i d t h > < / a : V a l u e > < / a : K e y V a l u e O f D i a g r a m O b j e c t K e y a n y T y p e z b w N T n L X > < a : K e y V a l u e O f D i a g r a m O b j e c t K e y a n y T y p e z b w N T n L X > < a : K e y > < K e y > T a b l e s \ V e h i c l e \ C o l u m n s \ O U < / K e y > < / a : K e y > < a : V a l u e   i : t y p e = " D i a g r a m D i s p l a y N o d e V i e w S t a t e " > < H e i g h t > 1 5 0 < / H e i g h t > < I s E x p a n d e d > t r u e < / I s E x p a n d e d > < W i d t h > 2 0 0 < / W i d t h > < / a : V a l u e > < / a : K e y V a l u e O f D i a g r a m O b j e c t K e y a n y T y p e z b w N T n L X > < a : K e y V a l u e O f D i a g r a m O b j e c t K e y a n y T y p e z b w N T n L X > < a : K e y > < K e y > T a b l e s \ V e h i c l e \ C o l u m n s \ V e h i c l e < / K e y > < / a : K e y > < a : V a l u e   i : t y p e = " D i a g r a m D i s p l a y N o d e V i e w S t a t e " > < H e i g h t > 1 5 0 < / H e i g h t > < I s E x p a n d e d > t r u e < / I s E x p a n d e d > < W i d t h > 2 0 0 < / W i d t h > < / a : V a l u e > < / a : K e y V a l u e O f D i a g r a m O b j e c t K e y a n y T y p e z b w N T n L X > < a : K e y V a l u e O f D i a g r a m O b j e c t K e y a n y T y p e z b w N T n L X > < a : K e y > < K e y > T a b l e s \ B p   l i s t < / K e y > < / a : K e y > < a : V a l u e   i : t y p e = " D i a g r a m D i s p l a y N o d e V i e w S t a t e " > < H e i g h t > 1 8 2 < / H e i g h t > < I s E x p a n d e d > t r u e < / I s E x p a n d e d > < I s F o c u s e d > t r u e < / I s F o c u s e d > < L a y e d O u t > t r u e < / L a y e d O u t > < L e f t > 8 9 9 . 8 0 7 6 2 1 1 3 5 3 3 1 6 < / L e f t > < T a b I n d e x > 3 < / T a b I n d e x > < W i d t h > 2 0 0 < / W i d t h > < / a : V a l u e > < / a : K e y V a l u e O f D i a g r a m O b j e c t K e y a n y T y p e z b w N T n L X > < a : K e y V a l u e O f D i a g r a m O b j e c t K e y a n y T y p e z b w N T n L X > < a : K e y > < K e y > T a b l e s \ B p   l i s t \ C o l u m n s \ S u b - i n d e x < / K e y > < / a : K e y > < a : V a l u e   i : t y p e = " D i a g r a m D i s p l a y N o d e V i e w S t a t e " > < H e i g h t > 1 5 0 < / H e i g h t > < I s E x p a n d e d > t r u e < / I s E x p a n d e d > < W i d t h > 2 0 0 < / W i d t h > < / a : V a l u e > < / a : K e y V a l u e O f D i a g r a m O b j e c t K e y a n y T y p e z b w N T n L X > < a : K e y V a l u e O f D i a g r a m O b j e c t K e y a n y T y p e z b w N T n L X > < a : K e y > < K e y > T a b l e s \ B p   l i s t \ C o l u m n s \ I n d e x < / K e y > < / a : K e y > < a : V a l u e   i : t y p e = " D i a g r a m D i s p l a y N o d e V i e w S t a t e " > < H e i g h t > 1 5 0 < / H e i g h t > < I s E x p a n d e d > t r u e < / I s E x p a n d e d > < W i d t h > 2 0 0 < / W i d t h > < / a : V a l u e > < / a : K e y V a l u e O f D i a g r a m O b j e c t K e y a n y T y p e z b w N T n L X > < a : K e y V a l u e O f D i a g r a m O b j e c t K e y a n y T y p e z b w N T n L X > < a : K e y > < K e y > T a b l e s \ B p   l i s t \ C o l u m n s \ B P   n a m e < / K e y > < / a : K e y > < a : V a l u e   i : t y p e = " D i a g r a m D i s p l a y N o d e V i e w S t a t e " > < H e i g h t > 1 5 0 < / H e i g h t > < I s E x p a n d e d > t r u e < / I s E x p a n d e d > < W i d t h > 2 0 0 < / W i d t h > < / a : V a l u e > < / a : K e y V a l u e O f D i a g r a m O b j e c t K e y a n y T y p e z b w N T n L X > < a : K e y V a l u e O f D i a g r a m O b j e c t K e y a n y T y p e z b w N T n L X > < a : K e y > < K e y > T a b l e s \ B p   l i s t \ C o l u m n s \ O U < / K e y > < / a : K e y > < a : V a l u e   i : t y p e = " D i a g r a m D i s p l a y N o d e V i e w S t a t e " > < H e i g h t > 1 5 0 < / H e i g h t > < I s E x p a n d e d > t r u e < / I s E x p a n d e d > < W i d t h > 2 0 0 < / W i d t h > < / 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 C o l u m n s \ B P   C o d e < / K e y > < / D i a g r a m O b j e c t K e y > < D i a g r a m O b j e c t K e y > < K e y > C o l u m n s \ B P < / K e y > < / D i a g r a m O b j e c t K e y > < D i a g r a m O b j e c t K e y > < K e y > C o l u m n s \ O U < / K e y > < / D i a g r a m O b j e c t K e y > < D i a g r a m O b j e c t K e y > < K e y > C o l u m n s \ C l u s t e r < / K e y > < / D i a g r a m O b j e c t K e y > < D i a g r a m O b j e c t K e y > < K e y > C o l u m n s \ T o t a l   P a y o u t < / K e y > < / D i a g r a m O b j e c t K e y > < D i a g r a m O b j e c t K e y > < K e y > C o l u m n s \ B u d g e t e d   p a y o u t 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 C o l u m n s \ B P   C o d e < / K e y > < / a : K e y > < a : V a l u e   i : t y p e = " M e a s u r e G r i d N o d e V i e w S t a t e " > < L a y e d O u t > t r u e < / L a y e d O u t > < / a : V a l u e > < / a : K e y V a l u e O f D i a g r a m O b j e c t K e y a n y T y p e z b w N T n L X > < a : K e y V a l u e O f D i a g r a m O b j e c t K e y a n y T y p e z b w N T n L X > < a : K e y > < K e y > C o l u m n s \ B P < / K e y > < / a : K e y > < a : V a l u e   i : t y p e = " M e a s u r e G r i d N o d e V i e w S t a t e " > < C o l u m n > 1 < / C o l u m n > < L a y e d O u t > t r u e < / L a y e d O u t > < / a : V a l u e > < / a : K e y V a l u e O f D i a g r a m O b j e c t K e y a n y T y p e z b w N T n L X > < a : K e y V a l u e O f D i a g r a m O b j e c t K e y a n y T y p e z b w N T n L X > < a : K e y > < K e y > C o l u m n s \ O U < / K e y > < / a : K e y > < a : V a l u e   i : t y p e = " M e a s u r e G r i d N o d e V i e w S t a t e " > < C o l u m n > 2 < / C o l u m n > < L a y e d O u t > t r u e < / L a y e d O u t > < / a : V a l u e > < / a : K e y V a l u e O f D i a g r a m O b j e c t K e y a n y T y p e z b w N T n L X > < a : K e y V a l u e O f D i a g r a m O b j e c t K e y a n y T y p e z b w N T n L X > < a : K e y > < K e y > C o l u m n s \ C l u s t e r < / K e y > < / a : K e y > < a : V a l u e   i : t y p e = " M e a s u r e G r i d N o d e V i e w S t a t e " > < C o l u m n > 3 < / C o l u m n > < L a y e d O u t > t r u e < / L a y e d O u t > < / a : V a l u e > < / a : K e y V a l u e O f D i a g r a m O b j e c t K e y a n y T y p e z b w N T n L X > < a : K e y V a l u e O f D i a g r a m O b j e c t K e y a n y T y p e z b w N T n L X > < a : K e y > < K e y > C o l u m n s \ T o t a l   P a y o u t < / K e y > < / a : K e y > < a : V a l u e   i : t y p e = " M e a s u r e G r i d N o d e V i e w S t a t e " > < C o l u m n > 4 < / C o l u m n > < L a y e d O u t > t r u e < / L a y e d O u t > < / a : V a l u e > < / a : K e y V a l u e O f D i a g r a m O b j e c t K e y a n y T y p e z b w N T n L X > < a : K e y V a l u e O f D i a g r a m O b j e c t K e y a n y T y p e z b w N T n L X > < a : K e y > < K e y > C o l u m n s \ B u d g e t e d   p a y o u t < / K e y > < / a : K e y > < a : V a l u e   i : t y p e = " M e a s u r e G r i d N o d e V i e w S t a t e " > < C o l u m n > 5 < / C o l u m n > < L a y e d O u t > t r u e < / L a y e d O u t > < / a : V a l u e > < / a : K e y V a l u e O f D i a g r a m O b j e c t K e y a n y T y p e z b w N T n L X > < / V i e w S t a t e s > < / D i a g r a m M a n a g e r . S e r i a l i z a b l e D i a g r a m > < D i a g r a m M a n a g e r . S e r i a l i z a b l e D i a g r a m > < A d a p t e r   i : t y p e = " M e a s u r e D i a g r a m S a n d b o x A d a p t e r " > < T a b l e N a m e > Y e a r   o f   p u r c h a s e 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 Y e a r   o f   p u r c h a s e 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 C o l u m n s \ S u b - I n d e x < / K e y > < / D i a g r a m O b j e c t K e y > < D i a g r a m O b j e c t K e y > < K e y > C o l u m n s \ I n d e x < / K e y > < / D i a g r a m O b j e c t K e y > < D i a g r a m O b j e c t K e y > < K e y > C o l u m n s \ B P   n a m e < / K e y > < / D i a g r a m O b j e c t K e y > < D i a g r a m O b j e c t K e y > < K e y > C o l u m n s \ O U < / K e y > < / D i a g r a m O b j e c t K e y > < D i a g r a m O b j e c t K e y > < K e y > C o l u m n s \ Y e a r   o f   p u r c h a s e 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 C o l u m n s \ S u b - I n d e x < / K e y > < / a : K e y > < a : V a l u e   i : t y p e = " M e a s u r e G r i d N o d e V i e w S t a t e " > < C o l u m n > 3 < / C o l u m n > < L a y e d O u t > t r u e < / L a y e d O u t > < / a : V a l u e > < / a : K e y V a l u e O f D i a g r a m O b j e c t K e y a n y T y p e z b w N T n L X > < a : K e y V a l u e O f D i a g r a m O b j e c t K e y a n y T y p e z b w N T n L X > < a : K e y > < K e y > C o l u m n s \ I n d e x < / K e y > < / a : K e y > < a : V a l u e   i : t y p e = " M e a s u r e G r i d N o d e V i e w S t a t e " > < C o l u m n > 4 < / C o l u m n > < L a y e d O u t > t r u e < / L a y e d O u t > < / a : V a l u e > < / a : K e y V a l u e O f D i a g r a m O b j e c t K e y a n y T y p e z b w N T n L X > < a : K e y V a l u e O f D i a g r a m O b j e c t K e y a n y T y p e z b w N T n L X > < a : K e y > < K e y > C o l u m n s \ B P   n a m e < / K e y > < / a : K e y > < a : V a l u e   i : t y p e = " M e a s u r e G r i d N o d e V i e w S t a t e " > < C o l u m n > 1 < / C o l u m n > < L a y e d O u t > t r u e < / L a y e d O u t > < / a : V a l u e > < / a : K e y V a l u e O f D i a g r a m O b j e c t K e y a n y T y p e z b w N T n L X > < a : K e y V a l u e O f D i a g r a m O b j e c t K e y a n y T y p e z b w N T n L X > < a : K e y > < K e y > C o l u m n s \ O U < / K e y > < / a : K e y > < a : V a l u e   i : t y p e = " M e a s u r e G r i d N o d e V i e w S t a t e " > < L a y e d O u t > t r u e < / L a y e d O u t > < / a : V a l u e > < / a : K e y V a l u e O f D i a g r a m O b j e c t K e y a n y T y p e z b w N T n L X > < a : K e y V a l u e O f D i a g r a m O b j e c t K e y a n y T y p e z b w N T n L X > < a : K e y > < K e y > C o l u m n s \ Y e a r   o f   p u r c h a s e < / K e y > < / a : K e y > < a : V a l u e   i : t y p e = " M e a s u r e G r i d N o d e V i e w S t a t e " > < C o l u m n > 2 < / C o l u m n > < L a y e d O u t > t r u e < / L a y e d O u t > < / a : V a l u e > < / a : K e y V a l u e O f D i a g r a m O b j e c t K e y a n y T y p e z b w N T n L X > < / V i e w S t a t e s > < / D i a g r a m M a n a g e r . S e r i a l i z a b l e D i a g r a m > < / A r r a y O f D i a g r a m M a n a g e r . S e r i a l i z a b l e D i a g r a m > ] ] > < / 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 Y e a r   o f   p u r c h a s e _ 8 a e 3 d c 9 f - 8 2 4 5 - 4 9 0 c - 9 1 2 2 - d 2 c 5 c 3 b 7 4 b 2 1 < / K e y > < V a l u e   x m l n s : a = " h t t p : / / s c h e m a s . d a t a c o n t r a c t . o r g / 2 0 0 4 / 0 7 / M i c r o s o f t . A n a l y s i s S e r v i c e s . C o m m o n " > < a : H a s F o c u s > t r u e < / a : H a s F o c u s > < a : S i z e A t D p i 9 6 > 1 2 8 < / a : S i z e A t D p i 9 6 > < a : V i s i b l e > t r u e < / a : V i s i b l e > < / V a l u e > < / K e y V a l u e O f s t r i n g S a n d b o x E d i t o r . M e a s u r e G r i d S t a t e S c d E 3 5 R y > < K e y V a l u e O f s t r i n g S a n d b o x E d i t o r . M e a s u r e G r i d S t a t e S c d E 3 5 R y > < K e y > V e h i c l e   O w n e r s h i p _ 7 1 8 5 e 3 2 2 - a 0 c e - 4 3 1 9 - a 4 e 9 - b 3 9 e 9 7 3 0 b 0 5 0 < / 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P o w e r P i v o t V e r s i o n " > < C u s t o m C o n t e n t > < ! [ C D A T A [ 2 0 1 5 . 1 3 0 . 1 6 0 5 . 1 0 7 5 ] ] > < / C u s t o m C o n t e n t > < / G e m i n i > 
</file>

<file path=customXml/item20.xml>��< ? x m l   v e r s i o n = " 1 . 0 "   e n c o d i n g = " U T F - 1 6 " ? > < G e m i n i   x m l n s = " h t t p : / / g e m i n i / p i v o t c u s t o m i z a t i o n / M a n u a l C a l c M o d e " > < C u s t o m C o n t e n t > < ! [ C D A T A [ F a l s e ] ] > < / 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 V e h i c l e   O w n e r s h i p 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 V e h i c l e   O w n e r s h i p 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 C o l u m n s \ O U < / K e y > < / a : K e y > < a : V a l u e   i : t y p e = " T a b l e W i d g e t B a s e V i e w S t a t e " / > < / a : K e y V a l u e O f D i a g r a m O b j e c t K e y a n y T y p e z b w N T n L X > < a : K e y V a l u e O f D i a g r a m O b j e c t K e y a n y T y p e z b w N T n L X > < a : K e y > < K e y > C o l u m n s \ B P   n a m e < / K e y > < / a : K e y > < a : V a l u e   i : t y p e = " T a b l e W i d g e t B a s e V i e w S t a t e " / > < / a : K e y V a l u e O f D i a g r a m O b j e c t K e y a n y T y p e z b w N T n L X > < a : K e y V a l u e O f D i a g r a m O b j e c t K e y a n y T y p e z b w N T n L X > < a : K e y > < K e y > C o l u m n s \ V e h i c l e   o w n e r s h i p 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 C o l u m n s \ B P   C o d e < / K e y > < / a : K e y > < a : V a l u e   i : t y p e = " T a b l e W i d g e t B a s e V i e w S t a t e " / > < / a : K e y V a l u e O f D i a g r a m O b j e c t K e y a n y T y p e z b w N T n L X > < a : K e y V a l u e O f D i a g r a m O b j e c t K e y a n y T y p e z b w N T n L X > < a : K e y > < K e y > C o l u m n s \ B P < / K e y > < / a : K e y > < a : V a l u e   i : t y p e = " T a b l e W i d g e t B a s e V i e w S t a t e " / > < / a : K e y V a l u e O f D i a g r a m O b j e c t K e y a n y T y p e z b w N T n L X > < a : K e y V a l u e O f D i a g r a m O b j e c t K e y a n y T y p e z b w N T n L X > < a : K e y > < K e y > C o l u m n s \ O U < / K e y > < / a : K e y > < a : V a l u e   i : t y p e = " T a b l e W i d g e t B a s e V i e w S t a t e " / > < / a : K e y V a l u e O f D i a g r a m O b j e c t K e y a n y T y p e z b w N T n L X > < a : K e y V a l u e O f D i a g r a m O b j e c t K e y a n y T y p e z b w N T n L X > < a : K e y > < K e y > C o l u m n s \ C l u s t e r < / K e y > < / a : K e y > < a : V a l u e   i : t y p e = " T a b l e W i d g e t B a s e V i e w S t a t e " / > < / a : K e y V a l u e O f D i a g r a m O b j e c t K e y a n y T y p e z b w N T n L X > < a : K e y V a l u e O f D i a g r a m O b j e c t K e y a n y T y p e z b w N T n L X > < a : K e y > < K e y > C o l u m n s \ T o t a l   P a y o u t < / K e y > < / a : K e y > < a : V a l u e   i : t y p e = " T a b l e W i d g e t B a s e V i e w S t a t e " / > < / a : K e y V a l u e O f D i a g r a m O b j e c t K e y a n y T y p e z b w N T n L X > < a : K e y V a l u e O f D i a g r a m O b j e c t K e y a n y T y p e z b w N T n L X > < a : K e y > < K e y > C o l u m n s \ B u d g e t e d   p a y o u t 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 Y e a r   o f   p u r c h a s e 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 Y e a r   o f   p u r c h a s e 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 C o l u m n s \ S u b - I n d e x < / K e y > < / a : K e y > < a : V a l u e   i : t y p e = " T a b l e W i d g e t B a s e V i e w S t a t e " / > < / a : K e y V a l u e O f D i a g r a m O b j e c t K e y a n y T y p e z b w N T n L X > < a : K e y V a l u e O f D i a g r a m O b j e c t K e y a n y T y p e z b w N T n L X > < a : K e y > < K e y > C o l u m n s \ I n d e x < / K e y > < / a : K e y > < a : V a l u e   i : t y p e = " T a b l e W i d g e t B a s e V i e w S t a t e " / > < / a : K e y V a l u e O f D i a g r a m O b j e c t K e y a n y T y p e z b w N T n L X > < a : K e y V a l u e O f D i a g r a m O b j e c t K e y a n y T y p e z b w N T n L X > < a : K e y > < K e y > C o l u m n s \ B P   n a m e < / K e y > < / a : K e y > < a : V a l u e   i : t y p e = " T a b l e W i d g e t B a s e V i e w S t a t e " / > < / a : K e y V a l u e O f D i a g r a m O b j e c t K e y a n y T y p e z b w N T n L X > < a : K e y V a l u e O f D i a g r a m O b j e c t K e y a n y T y p e z b w N T n L X > < a : K e y > < K e y > C o l u m n s \ O U < / K e y > < / a : K e y > < a : V a l u e   i : t y p e = " T a b l e W i d g e t B a s e V i e w S t a t e " / > < / a : K e y V a l u e O f D i a g r a m O b j e c t K e y a n y T y p e z b w N T n L X > < a : K e y V a l u e O f D i a g r a m O b j e c t K e y a n y T y p e z b w N T n L X > < a : K e y > < K e y > C o l u m n s \ Y e a r   o f   p u r c h a s e 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I s S a n d b o x E m b e d d e d " > < C u s t o m C o n t e n t > < ! [ C D A T A [ y e s ] ] > < / C u s t o m C o n t e n t > < / G e m i n i > 
</file>

<file path=customXml/item5.xml>��< ? x m l   v e r s i o n = " 1 . 0 "   e n c o d i n g = " u t f - 1 6 " ? > < D a t a M a s h u p   s q m i d = " f 8 9 f c 8 c 7 - 1 b e d - 4 a 6 5 - b 8 f 1 - d 7 0 e 6 2 1 b c 4 4 5 "   x m l n s = " h t t p : / / s c h e m a s . m i c r o s o f t . c o m / D a t a M a s h u p " > A A A A A N o G A A B Q S w M E F A A C A A g A g a H e V g Q A q M S l A A A A 9 g A A A B I A H A B D b 2 5 m a W c v U G F j a 2 F n Z S 5 4 b W w g o h g A K K A U A A A A A A A A A A A A A A A A A A A A A A A A A A A A h Y 8 x D o I w G I W v Q r r T l p K o I T 9 l c D I R Y 2 J i X J t S o R G K o c V y N w e P 5 B X E K O r m + L 7 3 D e / d r z f I h q Y O L q q z u j U p i j B F g T K y L b Q p U 9 S 7 Y 7 h A G Y e t k C d R q m C U j U 0 G W 6 S o c u 6 c E O K 9 x z 7 G b V c S R m l E D v l 6 J y v V C P S R 9 X 8 5 1 M Y 6 Y a R C H P a v M Z z h K J r j e M Y w B T J B y L X 5 C m z c + 2 x / I C z 7 2 v W d 4 s q E q w 2 Q K Q J 5 f + A P U E s D B B Q A A g A I A I G h 3 l Z 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C B o d 5 W J d f w + d w D A A B m G Q A A E w A c A E Z v c m 1 1 b G F z L 1 N l Y 3 R p b 2 4 x L m 0 g o h g A K K A U A A A A A A A A A A A A A A A A A A A A A A A A A A A A 7 Z h R T + M 4 E M f f k f g O V n g p U q i U g u 7 h V v u w b T m J O 4 5 y 1 / Z W K 4 J W a T N s c 6 R 2 Z D t c q 6 r f / c Z x m j i N Q 3 f L s q A 7 E K L J e D z z 9 3 j 8 M 6 q A q Y w Y J U P 9 6 b 0 7 P D g 8 E L O A Q 0 i O n E 8 Q c M L u S J L y 6 S w Q 4 J D 3 J A Z 5 e E D w Z 8 j Q C m g 5 X 0 w h b v d S z o H K j 4 z f T x i 7 b x 2 v b q 6 C O b x 3 R s E k B s + 5 X d / 0 G J X o c u v q A E f O M I k j S X o s T u e U T J a k D 3 E 0 j y R w l S i b 1 8 5 c t E d L W 0 Y 8 o O K O 8 b m 2 j p Y J i J Y W 4 5 L V q i 7 a J R J 9 i I S F X K 9 d 4 g A 9 u b h y j v H J 4 p r l Q w U 6 8 Q j n d J e F r J b j o s s f K Z M w l E v U 0 h M P G K e e s + 0 5 l v D t j t V 6 a r W e O e v j o l C 9 W U C / 4 J a o x Z a 1 s V b i s a q 6 l v J k U s s C W V f T 2 e 1 y u t v l D F 0 u q P z p r K 2 U r o 3 l j W k S P W B R w 1 y 1 8 M p F 5 m M D O Q O e j 7 a 2 C q K y d a 8 J x X Z T p d R e 2 Q 4 M x u r v X z C L p j E Y j 4 T 9 Q 4 G L W Z Q 4 q i M + S M m j S S q 1 S x C n 4 J T i / o Q 5 e y i l d U p p e q Q U Z V m G u z K C r 8 2 g S m 3 h a M Z U A 2 X M W n a 1 h 1 p i 3 j X O e t 0 o 1 m s W u 6 0 A l T 5 e p 0 b x 3 l e r 9 4 o O t L V 8 Z S E f w h D n X d A Q F m V 4 N G a W n A c W J R h W z 3 G J l / 2 W D W f q Z z w E b i 9 / N l S u w N S B J d o E N / t N N 1 l 9 N Y 0 F 6 z x W s G 1 p q m J F 1 m E 6 O d E v 2 R E z O j 2 3 N j D D 2 w m N m k Q z b + X U H h 5 E 1 J 6 j e n l s W m h Q t N D L 3 h 6 b K 8 L S 2 / t i v x Z J c 7 9 u 7 t j N p 3 b z c 6 H f L r d K b b v 2 X T 5 1 + t t W V b m I X 4 L + 9 T P 6 j f D f n / 2 7 h D z 9 a q j e D B a A P 5 W u L w j X 7 3 Y d 7 a R r 9 C P o 6 j 2 V r p t 6 v C q g P h W j F X h W k F k B 5 X P j s R m K z S h s B u B L Y 6 9 y y 7 0 O A O 6 S 9 E w o / C 8 A 8 H + O v S O n m 5 A 4 E v K V / S v 5 R r 4 3 8 r 2 R 7 4 1 8 + 5 B v j 6 9 u q l K M L 2 6 q H K 0 F N F F 6 H S x Z K h / B a M H P X y I F L E 1 M 0 X J 6 P / t j g U 3 s 9 8 8 v L / 0 + i H v J E r + L h 3 w 6 I 5 6 f T f a v O f s b p l L 4 l 4 G Q 5 H e M 4 P c D i T 0 u f f U i J K N w 4 r U X s V i o L 2 J p G s f I C p 4 W z a R Z / T n 7 Q E l a 2 + r m Q s K 8 A L n 7 G + 5 d / q a o r j L c 7 o N H M 5 n a J + z B H g u h B r b u d c 0 0 G J O a r R e n I i P r l n 3 E Z B D n h d 8 M 0 n Q + A a 6 j p + E X U B R J b B 7 N V 2 R l W w f j z / M g s W 6 r L s A V F h / C X 1 m k T v n m N j W J i l q 0 x H z F i p O F Z j V P V b 1 9 C X d y g H D j Z f + e L 5 K A h k V r l T X X A 9 n z 9 v 1 Z B N a V z O q g b e 3 s f Q 8 a b 8 v A 4 1 E e c w N j 5 Y L r S f o p X p f T Q I K R p 4 + F i u h U W p h r P X V G j H f / A l B L A Q I t A B Q A A g A I A I G h 3 l Y E A K j E p Q A A A P Y A A A A S A A A A A A A A A A A A A A A A A A A A A A B D b 2 5 m a W c v U G F j a 2 F n Z S 5 4 b W x Q S w E C L Q A U A A I A C A C B o d 5 W U 3 I 4 L J s A A A D h A A A A E w A A A A A A A A A A A A A A A A D x A A A A W 0 N v b n R l b n R f V H l w Z X N d L n h t b F B L A Q I t A B Q A A g A I A I G h 3 l Y l 1 / D 5 3 A M A A G Y Z A A A T A A A A A A A A A A A A A A A A A N k B A A B G b 3 J t d W x h c y 9 T Z W N 0 a W 9 u M S 5 t U E s F B g A A A A A D A A M A w g A A A A I 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x O A A A A A A A A O k 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Z Z W F y J T I w b 2 Y l M j B w d X J j a G F z Z T w v S X R l b V B h d G g + P C 9 J d G V t T G 9 j Y X R p b 2 4 + P F N 0 Y W J s Z U V u d H J p Z X M + P E V u d H J 5 I F R 5 c G U 9 I k l z U H J p d m F 0 Z S I g V m F s d W U 9 I m w w I i A v P j x F b n R y e S B U e X B l P S J G a W x s R W 5 h Y m x l Z C I g V m F s d W U 9 I m w x I i A v P j x F b n R y e S B U e X B l P S J G a W x s Q 2 9 s d W 1 u T m F t Z X M i I F Z h b H V l P S J z W y Z x d W 9 0 O 1 N 1 Y i 1 J b m R l e C Z x d W 9 0 O y w m c X V v d D t J b m R l e C Z x d W 9 0 O y w m c X V v d D t C U C B u Y W 1 l J n F 1 b 3 Q 7 L C Z x d W 9 0 O 0 9 V J n F 1 b 3 Q 7 L C Z x d W 9 0 O 1 l l Y X I g b 2 Y g c H V y Y 2 h h c 2 U m c X V v d D t d I i A v P j x F b n R y e S B U e X B l P S J G a W x s Q 2 9 s d W 1 u V H l w Z X M i I F Z h b H V l P S J z Q X d N Q U F B Q T 0 i I C 8 + P E V u d H J 5 I F R 5 c G U 9 I k 5 h d m l n Y X R p b 2 5 T d G V w T m F t Z S I g V m F s d W U 9 I n N O Y X Z p Z 2 F 0 a W 9 u I i A v P j x F b n R y e S B U e X B l P S J O Y W 1 l V X B k Y X R l Z E F m d G V y R m l s b C I g V m F s d W U 9 I m w w I i A v P j x F b n R y e S B U e X B l P S J S Z X N 1 b H R U e X B l I i B W Y W x 1 Z T 0 i c 1 R h Y m x l I i A v P j x F b n R y e S B U e X B l P S J C d W Z m Z X J O Z X h 0 U m V m c m V z a C I g V m F s d W U 9 I m w x I i A v P j x F b n R y e S B U e X B l P S J B Z G R l Z F R v R G F 0 Y U 1 v Z G V s I i B W Y W x 1 Z T 0 i b D E i I C 8 + P E V u d H J 5 I F R 5 c G U 9 I k Z p b G x l Z E N v b X B s Z X R l U m V z d W x 0 V G 9 X b 3 J r c 2 h l Z X Q i I F Z h b H V l P S J s M S I g L z 4 8 R W 5 0 c n k g V H l w Z T 0 i R m l s b E 9 i a m V j d F R 5 c G U i I F Z h b H V l P S J z V G F i b G U i I C 8 + P E V u d H J 5 I F R 5 c G U 9 I k Z p b G x U b 0 R h d G F N b 2 R l b E V u Y W J s Z W Q i I F Z h b H V l P S J s M S I g L z 4 8 R W 5 0 c n k g V H l w Z T 0 i U m V j b 3 Z l c n l U Y X J n Z X R T a G V l d C I g V m F s d W U 9 I n N U Y W J s Z T E i I C 8 + P E V u d H J 5 I F R 5 c G U 9 I l J l Y 2 9 2 Z X J 5 V G F y Z 2 V 0 Q 2 9 s d W 1 u I i B W Y W x 1 Z T 0 i b D E i I C 8 + P E V u d H J 5 I F R 5 c G U 9 I l J l Y 2 9 2 Z X J 5 V G F y Z 2 V 0 U m 9 3 I i B W Y W x 1 Z T 0 i b D E i I C 8 + P E V u d H J 5 I F R 5 c G U 9 I k Z p b G x D b 3 V u d C I g V m F s d W U 9 I m w 2 M y I g L z 4 8 R W 5 0 c n k g V H l w Z T 0 i R m l s b E V y c m 9 y Q 2 9 k Z S I g V m F s d W U 9 I n N V b m t u b 3 d u I i A v P j x F b n R y e S B U e X B l P S J G a W x s T G F z d F V w Z G F 0 Z W Q i I F Z h b H V l P S J k M j A y M y 0 w N i 0 z M F Q w O D o y M T o y O C 4 y M T g 4 M T M 3 W i I g L z 4 8 R W 5 0 c n k g V H l w Z T 0 i R m l s b E V y c m 9 y Q 2 9 1 b n Q i I F Z h b H V l P S J s M C I g L z 4 8 R W 5 0 c n k g V H l w Z T 0 i U X V l c n l J R C I g V m F s d W U 9 I n N m Y 2 Q 0 N 2 M y N C 1 j N D J k L T Q 0 N m Y t O G F j Z i 0 2 M G I y N 2 R j N m I 0 N j k i I C 8 + P E V u d H J 5 I F R 5 c G U 9 I k Z p b G x U Y X J n Z X Q i I F Z h b H V l P S J z V G F i b G V f W W V h c l 9 v Z l 9 w d X J j a G F z Z 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W W V h c i B v Z i B w d X J j a G F z Z S 9 B Z G R l Z C B J b m R l e C 5 7 S W 5 k Z X g s N H 0 m c X V v d D s s J n F 1 b 3 Q 7 U 2 V j d G l v b j E v W W V h c i B v Z i B w d X J j a G F z Z S 9 D a G F u Z 2 V k I F R 5 c G U x L n t J b m R l e C w x f S Z x d W 9 0 O y w m c X V v d D t T Z W N 0 a W 9 u M S 9 Z Z W F y I G 9 m I H B 1 c m N o Y X N l L 0 F k Z G V k I E l u Z G V 4 L n t C U C B u Y W 1 l L D B 9 J n F 1 b 3 Q 7 L C Z x d W 9 0 O 1 N l Y 3 R p b 2 4 x L 1 l l Y X I g b 2 Y g c H V y Y 2 h h c 2 U v Q W R k Z W Q g S W 5 k Z X g u e 0 9 V L D J 9 J n F 1 b 3 Q 7 L C Z x d W 9 0 O 1 N l Y 3 R p b 2 4 x L 1 l l Y X I g b 2 Y g c H V y Y 2 h h c 2 U v Q W R k Z W Q g S W 5 k Z X g u e 1 l l Y X I g b 2 Y g c H V y Y 2 h h c 2 U s M 3 0 m c X V v d D t d L C Z x d W 9 0 O 0 N v b H V t b k N v d W 5 0 J n F 1 b 3 Q 7 O j U s J n F 1 b 3 Q 7 S 2 V 5 Q 2 9 s d W 1 u T m F t Z X M m c X V v d D s 6 W 1 0 s J n F 1 b 3 Q 7 Q 2 9 s d W 1 u S W R l b n R p d G l l c y Z x d W 9 0 O z p b J n F 1 b 3 Q 7 U 2 V j d G l v b j E v W W V h c i B v Z i B w d X J j a G F z Z S 9 B Z G R l Z C B J b m R l e C 5 7 S W 5 k Z X g s N H 0 m c X V v d D s s J n F 1 b 3 Q 7 U 2 V j d G l v b j E v W W V h c i B v Z i B w d X J j a G F z Z S 9 D a G F u Z 2 V k I F R 5 c G U x L n t J b m R l e C w x f S Z x d W 9 0 O y w m c X V v d D t T Z W N 0 a W 9 u M S 9 Z Z W F y I G 9 m I H B 1 c m N o Y X N l L 0 F k Z G V k I E l u Z G V 4 L n t C U C B u Y W 1 l L D B 9 J n F 1 b 3 Q 7 L C Z x d W 9 0 O 1 N l Y 3 R p b 2 4 x L 1 l l Y X I g b 2 Y g c H V y Y 2 h h c 2 U v Q W R k Z W Q g S W 5 k Z X g u e 0 9 V L D J 9 J n F 1 b 3 Q 7 L C Z x d W 9 0 O 1 N l Y 3 R p b 2 4 x L 1 l l Y X I g b 2 Y g c H V y Y 2 h h c 2 U v Q W R k Z W Q g S W 5 k Z X g u e 1 l l Y X I g b 2 Y g c H V y Y 2 h h c 2 U s M 3 0 m c X V v d D t d L C Z x d W 9 0 O 1 J l b G F 0 a W 9 u c 2 h p c E l u Z m 8 m c X V v d D s 6 W 1 1 9 I i A v P j w v U 3 R h Y m x l R W 5 0 c m l l c z 4 8 L 0 l 0 Z W 0 + P E l 0 Z W 0 + P E l 0 Z W 1 M b 2 N h d G l v b j 4 8 S X R l b V R 5 c G U + R m 9 y b X V s Y T w v S X R l b V R 5 c G U + P E l 0 Z W 1 Q Y X R o P l N l Y 3 R p b 2 4 x L 1 l l Y X I l M j B v Z i U y M H B 1 c m N o Y X N l L 1 N v d X J j Z T w v S X R l b V B h d G g + P C 9 J d G V t T G 9 j Y X R p b 2 4 + P F N 0 Y W J s Z U V u d H J p Z X M g L z 4 8 L 0 l 0 Z W 0 + P E l 0 Z W 0 + P E l 0 Z W 1 M b 2 N h d G l v b j 4 8 S X R l b V R 5 c G U + R m 9 y b X V s Y T w v S X R l b V R 5 c G U + P E l 0 Z W 1 Q Y X R o P l N l Y 3 R p b 2 4 x L 1 l l Y X I l M j B v Z i U y M H B 1 c m N o Y X N l L 1 N w b G l 0 J T I w Q 2 9 s d W 1 u J T I w Y n k l M j B E Z W x p b W l 0 Z X I 8 L 0 l 0 Z W 1 Q Y X R o P j w v S X R l b U x v Y 2 F 0 a W 9 u P j x T d G F i b G V F b n R y a W V z I C 8 + P C 9 J d G V t P j x J d G V t P j x J d G V t T G 9 j Y X R p b 2 4 + P E l 0 Z W 1 U e X B l P k Z v c m 1 1 b G E 8 L 0 l 0 Z W 1 U e X B l P j x J d G V t U G F 0 a D 5 T Z W N 0 a W 9 u M S 9 Z Z W F y J T I w b 2 Y l M j B w d X J j a G F z Z S 9 D a G F u Z 2 V k J T I w V H l w Z T w v S X R l b V B h d G g + P C 9 J d G V t T G 9 j Y X R p b 2 4 + P F N 0 Y W J s Z U V u d H J p Z X M g L z 4 8 L 0 l 0 Z W 0 + P E l 0 Z W 0 + P E l 0 Z W 1 M b 2 N h d G l v b j 4 8 S X R l b V R 5 c G U + R m 9 y b X V s Y T w v S X R l b V R 5 c G U + P E l 0 Z W 1 Q Y X R o P l N l Y 3 R p b 2 4 x L 1 l l Y X I l M j B v Z i U y M H B 1 c m N o Y X N l L 1 J l b m F t Z W Q l M j B D b 2 x 1 b W 5 z P C 9 J d G V t U G F 0 a D 4 8 L 0 l 0 Z W 1 M b 2 N h d G l v b j 4 8 U 3 R h Y m x l R W 5 0 c m l l c y A v P j w v S X R l b T 4 8 S X R l b T 4 8 S X R l b U x v Y 2 F 0 a W 9 u P j x J d G V t V H l w Z T 5 G b 3 J t d W x h P C 9 J d G V t V H l w Z T 4 8 S X R l b V B h d G g + U 2 V j d G l v b j E v W W V h c i U y M G 9 m J T I w c H V y Y 2 h h c 2 U v U m V t b 3 Z l Z C U y M E N v b H V t b n M x P C 9 J d G V t U G F 0 a D 4 8 L 0 l 0 Z W 1 M b 2 N h d G l v b j 4 8 U 3 R h Y m x l R W 5 0 c m l l c y A v P j w v S X R l b T 4 8 S X R l b T 4 8 S X R l b U x v Y 2 F 0 a W 9 u P j x J d G V t V H l w Z T 5 G b 3 J t d W x h P C 9 J d G V t V H l w Z T 4 8 S X R l b V B h d G g + U 2 V j d G l v b j E v W W V h c i U y M G 9 m J T I w c H V y Y 2 h h c 2 U v U m V u Y W 1 l Z C U y M E N v b H V t b n M x P C 9 J d G V t U G F 0 a D 4 8 L 0 l 0 Z W 1 M b 2 N h d G l v b j 4 8 U 3 R h Y m x l R W 5 0 c m l l c y A v P j w v S X R l b T 4 8 S X R l b T 4 8 S X R l b U x v Y 2 F 0 a W 9 u P j x J d G V t V H l w Z T 5 G b 3 J t d W x h P C 9 J d G V t V H l w Z T 4 8 S X R l b V B h d G g + U 2 V j d G l v b j E v V m V o a W N s Z S U y M E 9 3 b m V y c 2 h p c D w v S X R l b V B h d G g + P C 9 J d G V t T G 9 j Y X R p b 2 4 + P F N 0 Y W J s Z U V u d H J p Z X M + P E V u d H J 5 I F R 5 c G U 9 I k l z U H J p d m F 0 Z S I g V m F s d W U 9 I m w w I i A v P j x F b n R y e S B U e X B l P S J G a W x s R W 5 h Y m x l Z C I g V m F s d W U 9 I m w x I i A v P j x F b n R y e S B U e X B l P S J G a W x s Q 2 9 1 b n Q i I F Z h b H V l P S J s N j M i I C 8 + P E V u d H J 5 I F R 5 c G U 9 I k Z p b G x F c n J v c k N v Z G U i I F Z h b H V l P S J z V W 5 r b m 9 3 b i I g L z 4 8 R W 5 0 c n k g V H l w Z T 0 i T m F 2 a W d h d G l v b l N 0 Z X B O Y W 1 l I i B W Y W x 1 Z T 0 i c 0 5 h d m l n Y X R p b 2 4 i I C 8 + P E V u d H J 5 I F R 5 c G U 9 I k 5 h b W V V c G R h d G V k Q W Z 0 Z X J G a W x s I i B W Y W x 1 Z T 0 i b D A i I C 8 + P E V u d H J 5 I F R 5 c G U 9 I l J l c 3 V s d F R 5 c G U i I F Z h b H V l P S J z V G F i b G U i I C 8 + P E V u d H J 5 I F R 5 c G U 9 I k J 1 Z m Z l c k 5 l e H R S Z W Z y Z X N o I i B W Y W x 1 Z T 0 i b D E i I C 8 + P E V u d H J 5 I F R 5 c G U 9 I k Z p b G x F c n J v c k N v d W 5 0 I i B W Y W x 1 Z T 0 i b D A i I C 8 + P E V u d H J 5 I F R 5 c G U 9 I k Z p b G x U Y X J n Z X Q i I F Z h b H V l P S J z V G F i b G V f V m V o a W N s Z V 9 P d 2 5 l c n N o a X A i I C 8 + P E V u d H J 5 I F R 5 c G U 9 I k Z p b G x l Z E N v b X B s Z X R l U m V z d W x 0 V G 9 X b 3 J r c 2 h l Z X Q i I F Z h b H V l P S J s M S I g L z 4 8 R W 5 0 c n k g V H l w Z T 0 i R m l s b E N v b H V t b l R 5 c G V z I i B W Y W x 1 Z T 0 i c 0 F 3 T U F B Q V k 9 I i A v P j x F b n R y e S B U e X B l P S J G a W x s T G F z d F V w Z G F 0 Z W Q i I F Z h b H V l P S J k M j A y M y 0 w N i 0 z M F Q w O D o y M T o z M C 4 1 O D g 2 M D k 3 W i I g L z 4 8 R W 5 0 c n k g V H l w Z T 0 i R m l s b F N 0 Y X R 1 c y I g V m F s d W U 9 I n N D b 2 1 w b G V 0 Z S I g L z 4 8 R W 5 0 c n k g V H l w Z T 0 i R m l s b E N v b H V t b k 5 h b W V z I i B W Y W x 1 Z T 0 i c 1 s m c X V v d D t T d W I t a W 5 k Z X g m c X V v d D s s J n F 1 b 3 Q 7 S W 5 k Z X g m c X V v d D s s J n F 1 b 3 Q 7 Q l A g b m F t Z S Z x d W 9 0 O y w m c X V v d D t P V S Z x d W 9 0 O y w m c X V v d D t W Z W h p Y 2 x l I G 9 3 b m V y c 2 h p c C Z x d W 9 0 O 1 0 i I C 8 + P E V u d H J 5 I F R 5 c G U 9 I k x v Y W R l Z F R v Q W 5 h b H l z a X N T Z X J 2 a W N l c y I g V m F s d W U 9 I m w w I i A v P j x F b n R y e S B U e X B l P S J R d W V y e U l E I i B W Y W x 1 Z T 0 i c z g z N T B m Y T g w L T R k M 2 U t N D Z j N i 0 4 Z j M w L T Y y Z T U w N T J k N T Q 5 O S I g L z 4 8 R W 5 0 c n k g V H l w Z T 0 i Q W R k Z W R U b 0 R h d G F N b 2 R l b C I g V m F s d W U 9 I m w x I i A v P j x F b n R y e S B U e X B l P S J S Z W x h d G l v b n N o a X B J b m Z v Q 2 9 u d G F p b m V y I i B W Y W x 1 Z T 0 i c 3 s m c X V v d D t j b 2 x 1 b W 5 D b 3 V u d C Z x d W 9 0 O z o 1 L C Z x d W 9 0 O 2 t l e U N v b H V t b k 5 h b W V z J n F 1 b 3 Q 7 O l t d L C Z x d W 9 0 O 3 F 1 Z X J 5 U m V s Y X R p b 2 5 z a G l w c y Z x d W 9 0 O z p b X S w m c X V v d D t j b 2 x 1 b W 5 J Z G V u d G l 0 a W V z J n F 1 b 3 Q 7 O l s m c X V v d D t T Z W N 0 a W 9 u M S 9 W Z W h p Y 2 x l I E 9 3 b m V y c 2 h p c C 9 B Z G R l Z C B J b m R l e C 5 7 S W 5 k Z X g s N H 0 m c X V v d D s s J n F 1 b 3 Q 7 U 2 V j d G l v b j E v V m V o a W N s Z S B P d 2 5 l c n N o a X A v Q 2 h h b m d l Z C B U e X B l M S 5 7 S W 5 k Z X g s M X 0 m c X V v d D s s J n F 1 b 3 Q 7 U 2 V j d G l v b j E v V m V o a W N s Z S B P d 2 5 l c n N o a X A v Q W R k Z W Q g S W 5 k Z X g u e 0 J Q I G 5 h b W U s M H 0 m c X V v d D s s J n F 1 b 3 Q 7 U 2 V j d G l v b j E v V m V o a W N s Z S B P d 2 5 l c n N o a X A v Q W R k Z W Q g S W 5 k Z X g u e 0 9 V L D J 9 J n F 1 b 3 Q 7 L C Z x d W 9 0 O 1 N l Y 3 R p b 2 4 x L 1 Z l a G l j b G U g T 3 d u Z X J z a G l w L 0 F k Z G V k I E l u Z G V 4 L n t W Z W h p Y 2 x l I G 9 3 b m V y c 2 h p c C w z f S Z x d W 9 0 O 1 0 s J n F 1 b 3 Q 7 Q 2 9 s d W 1 u Q 2 9 1 b n Q m c X V v d D s 6 N S w m c X V v d D t L Z X l D b 2 x 1 b W 5 O Y W 1 l c y Z x d W 9 0 O z p b X S w m c X V v d D t D b 2 x 1 b W 5 J Z G V u d G l 0 a W V z J n F 1 b 3 Q 7 O l s m c X V v d D t T Z W N 0 a W 9 u M S 9 W Z W h p Y 2 x l I E 9 3 b m V y c 2 h p c C 9 B Z G R l Z C B J b m R l e C 5 7 S W 5 k Z X g s N H 0 m c X V v d D s s J n F 1 b 3 Q 7 U 2 V j d G l v b j E v V m V o a W N s Z S B P d 2 5 l c n N o a X A v Q 2 h h b m d l Z C B U e X B l M S 5 7 S W 5 k Z X g s M X 0 m c X V v d D s s J n F 1 b 3 Q 7 U 2 V j d G l v b j E v V m V o a W N s Z S B P d 2 5 l c n N o a X A v Q W R k Z W Q g S W 5 k Z X g u e 0 J Q I G 5 h b W U s M H 0 m c X V v d D s s J n F 1 b 3 Q 7 U 2 V j d G l v b j E v V m V o a W N s Z S B P d 2 5 l c n N o a X A v Q W R k Z W Q g S W 5 k Z X g u e 0 9 V L D J 9 J n F 1 b 3 Q 7 L C Z x d W 9 0 O 1 N l Y 3 R p b 2 4 x L 1 Z l a G l j b G U g T 3 d u Z X J z a G l w L 0 F k Z G V k I E l u Z G V 4 L n t W Z W h p Y 2 x l I G 9 3 b m V y c 2 h p c C w z f S Z x d W 9 0 O 1 0 s J n F 1 b 3 Q 7 U m V s Y X R p b 2 5 z a G l w S W 5 m b y Z x d W 9 0 O z p b X X 0 i I C 8 + P E V u d H J 5 I F R 5 c G U 9 I k Z p b G x U b 0 R h d G F N b 2 R l b E V u Y W J s Z W Q i I F Z h b H V l P S J s M S I g L z 4 8 R W 5 0 c n k g V H l w Z T 0 i R m l s b E 9 i a m V j d F R 5 c G U i I F Z h b H V l P S J z V G F i b G U i I C 8 + P C 9 T d G F i b G V F b n R y a W V z P j w v S X R l b T 4 8 S X R l b T 4 8 S X R l b U x v Y 2 F 0 a W 9 u P j x J d G V t V H l w Z T 5 G b 3 J t d W x h P C 9 J d G V t V H l w Z T 4 8 S X R l b V B h d G g + U 2 V j d G l v b j E v V m V o a W N s Z S U y M E 9 3 b m V y c 2 h p c C 9 T b 3 V y Y 2 U 8 L 0 l 0 Z W 1 Q Y X R o P j w v S X R l b U x v Y 2 F 0 a W 9 u P j x T d G F i b G V F b n R y a W V z I C 8 + P C 9 J d G V t P j x J d G V t P j x J d G V t T G 9 j Y X R p b 2 4 + P E l 0 Z W 1 U e X B l P k Z v c m 1 1 b G E 8 L 0 l 0 Z W 1 U e X B l P j x J d G V t U G F 0 a D 5 T Z W N 0 a W 9 u M S 9 W Z W h p Y 2 x l J T I w T 3 d u Z X J z a G l w L 1 N w b G l 0 J T I w Q 2 9 s d W 1 u J T I w Y n k l M j B E Z W x p b W l 0 Z X I 8 L 0 l 0 Z W 1 Q Y X R o P j w v S X R l b U x v Y 2 F 0 a W 9 u P j x T d G F i b G V F b n R y a W V z I C 8 + P C 9 J d G V t P j x J d G V t P j x J d G V t T G 9 j Y X R p b 2 4 + P E l 0 Z W 1 U e X B l P k Z v c m 1 1 b G E 8 L 0 l 0 Z W 1 U e X B l P j x J d G V t U G F 0 a D 5 T Z W N 0 a W 9 u M S 9 W Z W h p Y 2 x l J T I w T 3 d u Z X J z a G l w L 0 N o Y W 5 n Z W Q l M j B U e X B l P C 9 J d G V t U G F 0 a D 4 8 L 0 l 0 Z W 1 M b 2 N h d G l v b j 4 8 U 3 R h Y m x l R W 5 0 c m l l c y A v P j w v S X R l b T 4 8 S X R l b T 4 8 S X R l b U x v Y 2 F 0 a W 9 u P j x J d G V t V H l w Z T 5 G b 3 J t d W x h P C 9 J d G V t V H l w Z T 4 8 S X R l b V B h d G g + U 2 V j d G l v b j E v V m V o a W N s Z S U y M E 9 3 b m V y c 2 h p c C 9 S Z W 1 v d m V k J T I w Q 2 9 s d W 1 u c z w v S X R l b V B h d G g + P C 9 J d G V t T G 9 j Y X R p b 2 4 + P F N 0 Y W J s Z U V u d H J p Z X M g L z 4 8 L 0 l 0 Z W 0 + P E l 0 Z W 0 + P E l 0 Z W 1 M b 2 N h d G l v b j 4 8 S X R l b V R 5 c G U + R m 9 y b X V s Y T w v S X R l b V R 5 c G U + P E l 0 Z W 1 Q Y X R o P l N l Y 3 R p b 2 4 x L 1 Z l a G l j b G U l M j B P d 2 5 l c n N o a X A v U m V u Y W 1 l Z C U y M E N v b H V t b n M 8 L 0 l 0 Z W 1 Q Y X R o P j w v S X R l b U x v Y 2 F 0 a W 9 u P j x T d G F i b G V F b n R y a W V z I C 8 + P C 9 J d G V t P j x J d G V t P j x J d G V t T G 9 j Y X R p b 2 4 + P E l 0 Z W 1 U e X B l P k Z v c m 1 1 b G E 8 L 0 l 0 Z W 1 U e X B l P j x J d G V t U G F 0 a D 5 T Z W N 0 a W 9 u M S 9 W Z W h p Y 2 x l P C 9 J d G V t U G F 0 a D 4 8 L 0 l 0 Z W 1 M b 2 N h d G l v b j 4 8 U 3 R h Y m x l R W 5 0 c m l l c z 4 8 R W 5 0 c n k g V H l w Z T 0 i S X N Q c m l 2 Y X R l I i B W Y W x 1 Z T 0 i b D A i I C 8 + P E V u d H J 5 I F R 5 c G U 9 I k Z p b G x F b m F i b G V k I i B W Y W x 1 Z T 0 i b D E i I C 8 + P E V u d H J 5 I F R 5 c G U 9 I k Z p b G x F c n J v c k N v d W 5 0 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B Z G R l Z F R v R G F 0 Y U 1 v Z G V s I i B W Y W x 1 Z T 0 i b D E i I C 8 + P E V u d H J 5 I F R 5 c G U 9 I k Z p b G x l Z E N v b X B s Z X R l U m V z d W x 0 V G 9 X b 3 J r c 2 h l Z X Q i I F Z h b H V l P S J s M S I g L z 4 8 R W 5 0 c n k g V H l w Z T 0 i R m l s b F R h c m d l d C I g V m F s d W U 9 I n N U Y W J s Z V 9 W Z W h p Y 2 x l I i A v P j x F b n R y e S B U e X B l P S J G a W x s R X J y b 3 J D b 2 R l I i B W Y W x 1 Z T 0 i c 1 V u a 2 5 v d 2 4 i I C 8 + P E V u d H J 5 I F R 5 c G U 9 I k Z p b G x D b 3 V u d C I g V m F s d W U 9 I m w 2 M y I g L z 4 8 R W 5 0 c n k g V H l w Z T 0 i R m l s b F R v R G F 0 Y U 1 v Z G V s R W 5 h Y m x l Z C I g V m F s d W U 9 I m w x I i A v P j x F b n R y e S B U e X B l P S J M b 2 F k Z W R U b 0 F u Y W x 5 c 2 l z U 2 V y d m l j Z X M i I F Z h b H V l P S J s M C I g L z 4 8 R W 5 0 c n k g V H l w Z T 0 i U X V l c n l J R C I g V m F s d W U 9 I n M y M W N j M j M 4 M C 1 m Y z g w L T Q 0 M 2 Q t Y j N h Y y 1 l N T E z Z j J m O T c x Z W E i I C 8 + P E V u d H J 5 I F R 5 c G U 9 I k Z p b G x P Y m p l Y 3 R U e X B l I i B W Y W x 1 Z T 0 i c 1 R h Y m x l I i A v P j x F b n R y e S B U e X B l P S J G a W x s T G F z d F V w Z G F 0 Z W Q i I F Z h b H V l P S J k M j A y M y 0 w N i 0 z M F Q w O D o y M T o z M y 4 w N D Q 0 O D Q 5 W i I g L z 4 8 R W 5 0 c n k g V H l w Z T 0 i R m l s b E N v b H V t b l R 5 c G V z I i B W Y W x 1 Z T 0 i c 0 F 3 T U F B Q V k 9 I i A v P j x F b n R y e S B U e X B l P S J G a W x s Q 2 9 s d W 1 u T m F t Z X M i I F Z h b H V l P S J z W y Z x d W 9 0 O 1 N 1 Y i 1 p b m R l e C Z x d W 9 0 O y w m c X V v d D t J b m R l e C Z x d W 9 0 O y w m c X V v d D t C U C B u Y W 1 l J n F 1 b 3 Q 7 L C Z x d W 9 0 O 0 9 V J n F 1 b 3 Q 7 L C Z x d W 9 0 O 1 Z l a G l j b G 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W Z W h p Y 2 x l L 0 F k Z G V k I E l u Z G V 4 L n t J b m R l e C w 0 f S Z x d W 9 0 O y w m c X V v d D t T Z W N 0 a W 9 u M S 9 W Z W h p Y 2 x l L 0 N o Y W 5 n Z W Q g V H l w Z T E u e 0 l u Z G V 4 L D F 9 J n F 1 b 3 Q 7 L C Z x d W 9 0 O 1 N l Y 3 R p b 2 4 x L 1 Z l a G l j b G U v Q W R k Z W Q g S W 5 k Z X g u e 0 J Q I G 5 h b W U s M H 0 m c X V v d D s s J n F 1 b 3 Q 7 U 2 V j d G l v b j E v V m V o a W N s Z S 9 B Z G R l Z C B J b m R l e C 5 7 T 1 U s M n 0 m c X V v d D s s J n F 1 b 3 Q 7 U 2 V j d G l v b j E v V m V o a W N s Z S 9 B Z G R l Z C B J b m R l e C 5 7 V m V o a W N s Z S w z f S Z x d W 9 0 O 1 0 s J n F 1 b 3 Q 7 Q 2 9 s d W 1 u Q 2 9 1 b n Q m c X V v d D s 6 N S w m c X V v d D t L Z X l D b 2 x 1 b W 5 O Y W 1 l c y Z x d W 9 0 O z p b X S w m c X V v d D t D b 2 x 1 b W 5 J Z G V u d G l 0 a W V z J n F 1 b 3 Q 7 O l s m c X V v d D t T Z W N 0 a W 9 u M S 9 W Z W h p Y 2 x l L 0 F k Z G V k I E l u Z G V 4 L n t J b m R l e C w 0 f S Z x d W 9 0 O y w m c X V v d D t T Z W N 0 a W 9 u M S 9 W Z W h p Y 2 x l L 0 N o Y W 5 n Z W Q g V H l w Z T E u e 0 l u Z G V 4 L D F 9 J n F 1 b 3 Q 7 L C Z x d W 9 0 O 1 N l Y 3 R p b 2 4 x L 1 Z l a G l j b G U v Q W R k Z W Q g S W 5 k Z X g u e 0 J Q I G 5 h b W U s M H 0 m c X V v d D s s J n F 1 b 3 Q 7 U 2 V j d G l v b j E v V m V o a W N s Z S 9 B Z G R l Z C B J b m R l e C 5 7 T 1 U s M n 0 m c X V v d D s s J n F 1 b 3 Q 7 U 2 V j d G l v b j E v V m V o a W N s Z S 9 B Z G R l Z C B J b m R l e C 5 7 V m V o a W N s Z S w z f S Z x d W 9 0 O 1 0 s J n F 1 b 3 Q 7 U m V s Y X R p b 2 5 z a G l w S W 5 m b y Z x d W 9 0 O z p b X X 0 i I C 8 + P C 9 T d G F i b G V F b n R y a W V z P j w v S X R l b T 4 8 S X R l b T 4 8 S X R l b U x v Y 2 F 0 a W 9 u P j x J d G V t V H l w Z T 5 G b 3 J t d W x h P C 9 J d G V t V H l w Z T 4 8 S X R l b V B h d G g + U 2 V j d G l v b j E v V m V o a W N s Z S 9 T b 3 V y Y 2 U 8 L 0 l 0 Z W 1 Q Y X R o P j w v S X R l b U x v Y 2 F 0 a W 9 u P j x T d G F i b G V F b n R y a W V z I C 8 + P C 9 J d G V t P j x J d G V t P j x J d G V t T G 9 j Y X R p b 2 4 + P E l 0 Z W 1 U e X B l P k Z v c m 1 1 b G E 8 L 0 l 0 Z W 1 U e X B l P j x J d G V t U G F 0 a D 5 T Z W N 0 a W 9 u M S 9 W Z W h p Y 2 x l L 1 N w b G l 0 J T I w Q 2 9 s d W 1 u J T I w Y n k l M j B E Z W x p b W l 0 Z X I 8 L 0 l 0 Z W 1 Q Y X R o P j w v S X R l b U x v Y 2 F 0 a W 9 u P j x T d G F i b G V F b n R y a W V z I C 8 + P C 9 J d G V t P j x J d G V t P j x J d G V t T G 9 j Y X R p b 2 4 + P E l 0 Z W 1 U e X B l P k Z v c m 1 1 b G E 8 L 0 l 0 Z W 1 U e X B l P j x J d G V t U G F 0 a D 5 T Z W N 0 a W 9 u M S 9 W Z W h p Y 2 x l L 0 N o Y W 5 n Z W Q l M j B U e X B l P C 9 J d G V t U G F 0 a D 4 8 L 0 l 0 Z W 1 M b 2 N h d G l v b j 4 8 U 3 R h Y m x l R W 5 0 c m l l c y A v P j w v S X R l b T 4 8 S X R l b T 4 8 S X R l b U x v Y 2 F 0 a W 9 u P j x J d G V t V H l w Z T 5 G b 3 J t d W x h P C 9 J d G V t V H l w Z T 4 8 S X R l b V B h d G g + U 2 V j d G l v b j E v V m V o a W N s Z S 9 S Z W 1 v d m V k J T I w Q 2 9 s d W 1 u c z w v S X R l b V B h d G g + P C 9 J d G V t T G 9 j Y X R p b 2 4 + P F N 0 Y W J s Z U V u d H J p Z X M g L z 4 8 L 0 l 0 Z W 0 + P E l 0 Z W 0 + P E l 0 Z W 1 M b 2 N h d G l v b j 4 8 S X R l b V R 5 c G U + R m 9 y b X V s Y T w v S X R l b V R 5 c G U + P E l 0 Z W 1 Q Y X R o P l N l Y 3 R p b 2 4 x L 1 Z l a G l j b G U v U m V u Y W 1 l Z C U y M E N v b H V t b n M 8 L 0 l 0 Z W 1 Q Y X R o P j w v S X R l b U x v Y 2 F 0 a W 9 u P j x T d G F i b G V F b n R y a W V z I C 8 + P C 9 J d G V t P j x J d G V t P j x J d G V t T G 9 j Y X R p b 2 4 + P E l 0 Z W 1 U e X B l P k Z v c m 1 1 b G E 8 L 0 l 0 Z W 1 U e X B l P j x J d G V t U G F 0 a D 5 T Z W N 0 a W 9 u M S 9 Z Z W F y J T I w b 2 Y l M j B w d X J j a G F z Z S 9 B Z G R l Z C U y M E l u Z G V 4 P C 9 J d G V t U G F 0 a D 4 8 L 0 l 0 Z W 1 M b 2 N h d G l v b j 4 8 U 3 R h Y m x l R W 5 0 c m l l c y A v P j w v S X R l b T 4 8 S X R l b T 4 8 S X R l b U x v Y 2 F 0 a W 9 u P j x J d G V t V H l w Z T 5 G b 3 J t d W x h P C 9 J d G V t V H l w Z T 4 8 S X R l b V B h d G g + U 2 V j d G l v b j E v W W V h c i U y M G 9 m J T I w c H V y Y 2 h h c 2 U v U m V v c m R l c m V k J T I w Q 2 9 s d W 1 u c z w v S X R l b V B h d G g + P C 9 J d G V t T G 9 j Y X R p b 2 4 + P F N 0 Y W J s Z U V u d H J p Z X M g L z 4 8 L 0 l 0 Z W 0 + P E l 0 Z W 0 + P E l 0 Z W 1 M b 2 N h d G l v b j 4 8 S X R l b V R 5 c G U + R m 9 y b X V s Y T w v S X R l b V R 5 c G U + P E l 0 Z W 1 Q Y X R o P l N l Y 3 R p b 2 4 x L 1 Z l a G l j b G U l M j B P d 2 5 l c n N o a X A v Q W R k Z W Q l M j B J b m R l e D w v S X R l b V B h d G g + P C 9 J d G V t T G 9 j Y X R p b 2 4 + P F N 0 Y W J s Z U V u d H J p Z X M g L z 4 8 L 0 l 0 Z W 0 + P E l 0 Z W 0 + P E l 0 Z W 1 M b 2 N h d G l v b j 4 8 S X R l b V R 5 c G U + R m 9 y b X V s Y T w v S X R l b V R 5 c G U + P E l 0 Z W 1 Q Y X R o P l N l Y 3 R p b 2 4 x L 1 Z l a G l j b G U l M j B P d 2 5 l c n N o a X A v U m V v c m R l c m V k J T I w Q 2 9 s d W 1 u c z w v S X R l b V B h d G g + P C 9 J d G V t T G 9 j Y X R p b 2 4 + P F N 0 Y W J s Z U V u d H J p Z X M g L z 4 8 L 0 l 0 Z W 0 + P E l 0 Z W 0 + P E l 0 Z W 1 M b 2 N h d G l v b j 4 8 S X R l b V R 5 c G U + R m 9 y b X V s Y T w v S X R l b V R 5 c G U + P E l 0 Z W 1 Q Y X R o P l N l Y 3 R p b 2 4 x L 1 Z l a G l j b G U v Q W R k Z W Q l M j B J b m R l e D w v S X R l b V B h d G g + P C 9 J d G V t T G 9 j Y X R p b 2 4 + P F N 0 Y W J s Z U V u d H J p Z X M g L z 4 8 L 0 l 0 Z W 0 + P E l 0 Z W 0 + P E l 0 Z W 1 M b 2 N h d G l v b j 4 8 S X R l b V R 5 c G U + R m 9 y b X V s Y T w v S X R l b V R 5 c G U + P E l 0 Z W 1 Q Y X R o P l N l Y 3 R p b 2 4 x L 1 Z l a G l j b G U v U m V v c m R l c m V k J T I w Q 2 9 s d W 1 u c z w v S X R l b V B h d G g + P C 9 J d G V t T G 9 j Y X R p b 2 4 + P F N 0 Y W J s Z U V u d H J p Z X M g L z 4 8 L 0 l 0 Z W 0 + P E l 0 Z W 0 + P E l 0 Z W 1 M b 2 N h d G l v b j 4 8 S X R l b V R 5 c G U + R m 9 y b X V s Y T w v S X R l b V R 5 c G U + P E l 0 Z W 1 Q Y X R o P l N l Y 3 R p b 2 4 x L 1 l l Y X I l M j B v Z i U y M H B 1 c m N o Y X N l L 1 V u c G l 2 b 3 R l Z C U y M E N v b H V t b n M x P C 9 J d G V t U G F 0 a D 4 8 L 0 l 0 Z W 1 M b 2 N h d G l v b j 4 8 U 3 R h Y m x l R W 5 0 c m l l c y A v P j w v S X R l b T 4 8 S X R l b T 4 8 S X R l b U x v Y 2 F 0 a W 9 u P j x J d G V t V H l w Z T 5 G b 3 J t d W x h P C 9 J d G V t V H l w Z T 4 8 S X R l b V B h d G g + U 2 V j d G l v b j E v W W V h c i U y M G 9 m J T I w c H V y Y 2 h h c 2 U v U m V t b 3 Z l Z C U y M E N v b H V t b n M y P C 9 J d G V t U G F 0 a D 4 8 L 0 l 0 Z W 1 M b 2 N h d G l v b j 4 8 U 3 R h Y m x l R W 5 0 c m l l c y A v P j w v S X R l b T 4 8 S X R l b T 4 8 S X R l b U x v Y 2 F 0 a W 9 u P j x J d G V t V H l w Z T 5 G b 3 J t d W x h P C 9 J d G V t V H l w Z T 4 8 S X R l b V B h d G g + U 2 V j d G l v b j E v V m V o a W N s Z S U y M E 9 3 b m V y c 2 h p c C 9 V b n B p d m 9 0 Z W Q l M j B D b 2 x 1 b W 5 z M T w v S X R l b V B h d G g + P C 9 J d G V t T G 9 j Y X R p b 2 4 + P F N 0 Y W J s Z U V u d H J p Z X M g L z 4 8 L 0 l 0 Z W 0 + P E l 0 Z W 0 + P E l 0 Z W 1 M b 2 N h d G l v b j 4 8 S X R l b V R 5 c G U + R m 9 y b X V s Y T w v S X R l b V R 5 c G U + P E l 0 Z W 1 Q Y X R o P l N l Y 3 R p b 2 4 x L 1 Z l a G l j b G U v V W 5 w a X Z v d G V k J T I w Q 2 9 s d W 1 u c z E 8 L 0 l 0 Z W 1 Q Y X R o P j w v S X R l b U x v Y 2 F 0 a W 9 u P j x T d G F i b G V F b n R y a W V z I C 8 + P C 9 J d G V t P j x J d G V t P j x J d G V t T G 9 j Y X R p b 2 4 + P E l 0 Z W 1 U e X B l P k Z v c m 1 1 b G E 8 L 0 l 0 Z W 1 U e X B l P j x J d G V t U G F 0 a D 5 T Z W N 0 a W 9 u M S 9 Z Z W F y J T I w b 2 Y l M j B w d X J j a G F z Z S 9 S Z W 5 h b W V k J T I w Q 2 9 s d W 1 u c z I 8 L 0 l 0 Z W 1 Q Y X R o P j w v S X R l b U x v Y 2 F 0 a W 9 u P j x T d G F i b G V F b n R y a W V z I C 8 + P C 9 J d G V t P j x J d G V t P j x J d G V t T G 9 j Y X R p b 2 4 + P E l 0 Z W 1 U e X B l P k Z v c m 1 1 b G E 8 L 0 l 0 Z W 1 U e X B l P j x J d G V t U G F 0 a D 5 T Z W N 0 a W 9 u M S 9 W Z W h p Y 2 x l J T I w T 3 d u Z X J z a G l w L 1 J l b m F t Z W Q l M j B D b 2 x 1 b W 5 z M T w v S X R l b V B h d G g + P C 9 J d G V t T G 9 j Y X R p b 2 4 + P F N 0 Y W J s Z U V u d H J p Z X M g L z 4 8 L 0 l 0 Z W 0 + P E l 0 Z W 0 + P E l 0 Z W 1 M b 2 N h d G l v b j 4 8 S X R l b V R 5 c G U + R m 9 y b X V s Y T w v S X R l b V R 5 c G U + P E l 0 Z W 1 Q Y X R o P l N l Y 3 R p b 2 4 x L 1 Z l a G l j b G U v U m V u Y W 1 l Z C U y M E N v b H V t b n M x P C 9 J d G V t U G F 0 a D 4 8 L 0 l 0 Z W 1 M b 2 N h d G l v b j 4 8 U 3 R h Y m x l R W 5 0 c m l l c y A v P j w v S X R l b T 4 8 S X R l b T 4 8 S X R l b U x v Y 2 F 0 a W 9 u P j x J d G V t V H l w Z T 5 G b 3 J t d W x h P C 9 J d G V t V H l w Z T 4 8 S X R l b V B h d G g + U 2 V j d G l v b j E v W W V h c i U y M G 9 m J T I w c H V y Y 2 h h c 2 U v Q 2 h h b m d l Z C U y M F R 5 c G U x P C 9 J d G V t U G F 0 a D 4 8 L 0 l 0 Z W 1 M b 2 N h d G l v b j 4 8 U 3 R h Y m x l R W 5 0 c m l l c y A v P j w v S X R l b T 4 8 S X R l b T 4 8 S X R l b U x v Y 2 F 0 a W 9 u P j x J d G V t V H l w Z T 5 G b 3 J t d W x h P C 9 J d G V t V H l w Z T 4 8 S X R l b V B h d G g + U 2 V j d G l v b j E v V m V o a W N s Z S U y M E 9 3 b m V y c 2 h p c C 9 D a G F u Z 2 V k J T I w V H l w Z T E 8 L 0 l 0 Z W 1 Q Y X R o P j w v S X R l b U x v Y 2 F 0 a W 9 u P j x T d G F i b G V F b n R y a W V z I C 8 + P C 9 J d G V t P j x J d G V t P j x J d G V t T G 9 j Y X R p b 2 4 + P E l 0 Z W 1 U e X B l P k Z v c m 1 1 b G E 8 L 0 l 0 Z W 1 U e X B l P j x J d G V t U G F 0 a D 5 T Z W N 0 a W 9 u M S 9 W Z W h p Y 2 x l L 0 N o Y W 5 n Z W Q l M j B U e X B l M T w v S X R l b V B h d G g + P C 9 J d G V t T G 9 j Y X R p b 2 4 + P F N 0 Y W J s Z U V u d H J p Z X M g L z 4 8 L 0 l 0 Z W 0 + P E l 0 Z W 0 + P E l 0 Z W 1 M b 2 N h d G l v b j 4 8 S X R l b V R 5 c G U + R m 9 y b X V s Y T w v S X R l b V R 5 c G U + P E l 0 Z W 1 Q Y X R o P l N l Y 3 R p b 2 4 x L 0 J w J T I w b G l z d D w v S X R l b V B h d G g + P C 9 J d G V t T G 9 j Y X R p b 2 4 + P F N 0 Y W J s Z U V u d H J p Z X M + P E V u d H J 5 I F R 5 c G U 9 I k l z U H J p d m F 0 Z S I g V m F s d W U 9 I m w w I i A v P j x F b n R y e S B U e X B l P S J G a W x s R W 5 h Y m x l Z C I g V m F s d W U 9 I m w x I i A v P j x F b n R y e S B U e X B l P S J G a W x s Q 2 9 s d W 1 u T m F t Z X M i I F Z h b H V l P S J z W y Z x d W 9 0 O 1 N 1 Y i 1 p b m R l e C Z x d W 9 0 O y w m c X V v d D t J b m R l e C Z x d W 9 0 O y w m c X V v d D t C U C B u Y W 1 l J n F 1 b 3 Q 7 L C Z x d W 9 0 O 0 9 V J n F 1 b 3 Q 7 X S I g L z 4 8 R W 5 0 c n k g V H l w Z T 0 i R m l s b E N v b H V t b l R 5 c G V z I i B W Y W x 1 Z T 0 i c 0 F 3 T U F B Q T 0 9 I i A v P j x F b n R y e S B U e X B l P S J O Y X Z p Z 2 F 0 a W 9 u U 3 R l c E 5 h b W U i I F Z h b H V l P S J z T m F 2 a W d h d G l v b i I g L z 4 8 R W 5 0 c n k g V H l w Z T 0 i T m F t Z V V w Z G F 0 Z W R B Z n R l c k Z p b G w i I F Z h b H V l P S J s M C I g L z 4 8 R W 5 0 c n k g V H l w Z T 0 i U m V z d W x 0 V H l w Z S I g V m F s d W U 9 I n N U Y W J s Z S I g L z 4 8 R W 5 0 c n k g V H l w Z T 0 i Q n V m Z m V y T m V 4 d F J l Z n J l c 2 g i I F Z h b H V l P S J s M S I g L z 4 8 R W 5 0 c n k g V H l w Z T 0 i Q W R k Z W R U b 0 R h d G F N b 2 R l b C I g V m F s d W U 9 I m w x I i A v P j x F b n R y e S B U e X B l P S J G a W x s Z W R D b 2 1 w b G V 0 Z V J l c 3 V s d F R v V 2 9 y a 3 N o Z W V 0 I i B W Y W x 1 Z T 0 i b D E i I C 8 + P E V u d H J 5 I F R 5 c G U 9 I k Z p b G x U Y X J n Z X Q i I F Z h b H V l P S J z V G F i b G V f Q n B f b G l z d C I g L z 4 8 R W 5 0 c n k g V H l w Z T 0 i R m l s b E N v d W 5 0 I i B W Y W x 1 Z T 0 i b D Y z I i A v P j x F b n R y e S B U e X B l P S J S Z W N v d m V y e V R h c m d l d F J v d y I g V m F s d W U 9 I m w z I i A v P j x F b n R y e S B U e X B l P S J S Z W N v d m V y e V R h c m d l d E N v b H V t b i I g V m F s d W U 9 I m w x I i A v P j x F b n R y e S B U e X B l P S J S Z W N v d m V y e V R h c m d l d F N o Z W V 0 I i B W Y W x 1 Z T 0 i c 1 N o Z W V 0 M S I g L z 4 8 R W 5 0 c n k g V H l w Z T 0 i R m l s b F R v R G F 0 Y U 1 v Z G V s R W 5 h Y m x l Z C I g V m F s d W U 9 I m w x I i A v P j x F b n R y e S B U e X B l P S J G a W x s R X J y b 3 J D b 2 R l I i B W Y W x 1 Z T 0 i c 1 V u a 2 5 v d 2 4 i I C 8 + P E V u d H J 5 I F R 5 c G U 9 I k x v Y W R l Z F R v Q W 5 h b H l z a X N T Z X J 2 a W N l c y I g V m F s d W U 9 I m w w I i A v P j x F b n R y e S B U e X B l P S J G a W x s T 2 J q Z W N 0 V H l w Z S I g V m F s d W U 9 I n N U Y W J s Z S I g L z 4 8 R W 5 0 c n k g V H l w Z T 0 i R m l s b E V y c m 9 y Q 2 9 1 b n Q i I F Z h b H V l P S J s M C I g L z 4 8 R W 5 0 c n k g V H l w Z T 0 i R m l s b E x h c 3 R V c G R h d G V k I i B W Y W x 1 Z T 0 i Z D I w M j M t M D Y t M z B U M D g 6 M j I 6 M T Y u N j E w M D Q 0 N 1 o 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J w I G x p c 3 Q v Q W R k Z W Q g S W 5 k Z X g u e 0 l u Z G V 4 L D R 9 J n F 1 b 3 Q 7 L C Z x d W 9 0 O 1 N l Y 3 R p b 2 4 x L 0 J w I G x p c 3 Q v Q 2 h h b m d l Z C B U e X B l M S 5 7 S W 5 k Z X g s M X 0 m c X V v d D s s J n F 1 b 3 Q 7 U 2 V j d G l v b j E v Q n A g b G l z d C 9 B Z G R l Z C B J b m R l e C 5 7 Q l A g b m F t Z S w w f S Z x d W 9 0 O y w m c X V v d D t T Z W N 0 a W 9 u M S 9 C c C B s a X N 0 L 0 F k Z G V k I E l u Z G V 4 L n t P V S w y f S Z x d W 9 0 O 1 0 s J n F 1 b 3 Q 7 Q 2 9 s d W 1 u Q 2 9 1 b n Q m c X V v d D s 6 N C w m c X V v d D t L Z X l D b 2 x 1 b W 5 O Y W 1 l c y Z x d W 9 0 O z p b X S w m c X V v d D t D b 2 x 1 b W 5 J Z G V u d G l 0 a W V z J n F 1 b 3 Q 7 O l s m c X V v d D t T Z W N 0 a W 9 u M S 9 C c C B s a X N 0 L 0 F k Z G V k I E l u Z G V 4 L n t J b m R l e C w 0 f S Z x d W 9 0 O y w m c X V v d D t T Z W N 0 a W 9 u M S 9 C c C B s a X N 0 L 0 N o Y W 5 n Z W Q g V H l w Z T E u e 0 l u Z G V 4 L D F 9 J n F 1 b 3 Q 7 L C Z x d W 9 0 O 1 N l Y 3 R p b 2 4 x L 0 J w I G x p c 3 Q v Q W R k Z W Q g S W 5 k Z X g u e 0 J Q I G 5 h b W U s M H 0 m c X V v d D s s J n F 1 b 3 Q 7 U 2 V j d G l v b j E v Q n A g b G l z d C 9 B Z G R l Z C B J b m R l e C 5 7 T 1 U s M n 0 m c X V v d D t d L C Z x d W 9 0 O 1 J l b G F 0 a W 9 u c 2 h p c E l u Z m 8 m c X V v d D s 6 W 1 1 9 I i A v P j w v U 3 R h Y m x l R W 5 0 c m l l c z 4 8 L 0 l 0 Z W 0 + P E l 0 Z W 0 + P E l 0 Z W 1 M b 2 N h d G l v b j 4 8 S X R l b V R 5 c G U + R m 9 y b X V s Y T w v S X R l b V R 5 c G U + P E l 0 Z W 1 Q Y X R o P l N l Y 3 R p b 2 4 x L 0 J w J T I w b G l z d C 9 T b 3 V y Y 2 U 8 L 0 l 0 Z W 1 Q Y X R o P j w v S X R l b U x v Y 2 F 0 a W 9 u P j x T d G F i b G V F b n R y a W V z I C 8 + P C 9 J d G V t P j x J d G V t P j x J d G V t T G 9 j Y X R p b 2 4 + P E l 0 Z W 1 U e X B l P k Z v c m 1 1 b G E 8 L 0 l 0 Z W 1 U e X B l P j x J d G V t U G F 0 a D 5 T Z W N 0 a W 9 u M S 9 C c C U y M G x p c 3 Q v U 3 B s a X Q l M j B D b 2 x 1 b W 4 l M j B i e S U y M E R l b G l t a X R l c j w v S X R l b V B h d G g + P C 9 J d G V t T G 9 j Y X R p b 2 4 + P F N 0 Y W J s Z U V u d H J p Z X M g L z 4 8 L 0 l 0 Z W 0 + P E l 0 Z W 0 + P E l 0 Z W 1 M b 2 N h d G l v b j 4 8 S X R l b V R 5 c G U + R m 9 y b X V s Y T w v S X R l b V R 5 c G U + P E l 0 Z W 1 Q Y X R o P l N l Y 3 R p b 2 4 x L 0 J w J T I w b G l z d C 9 D a G F u Z 2 V k J T I w V H l w Z T w v S X R l b V B h d G g + P C 9 J d G V t T G 9 j Y X R p b 2 4 + P F N 0 Y W J s Z U V u d H J p Z X M g L z 4 8 L 0 l 0 Z W 0 + P E l 0 Z W 0 + P E l 0 Z W 1 M b 2 N h d G l v b j 4 8 S X R l b V R 5 c G U + R m 9 y b X V s Y T w v S X R l b V R 5 c G U + P E l 0 Z W 1 Q Y X R o P l N l Y 3 R p b 2 4 x L 0 J w J T I w b G l z d C 9 V b n B p d m 9 0 Z W Q l M j B D b 2 x 1 b W 5 z M T w v S X R l b V B h d G g + P C 9 J d G V t T G 9 j Y X R p b 2 4 + P F N 0 Y W J s Z U V u d H J p Z X M g L z 4 8 L 0 l 0 Z W 0 + P E l 0 Z W 0 + P E l 0 Z W 1 M b 2 N h d G l v b j 4 8 S X R l b V R 5 c G U + R m 9 y b X V s Y T w v S X R l b V R 5 c G U + P E l 0 Z W 1 Q Y X R o P l N l Y 3 R p b 2 4 x L 0 J w J T I w b G l z d C 9 S Z W 1 v d m V k J T I w Q 2 9 s d W 1 u c z w v S X R l b V B h d G g + P C 9 J d G V t T G 9 j Y X R p b 2 4 + P F N 0 Y W J s Z U V u d H J p Z X M g L z 4 8 L 0 l 0 Z W 0 + P E l 0 Z W 0 + P E l 0 Z W 1 M b 2 N h d G l v b j 4 8 S X R l b V R 5 c G U + R m 9 y b X V s Y T w v S X R l b V R 5 c G U + P E l 0 Z W 1 Q Y X R o P l N l Y 3 R p b 2 4 x L 0 J w J T I w b G l z d C 9 S Z W 5 h b W V k J T I w Q 2 9 s d W 1 u c z w v S X R l b V B h d G g + P C 9 J d G V t T G 9 j Y X R p b 2 4 + P F N 0 Y W J s Z U V u d H J p Z X M g L z 4 8 L 0 l 0 Z W 0 + P E l 0 Z W 0 + P E l 0 Z W 1 M b 2 N h d G l v b j 4 8 S X R l b V R 5 c G U + R m 9 y b X V s Y T w v S X R l b V R 5 c G U + P E l 0 Z W 1 Q Y X R o P l N l Y 3 R p b 2 4 x L 0 J w J T I w b G l z d C 9 B Z G R l Z C U y M E l u Z G V 4 P C 9 J d G V t U G F 0 a D 4 8 L 0 l 0 Z W 1 M b 2 N h d G l v b j 4 8 U 3 R h Y m x l R W 5 0 c m l l c y A v P j w v S X R l b T 4 8 S X R l b T 4 8 S X R l b U x v Y 2 F 0 a W 9 u P j x J d G V t V H l w Z T 5 G b 3 J t d W x h P C 9 J d G V t V H l w Z T 4 8 S X R l b V B h d G g + U 2 V j d G l v b j E v Q n A l M j B s a X N 0 L 1 J l b 3 J k Z X J l Z C U y M E N v b H V t b n M 8 L 0 l 0 Z W 1 Q Y X R o P j w v S X R l b U x v Y 2 F 0 a W 9 u P j x T d G F i b G V F b n R y a W V z I C 8 + P C 9 J d G V t P j x J d G V t P j x J d G V t T G 9 j Y X R p b 2 4 + P E l 0 Z W 1 U e X B l P k Z v c m 1 1 b G E 8 L 0 l 0 Z W 1 U e X B l P j x J d G V t U G F 0 a D 5 T Z W N 0 a W 9 u M S 9 C c C U y M G x p c 3 Q v U m V u Y W 1 l Z C U y M E N v b H V t b n M x P C 9 J d G V t U G F 0 a D 4 8 L 0 l 0 Z W 1 M b 2 N h d G l v b j 4 8 U 3 R h Y m x l R W 5 0 c m l l c y A v P j w v S X R l b T 4 8 S X R l b T 4 8 S X R l b U x v Y 2 F 0 a W 9 u P j x J d G V t V H l w Z T 5 G b 3 J t d W x h P C 9 J d G V t V H l w Z T 4 8 S X R l b V B h d G g + U 2 V j d G l v b j E v Q n A l M j B s a X N 0 L 0 N o Y W 5 n Z W Q l M j B U e X B l M T w v S X R l b V B h d G g + P C 9 J d G V t T G 9 j Y X R p b 2 4 + P F N 0 Y W J s Z U V u d H J p Z X M g L z 4 8 L 0 l 0 Z W 0 + P E l 0 Z W 0 + P E l 0 Z W 1 M b 2 N h d G l v b j 4 8 S X R l b V R 5 c G U + R m 9 y b X V s Y T w v S X R l b V R 5 c G U + P E l 0 Z W 1 Q Y X R o P l N l Y 3 R p b 2 4 x L 0 J w J T I w b G l z d C 9 S Z W 1 v d m V k J T I w Q 2 9 s d W 1 u c z E 8 L 0 l 0 Z W 1 Q Y X R o P j w v S X R l b U x v Y 2 F 0 a W 9 u P j x T d G F i b G V F b n R y a W V z I C 8 + P C 9 J d G V t P j x J d G V t P j x J d G V t T G 9 j Y X R p b 2 4 + P E l 0 Z W 1 U e X B l P k Z v c m 1 1 b G E 8 L 0 l 0 Z W 1 U e X B l P j x J d G V t U G F 0 a D 5 T Z W N 0 a W 9 u M S 9 Q Y X l v d X 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U 2 h l Z X Q y I i A v P j x F b n R y e S B U e X B l P S J S Z W N v d m V y e V R h c m d l d E N v b H V t b i I g V m F s d W U 9 I m w x I i A v P j x F b n R y e S B U e X B l P S J S Z W N v d m V y e V R h c m d l d F J v d y I g V m F s d W U 9 I m w z I i A v P j x F b n R y e S B U e X B l P S J G a W x s V G F y Z 2 V 0 I i B W Y W x 1 Z T 0 i c 1 R h Y m x l X 1 B h e W 9 1 d C I g L z 4 8 R W 5 0 c n k g V H l w Z T 0 i R m l s b G V k Q 2 9 t c G x l d G V S Z X N 1 b H R U b 1 d v c m t z a G V l d C I g V m F s d W U 9 I m w x I i A v P j x F b n R y e S B U e X B l P S J B Z G R l Z F R v R G F 0 Y U 1 v Z G V s I i B W Y W x 1 Z T 0 i b D A i I C 8 + P E V u d H J 5 I F R 5 c G U 9 I k Z p b G x D b 3 V u d C I g V m F s d W U 9 I m w 1 M D k i I C 8 + P E V u d H J 5 I F R 5 c G U 9 I k Z p b G x F c n J v c k N v Z G U i I F Z h b H V l P S J z V W 5 r b m 9 3 b i I g L z 4 8 R W 5 0 c n k g V H l w Z T 0 i R m l s b E V y c m 9 y Q 2 9 1 b n Q i I F Z h b H V l P S J s M C I g L z 4 8 R W 5 0 c n k g V H l w Z T 0 i R m l s b E x h c 3 R V c G R h d G V k I i B W Y W x 1 Z T 0 i Z D I w M j M t M D Y t M z B U M D g 6 M z Y 6 M D I u N z I y M T E y N l o i I C 8 + P E V u d H J 5 I F R 5 c G U 9 I k Z p b G x D b 2 x 1 b W 5 U e X B l c y I g V m F s d W U 9 I n N C Z 1 l H Q m d V R i I g L z 4 8 R W 5 0 c n k g V H l w Z T 0 i R m l s b E N v b H V t b k 5 h b W V z I i B W Y W x 1 Z T 0 i c 1 s m c X V v d D t C U C B D b 2 R l J n F 1 b 3 Q 7 L C Z x d W 9 0 O 0 J Q J n F 1 b 3 Q 7 L C Z x d W 9 0 O 0 9 V I C Z x d W 9 0 O y w m c X V v d D t D b H V z d G V y J n F 1 b 3 Q 7 L C Z x d W 9 0 O 1 R v d G F s I F B h e W 9 1 d C Z x d W 9 0 O y w m c X V v d D t C d W R n Z X R l Z C B w Y X l v d X Q 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Q Y X l v d X Q v Q 2 h h b m d l Z C B U e X B l L n t C U C B D b 2 R l L D B 9 J n F 1 b 3 Q 7 L C Z x d W 9 0 O 1 N l Y 3 R p b 2 4 x L 1 B h e W 9 1 d C 9 D a G F u Z 2 V k I F R 5 c G U u e 0 J Q L D F 9 J n F 1 b 3 Q 7 L C Z x d W 9 0 O 1 N l Y 3 R p b 2 4 x L 1 B h e W 9 1 d C 9 D a G F u Z 2 V k I F R 5 c G U u e 0 9 V I C w y f S Z x d W 9 0 O y w m c X V v d D t T Z W N 0 a W 9 u M S 9 Q Y X l v d X Q v Q 2 h h b m d l Z C B U e X B l L n t D b H V z d G V y L D N 9 J n F 1 b 3 Q 7 L C Z x d W 9 0 O 1 N l Y 3 R p b 2 4 x L 1 B h e W 9 1 d C 9 D a G F u Z 2 V k I F R 5 c G U u e 1 R v d G F s I F B h e W 9 1 d C w 0 f S Z x d W 9 0 O y w m c X V v d D t T Z W N 0 a W 9 u M S 9 Q Y X l v d X Q v Q 2 h h b m d l Z C B U e X B l L n t C d W R n Z X R l Z C B w Y X l v d X Q s N X 0 m c X V v d D t d L C Z x d W 9 0 O 0 N v b H V t b k N v d W 5 0 J n F 1 b 3 Q 7 O j Y s J n F 1 b 3 Q 7 S 2 V 5 Q 2 9 s d W 1 u T m F t Z X M m c X V v d D s 6 W 1 0 s J n F 1 b 3 Q 7 Q 2 9 s d W 1 u S W R l b n R p d G l l c y Z x d W 9 0 O z p b J n F 1 b 3 Q 7 U 2 V j d G l v b j E v U G F 5 b 3 V 0 L 0 N o Y W 5 n Z W Q g V H l w Z S 5 7 Q l A g Q 2 9 k Z S w w f S Z x d W 9 0 O y w m c X V v d D t T Z W N 0 a W 9 u M S 9 Q Y X l v d X Q v Q 2 h h b m d l Z C B U e X B l L n t C U C w x f S Z x d W 9 0 O y w m c X V v d D t T Z W N 0 a W 9 u M S 9 Q Y X l v d X Q v Q 2 h h b m d l Z C B U e X B l L n t P V S A s M n 0 m c X V v d D s s J n F 1 b 3 Q 7 U 2 V j d G l v b j E v U G F 5 b 3 V 0 L 0 N o Y W 5 n Z W Q g V H l w Z S 5 7 Q 2 x 1 c 3 R l c i w z f S Z x d W 9 0 O y w m c X V v d D t T Z W N 0 a W 9 u M S 9 Q Y X l v d X Q v Q 2 h h b m d l Z C B U e X B l L n t U b 3 R h b C B Q Y X l v d X Q s N H 0 m c X V v d D s s J n F 1 b 3 Q 7 U 2 V j d G l v b j E v U G F 5 b 3 V 0 L 0 N o Y W 5 n Z W Q g V H l w Z S 5 7 Q n V k Z 2 V 0 Z W Q g c G F 5 b 3 V 0 L D V 9 J n F 1 b 3 Q 7 X S w m c X V v d D t S Z W x h d G l v b n N o a X B J b m Z v J n F 1 b 3 Q 7 O l t d f S I g L z 4 8 L 1 N 0 Y W J s Z U V u d H J p Z X M + P C 9 J d G V t P j x J d G V t P j x J d G V t T G 9 j Y X R p b 2 4 + P E l 0 Z W 1 U e X B l P k Z v c m 1 1 b G E 8 L 0 l 0 Z W 1 U e X B l P j x J d G V t U G F 0 a D 5 T Z W N 0 a W 9 u M S 9 Q Y X l v d X Q v U 2 9 1 c m N l P C 9 J d G V t U G F 0 a D 4 8 L 0 l 0 Z W 1 M b 2 N h d G l v b j 4 8 U 3 R h Y m x l R W 5 0 c m l l c y A v P j w v S X R l b T 4 8 S X R l b T 4 8 S X R l b U x v Y 2 F 0 a W 9 u P j x J d G V t V H l w Z T 5 G b 3 J t d W x h P C 9 J d G V t V H l w Z T 4 8 S X R l b V B h d G g + U 2 V j d G l v b j E v U G F 5 b 3 V 0 L 1 R h Y m x l M V 9 U Y W J s Z T w v S X R l b V B h d G g + P C 9 J d G V t T G 9 j Y X R p b 2 4 + P F N 0 Y W J s Z U V u d H J p Z X M g L z 4 8 L 0 l 0 Z W 0 + P E l 0 Z W 0 + P E l 0 Z W 1 M b 2 N h d G l v b j 4 8 S X R l b V R 5 c G U + R m 9 y b X V s Y T w v S X R l b V R 5 c G U + P E l 0 Z W 1 Q Y X R o P l N l Y 3 R p b 2 4 x L 1 B h e W 9 1 d C 9 D a G F u Z 2 V k J T I w V H l w Z T w v S X R l b V B h d G g + P C 9 J d G V t T G 9 j Y X R p b 2 4 + P F N 0 Y W J s Z U V u d H J p Z X M g L z 4 8 L 0 l 0 Z W 0 + P E l 0 Z W 0 + P E l 0 Z W 1 M b 2 N h d G l v b j 4 8 S X R l b V R 5 c G U + R m 9 y b X V s Y T w v S X R l b V R 5 c G U + P E l 0 Z W 1 Q Y X R o P l N l Y 3 R p b 2 4 x L 0 9 V X 2 1 h c 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U Y X J n Z X Q i I F Z h b H V l P S J z V G F i b G V f T 1 V f b W F w I i A v P j x F b n R y e S B U e X B l P S J G a W x s Z W R D b 2 1 w b G V 0 Z V J l c 3 V s d F R v V 2 9 y a 3 N o Z W V 0 I i B W Y W x 1 Z T 0 i b D E i I C 8 + P E V u d H J 5 I F R 5 c G U 9 I l J l b G F 0 a W 9 u c 2 h p c E l u Z m 9 D b 2 5 0 Y W l u Z X I i I F Z h b H V l P S J z e y Z x d W 9 0 O 2 N v b H V t b k N v d W 5 0 J n F 1 b 3 Q 7 O j I s J n F 1 b 3 Q 7 a 2 V 5 Q 2 9 s d W 1 u T m F t Z X M m c X V v d D s 6 W y Z x d W 9 0 O 0 9 V J n F 1 b 3 Q 7 L C Z x d W 9 0 O 1 B h e W 9 1 d C 5 P V S A m c X V v d D t d L C Z x d W 9 0 O 3 F 1 Z X J 5 U m V s Y X R p b 2 5 z a G l w c y Z x d W 9 0 O z p b X S w m c X V v d D t j b 2 x 1 b W 5 J Z G V u d G l 0 a W V z J n F 1 b 3 Q 7 O l s m c X V v d D t T Z W N 0 a W 9 u M S 9 C c C B s a X N 0 L 0 F k Z G V k I E l u Z G V 4 L n t P V S w y f S Z x d W 9 0 O y w m c X V v d D t T Z W N 0 a W 9 u M S 9 Q Y X l v d X Q v Q 2 h h b m d l Z C B U e X B l L n t P V S A s M n 0 m c X V v d D t d L C Z x d W 9 0 O 0 N v b H V t b k N v d W 5 0 J n F 1 b 3 Q 7 O j I s J n F 1 b 3 Q 7 S 2 V 5 Q 2 9 s d W 1 u T m F t Z X M m c X V v d D s 6 W y Z x d W 9 0 O 0 9 V J n F 1 b 3 Q 7 L C Z x d W 9 0 O 1 B h e W 9 1 d C 5 P V S A m c X V v d D t d L C Z x d W 9 0 O 0 N v b H V t b k l k Z W 5 0 a X R p Z X M m c X V v d D s 6 W y Z x d W 9 0 O 1 N l Y 3 R p b 2 4 x L 0 J w I G x p c 3 Q v Q W R k Z W Q g S W 5 k Z X g u e 0 9 V L D J 9 J n F 1 b 3 Q 7 L C Z x d W 9 0 O 1 N l Y 3 R p b 2 4 x L 1 B h e W 9 1 d C 9 D a G F u Z 2 V k I F R 5 c G U u e 0 9 V I C w y f S Z x d W 9 0 O 1 0 s J n F 1 b 3 Q 7 U m V s Y X R p b 2 5 z a G l w S W 5 m b y Z x d W 9 0 O z p b X X 0 i I C 8 + P E V u d H J 5 I F R 5 c G U 9 I k Z p b G x T d G F 0 d X M i I F Z h b H V l P S J z Q 2 9 t c G x l d G U i I C 8 + P E V u d H J 5 I F R 5 c G U 9 I k Z p b G x D b 2 x 1 b W 5 O Y W 1 l c y I g V m F s d W U 9 I n N b J n F 1 b 3 Q 7 T 1 U m c X V v d D s s J n F 1 b 3 Q 7 U G F 5 b 3 V 0 L k 9 V I C Z x d W 9 0 O 1 0 i I C 8 + P E V u d H J 5 I F R 5 c G U 9 I k Z p b G x D b 2 x 1 b W 5 U e X B l c y I g V m F s d W U 9 I n N B Q V k 9 I i A v P j x F b n R y e S B U e X B l P S J G a W x s T G F z d F V w Z G F 0 Z W Q i I F Z h b H V l P S J k M j A y M y 0 w N i 0 z M F Q w O D o 0 M T o y N C 4 y N T g 3 M D c y W i I g L z 4 8 R W 5 0 c n k g V H l w Z T 0 i R m l s b E V y c m 9 y Q 2 9 1 b n Q i I F Z h b H V l P S J s M C I g L z 4 8 R W 5 0 c n k g V H l w Z T 0 i R m l s b E V y c m 9 y Q 2 9 k Z S I g V m F s d W U 9 I n N V b m t u b 3 d u I i A v P j x F b n R y e S B U e X B l P S J G a W x s Q 2 9 1 b n Q i I F Z h b H V l P S J s M T c i I C 8 + P E V u d H J 5 I F R 5 c G U 9 I k F k Z G V k V G 9 E Y X R h T W 9 k Z W w i I F Z h b H V l P S J s M C I g L z 4 8 R W 5 0 c n k g V H l w Z T 0 i U X V l c n l J R C I g V m F s d W U 9 I n N j O D h l O W E x N C 0 5 N G N m L T Q 2 N z I t Y j Y 1 Z C 0 w O W N i Z D g 3 O W N m M z g i I C 8 + P C 9 T d G F i b G V F b n R y a W V z P j w v S X R l b T 4 8 S X R l b T 4 8 S X R l b U x v Y 2 F 0 a W 9 u P j x J d G V t V H l w Z T 5 G b 3 J t d W x h P C 9 J d G V t V H l w Z T 4 8 S X R l b V B h d G g + U 2 V j d G l v b j E v T 1 V f b W F w L 1 N v d X J j Z T w v S X R l b V B h d G g + P C 9 J d G V t T G 9 j Y X R p b 2 4 + P F N 0 Y W J s Z U V u d H J p Z X M g L z 4 8 L 0 l 0 Z W 0 + P E l 0 Z W 0 + P E l 0 Z W 1 M b 2 N h d G l v b j 4 8 S X R l b V R 5 c G U + R m 9 y b X V s Y T w v S X R l b V R 5 c G U + P E l 0 Z W 1 Q Y X R o P l N l Y 3 R p b 2 4 x L 0 9 V X 2 1 h c C 9 F e H B h b m R l Z C U y M F B h e W 9 1 d D w v S X R l b V B h d G g + P C 9 J d G V t T G 9 j Y X R p b 2 4 + P F N 0 Y W J s Z U V u d H J p Z X M g L z 4 8 L 0 l 0 Z W 0 + P E l 0 Z W 0 + P E l 0 Z W 1 M b 2 N h d G l v b j 4 8 S X R l b V R 5 c G U + R m 9 y b X V s Y T w v S X R l b V R 5 c G U + P E l 0 Z W 1 Q Y X R o P l N l Y 3 R p b 2 4 x L 0 9 V X 2 1 h c C 9 S Z W 1 v d m V k J T I w Q 2 9 s d W 1 u c z w v S X R l b V B h d G g + P C 9 J d G V t T G 9 j Y X R p b 2 4 + P F N 0 Y W J s Z U V u d H J p Z X M g L z 4 8 L 0 l 0 Z W 0 + P E l 0 Z W 0 + P E l 0 Z W 1 M b 2 N h d G l v b j 4 8 S X R l b V R 5 c G U + R m 9 y b X V s Y T w v S X R l b V R 5 c G U + P E l 0 Z W 1 Q Y X R o P l N l Y 3 R p b 2 4 x L 0 9 V X 2 1 h c C 9 S Z W 1 v d m V k J T I w R H V w b G l j Y X R l c z w v S X R l b V B h d G g + P C 9 J d G V t T G 9 j Y X R p b 2 4 + P F N 0 Y W J s Z U V u d H J p Z X M g L z 4 8 L 0 l 0 Z W 0 + P C 9 J d G V t c z 4 8 L 0 x v Y 2 F s U G F j a 2 F n Z U 1 l d G F k Y X R h R m l s Z T 4 W A A A A U E s F B g A A A A A A A A A A A A A A A A A A A A A A A C Y B A A A B A A A A 0 I y d 3 w E V 0 R G M e g D A T 8 K X 6 w E A A A B Z u I 4 + 5 P E U S 4 i y R j C 6 K W q b A A A A A A I A A A A A A B B m A A A A A Q A A I A A A A D V N U Z v n K D S 4 2 H k g 9 Y h t Q 1 T 8 / u H V d 8 v t F U L / + u C / 5 d x d A A A A A A 6 A A A A A A g A A I A A A A J s Z i v a y o E Y j g x p T g J x U 2 2 B n u x t 6 7 q Y T m T Y f n A R q a w z i U A A A A B g d G L C q Q J U e 4 u F f + f D K P Z o E Z y V r c Z S 1 D t O J B X u c f a s z y z t v 1 I E A T a z D o M g i L K X h 6 d o L K 2 C 2 s c E 7 T q R E X / o a p q + h C x X i D e q Y 2 J P t q f 9 e c b S D Q A A A A L k b d x N e y T Q 5 E s / 7 y 8 W p n 0 v T T u 3 Q A n 4 x I q 0 K L 8 i M a F A E j 1 B u 0 C q B E 7 b q M 1 o J j l v h F y f n n 2 a T N g b H h m r / z 6 V E S o 0 = < / D a t a M a s h u p > 
</file>

<file path=customXml/item6.xml>��< ? x m l   v e r s i o n = " 1 . 0 "   e n c o d i n g = " U T F - 1 6 " ? > < G e m i n i   x m l n s = " h t t p : / / g e m i n i / p i v o t c u s t o m i z a t i o n / L i n k e d T a b l e U p d a t e M o d e " > < C u s t o m C o n t e n t > < ! [ C D A T A [ T r u e ] ] > < / 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T a b l e X M L _ Y e a r   o f   p u r c h a s e _ 8 a e 3 d c 9 f - 8 2 4 5 - 4 9 0 c - 9 1 2 2 - d 2 c 5 c 3 b 7 4 b 2 1 " > < C u s t o m C o n t e n t > < ! [ C D A T A [ < T a b l e W i d g e t G r i d S e r i a l i z a t i o n   x m l n s : x s d = " h t t p : / / w w w . w 3 . o r g / 2 0 0 1 / X M L S c h e m a "   x m l n s : x s i = " h t t p : / / w w w . w 3 . o r g / 2 0 0 1 / X M L S c h e m a - i n s t a n c e " > < C o l u m n S u g g e s t e d T y p e   / > < C o l u m n F o r m a t   / > < C o l u m n A c c u r a c y   / > < C o l u m n C u r r e n c y S y m b o l   / > < C o l u m n P o s i t i v e P a t t e r n   / > < C o l u m n N e g a t i v e P a t t e r n   / > < C o l u m n W i d t h s > < i t e m > < k e y > < s t r i n g > O U < / s t r i n g > < / k e y > < v a l u e > < i n t > 6 8 < / i n t > < / v a l u e > < / i t e m > < i t e m > < k e y > < s t r i n g > B P   n a m e < / s t r i n g > < / k e y > < v a l u e > < i n t > 1 1 0 < / i n t > < / v a l u e > < / i t e m > < i t e m > < k e y > < s t r i n g > Y e a r   o f   p u r c h a s e < / s t r i n g > < / k e y > < v a l u e > < i n t > 1 7 1 < / i n t > < / v a l u e > < / i t e m > < i t e m > < k e y > < s t r i n g > S u b - I n d e x < / s t r i n g > < / k e y > < v a l u e > < i n t > 1 2 1 < / i n t > < / v a l u e > < / i t e m > < i t e m > < k e y > < s t r i n g > I n d e x < / s t r i n g > < / k e y > < v a l u e > < i n t > 8 6 < / i n t > < / v a l u e > < / i t e m > < / C o l u m n W i d t h s > < C o l u m n D i s p l a y I n d e x > < i t e m > < k e y > < s t r i n g > O U < / s t r i n g > < / k e y > < v a l u e > < i n t > 0 < / i n t > < / v a l u e > < / i t e m > < i t e m > < k e y > < s t r i n g > B P   n a m e < / s t r i n g > < / k e y > < v a l u e > < i n t > 1 < / i n t > < / v a l u e > < / i t e m > < i t e m > < k e y > < s t r i n g > Y e a r   o f   p u r c h a s e < / s t r i n g > < / k e y > < v a l u e > < i n t > 2 < / i n t > < / v a l u e > < / i t e m > < i t e m > < k e y > < s t r i n g > S u b - I n d e x < / s t r i n g > < / k e y > < v a l u e > < i n t > 3 < / i n t > < / v a l u e > < / i t e m > < i t e m > < k e y > < s t r i n g > I n d e x < / 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Y e a r   o f   p u r c h a s e _ 8 a e 3 d c 9 f - 8 2 4 5 - 4 9 0 c - 9 1 2 2 - d 2 c 5 c 3 b 7 4 b 2 1 , V e h i c l e   O w n e r s h i p _ 7 1 8 5 e 3 2 2 - a 0 c e - 4 3 1 9 - a 4 e 9 - b 3 9 e 9 7 3 0 b 0 5 0 , V e h i c l e _ 6 a 7 8 d 8 c 1 - a b a 9 - 4 5 d d - 8 f 2 7 - d 2 6 2 2 6 c 2 5 c e 8 , B p   l i s t _ 0 8 1 b 5 5 c d - 0 3 8 2 - 4 8 7 5 - 8 e 2 f - d 7 6 a 8 d 4 e d 0 6 1 , P a y o u t _ 1 5 7 c 7 1 6 6 - 0 b 2 a - 4 d 2 7 - 9 1 e b - 8 3 c d a 5 0 f b c d 5 ] ] > < / C u s t o m C o n t e n t > < / G e m i n i > 
</file>

<file path=customXml/itemProps1.xml><?xml version="1.0" encoding="utf-8"?>
<ds:datastoreItem xmlns:ds="http://schemas.openxmlformats.org/officeDocument/2006/customXml" ds:itemID="{7E5B7C73-6C0F-4001-A216-9F76E5B263E6}">
  <ds:schemaRefs/>
</ds:datastoreItem>
</file>

<file path=customXml/itemProps10.xml><?xml version="1.0" encoding="utf-8"?>
<ds:datastoreItem xmlns:ds="http://schemas.openxmlformats.org/officeDocument/2006/customXml" ds:itemID="{8AE92448-C0D1-4AE7-9111-F5453E4A4CF9}">
  <ds:schemaRefs/>
</ds:datastoreItem>
</file>

<file path=customXml/itemProps11.xml><?xml version="1.0" encoding="utf-8"?>
<ds:datastoreItem xmlns:ds="http://schemas.openxmlformats.org/officeDocument/2006/customXml" ds:itemID="{B4E1D87A-F17D-4CB7-B107-0CD07C22AE85}">
  <ds:schemaRefs/>
</ds:datastoreItem>
</file>

<file path=customXml/itemProps12.xml><?xml version="1.0" encoding="utf-8"?>
<ds:datastoreItem xmlns:ds="http://schemas.openxmlformats.org/officeDocument/2006/customXml" ds:itemID="{239DB112-D023-4CB8-AD68-158294B23E47}">
  <ds:schemaRefs/>
</ds:datastoreItem>
</file>

<file path=customXml/itemProps13.xml><?xml version="1.0" encoding="utf-8"?>
<ds:datastoreItem xmlns:ds="http://schemas.openxmlformats.org/officeDocument/2006/customXml" ds:itemID="{6FE1B983-FE94-4DB9-82A6-4C40B058F251}">
  <ds:schemaRefs/>
</ds:datastoreItem>
</file>

<file path=customXml/itemProps14.xml><?xml version="1.0" encoding="utf-8"?>
<ds:datastoreItem xmlns:ds="http://schemas.openxmlformats.org/officeDocument/2006/customXml" ds:itemID="{CFD248B2-34D7-4969-901F-C3B9BCAC4EA2}">
  <ds:schemaRefs/>
</ds:datastoreItem>
</file>

<file path=customXml/itemProps15.xml><?xml version="1.0" encoding="utf-8"?>
<ds:datastoreItem xmlns:ds="http://schemas.openxmlformats.org/officeDocument/2006/customXml" ds:itemID="{8708681E-8D68-41ED-B3DC-745DB79B1B98}">
  <ds:schemaRefs/>
</ds:datastoreItem>
</file>

<file path=customXml/itemProps16.xml><?xml version="1.0" encoding="utf-8"?>
<ds:datastoreItem xmlns:ds="http://schemas.openxmlformats.org/officeDocument/2006/customXml" ds:itemID="{0996266F-3BED-43ED-9CBA-24F1E58A48D6}">
  <ds:schemaRefs/>
</ds:datastoreItem>
</file>

<file path=customXml/itemProps17.xml><?xml version="1.0" encoding="utf-8"?>
<ds:datastoreItem xmlns:ds="http://schemas.openxmlformats.org/officeDocument/2006/customXml" ds:itemID="{5009790D-BA6E-4050-B5E0-BDE1A25DB058}">
  <ds:schemaRefs/>
</ds:datastoreItem>
</file>

<file path=customXml/itemProps18.xml><?xml version="1.0" encoding="utf-8"?>
<ds:datastoreItem xmlns:ds="http://schemas.openxmlformats.org/officeDocument/2006/customXml" ds:itemID="{C2DD6C85-7939-4F15-930E-FF4A9B12AF13}">
  <ds:schemaRefs/>
</ds:datastoreItem>
</file>

<file path=customXml/itemProps19.xml><?xml version="1.0" encoding="utf-8"?>
<ds:datastoreItem xmlns:ds="http://schemas.openxmlformats.org/officeDocument/2006/customXml" ds:itemID="{D61D2DBC-3858-4EED-B59B-A3C50C12C4B0}">
  <ds:schemaRefs/>
</ds:datastoreItem>
</file>

<file path=customXml/itemProps2.xml><?xml version="1.0" encoding="utf-8"?>
<ds:datastoreItem xmlns:ds="http://schemas.openxmlformats.org/officeDocument/2006/customXml" ds:itemID="{BB88E975-643C-410A-A89C-C236B1161CFC}">
  <ds:schemaRefs/>
</ds:datastoreItem>
</file>

<file path=customXml/itemProps20.xml><?xml version="1.0" encoding="utf-8"?>
<ds:datastoreItem xmlns:ds="http://schemas.openxmlformats.org/officeDocument/2006/customXml" ds:itemID="{64BAB113-CD42-47C1-B631-DF681FD482FE}">
  <ds:schemaRefs/>
</ds:datastoreItem>
</file>

<file path=customXml/itemProps3.xml><?xml version="1.0" encoding="utf-8"?>
<ds:datastoreItem xmlns:ds="http://schemas.openxmlformats.org/officeDocument/2006/customXml" ds:itemID="{6EE98758-3BF3-4612-9989-336F2DA554F2}">
  <ds:schemaRefs/>
</ds:datastoreItem>
</file>

<file path=customXml/itemProps4.xml><?xml version="1.0" encoding="utf-8"?>
<ds:datastoreItem xmlns:ds="http://schemas.openxmlformats.org/officeDocument/2006/customXml" ds:itemID="{AC97ECAB-DD95-4561-99C0-D0BC0614F562}">
  <ds:schemaRefs/>
</ds:datastoreItem>
</file>

<file path=customXml/itemProps5.xml><?xml version="1.0" encoding="utf-8"?>
<ds:datastoreItem xmlns:ds="http://schemas.openxmlformats.org/officeDocument/2006/customXml" ds:itemID="{33B3920A-D349-4254-8474-D8A0C626F90F}">
  <ds:schemaRefs>
    <ds:schemaRef ds:uri="http://schemas.microsoft.com/DataMashup"/>
  </ds:schemaRefs>
</ds:datastoreItem>
</file>

<file path=customXml/itemProps6.xml><?xml version="1.0" encoding="utf-8"?>
<ds:datastoreItem xmlns:ds="http://schemas.openxmlformats.org/officeDocument/2006/customXml" ds:itemID="{75300C51-44BF-4537-9F08-E25C88E5DB32}">
  <ds:schemaRefs/>
</ds:datastoreItem>
</file>

<file path=customXml/itemProps7.xml><?xml version="1.0" encoding="utf-8"?>
<ds:datastoreItem xmlns:ds="http://schemas.openxmlformats.org/officeDocument/2006/customXml" ds:itemID="{50B28A1C-CD4C-4A80-BC1A-9CE06E36E778}">
  <ds:schemaRefs/>
</ds:datastoreItem>
</file>

<file path=customXml/itemProps8.xml><?xml version="1.0" encoding="utf-8"?>
<ds:datastoreItem xmlns:ds="http://schemas.openxmlformats.org/officeDocument/2006/customXml" ds:itemID="{2AF866E5-CBEB-49AA-9A4A-F90833369854}">
  <ds:schemaRefs/>
</ds:datastoreItem>
</file>

<file path=customXml/itemProps9.xml><?xml version="1.0" encoding="utf-8"?>
<ds:datastoreItem xmlns:ds="http://schemas.openxmlformats.org/officeDocument/2006/customXml" ds:itemID="{436BFB9E-C641-4542-AA64-6C96CAFB7B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partner_vehicles_form_AMD</vt:lpstr>
      <vt:lpstr>AMD_EMI_Data</vt:lpstr>
      <vt:lpstr>AMD_OU_Data</vt:lpstr>
      <vt:lpstr>Payout</vt:lpstr>
      <vt:lpstr>OU_map</vt:lpstr>
      <vt:lpstr>vehicle_mapping</vt:lpstr>
      <vt:lpstr>Vehicle Ownership</vt:lpstr>
      <vt:lpstr>Vehicle</vt:lpstr>
      <vt:lpstr>Year of purchase</vt:lpstr>
      <vt:lpstr>cost_base</vt:lpstr>
      <vt:lpstr>rough</vt:lpstr>
      <vt:lpstr>OU_Code_list</vt:lpstr>
      <vt:lpstr>Team_Cost</vt:lpstr>
      <vt:lpstr>Vehicle_code_list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Mohit Jhurani</dc:creator>
  <cp:lastModifiedBy>DELL</cp:lastModifiedBy>
  <dcterms:created xsi:type="dcterms:W3CDTF">2023-03-20T10:52:34Z</dcterms:created>
  <dcterms:modified xsi:type="dcterms:W3CDTF">2023-07-10T15:49:01Z</dcterms:modified>
</cp:coreProperties>
</file>