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_V2\"/>
    </mc:Choice>
  </mc:AlternateContent>
  <xr:revisionPtr revIDLastSave="0" documentId="13_ncr:1_{893FF6F9-EE38-4FB1-91B4-9773AB62DEE0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l2d_char_skin!$C$5:$C$8</definedName>
    <definedName name="l2d_char_skin_info">l2d_char_skin!$D$5:$D$8</definedName>
    <definedName name="l2d_interaction_base_id">l2d_interaction_base!$A$5:$A$10</definedName>
    <definedName name="l2d_interaction_memorial_id">'!l2d_interaction_memorial'!$A$5:$A$14</definedName>
    <definedName name="l2d_skin_ani_state_id">l2d_skin_ani_state!$C$5:$C$20</definedName>
    <definedName name="l2d_skin_ani_state_info">l2d_skin_ani_state!$D$5:$D$20</definedName>
    <definedName name="LOVE_LEVEL_TYPE_comment">'!참조'!$K$4:$K$9</definedName>
    <definedName name="LOVE_LEVEL_TYPE_value">'!참조'!$J$4:$J$9</definedName>
    <definedName name="me_chat_motion_data_id_comment">'!참조'!$V$4:$V$35</definedName>
    <definedName name="me_chat_motion_data_id_value">'!참조'!$U$4:$U$35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U4" i="1"/>
  <c r="I5" i="5" s="1"/>
  <c r="M6" i="5" l="1"/>
  <c r="M7" i="5"/>
  <c r="M8" i="5"/>
  <c r="M9" i="5"/>
  <c r="M10" i="5"/>
  <c r="M5" i="5"/>
  <c r="E6" i="5"/>
  <c r="E7" i="5"/>
  <c r="E8" i="5"/>
  <c r="E9" i="5"/>
  <c r="E10" i="5"/>
  <c r="E5" i="5"/>
  <c r="G6" i="5"/>
  <c r="G7" i="5"/>
  <c r="G8" i="5"/>
  <c r="G9" i="5"/>
  <c r="G10" i="5"/>
  <c r="G5" i="5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F5" i="3"/>
  <c r="F6" i="3"/>
  <c r="F7" i="3"/>
  <c r="F8" i="3"/>
  <c r="F9" i="3"/>
  <c r="F10" i="3"/>
  <c r="F11" i="3"/>
  <c r="F12" i="3"/>
  <c r="F13" i="3"/>
  <c r="F14" i="3"/>
  <c r="F15" i="3"/>
  <c r="F16" i="3"/>
  <c r="D6" i="3"/>
  <c r="D7" i="3"/>
  <c r="D8" i="3"/>
  <c r="D9" i="3"/>
  <c r="D10" i="3"/>
  <c r="D11" i="3"/>
  <c r="D12" i="3"/>
  <c r="D13" i="3"/>
  <c r="D14" i="3"/>
  <c r="D15" i="3"/>
  <c r="D16" i="3"/>
  <c r="D5" i="3"/>
  <c r="B6" i="3"/>
  <c r="B7" i="3"/>
  <c r="B8" i="3"/>
  <c r="B9" i="3"/>
  <c r="B10" i="3"/>
  <c r="B11" i="3"/>
  <c r="B12" i="3"/>
  <c r="B13" i="3"/>
  <c r="B14" i="3"/>
  <c r="B15" i="3"/>
  <c r="B16" i="3"/>
  <c r="B5" i="3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4" i="1"/>
  <c r="X44" i="1"/>
  <c r="X45" i="1"/>
  <c r="X46" i="1"/>
  <c r="X47" i="1"/>
  <c r="X48" i="1"/>
  <c r="X49" i="1"/>
  <c r="X50" i="1"/>
  <c r="X51" i="1"/>
  <c r="X52" i="1"/>
  <c r="X36" i="1"/>
  <c r="X37" i="1"/>
  <c r="X38" i="1"/>
  <c r="X39" i="1"/>
  <c r="X40" i="1"/>
  <c r="X41" i="1"/>
  <c r="X42" i="1"/>
  <c r="X43" i="1"/>
  <c r="X33" i="1"/>
  <c r="X34" i="1"/>
  <c r="X35" i="1"/>
  <c r="X24" i="1"/>
  <c r="X25" i="1"/>
  <c r="X26" i="1"/>
  <c r="X27" i="1"/>
  <c r="X28" i="1"/>
  <c r="X29" i="1"/>
  <c r="X30" i="1"/>
  <c r="X31" i="1"/>
  <c r="X32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4" i="1"/>
  <c r="U35" i="1"/>
  <c r="U27" i="1"/>
  <c r="U28" i="1"/>
  <c r="U29" i="1"/>
  <c r="U30" i="1"/>
  <c r="U31" i="1"/>
  <c r="U32" i="1"/>
  <c r="E20" i="4" s="1"/>
  <c r="U33" i="1"/>
  <c r="U34" i="1"/>
  <c r="U22" i="1"/>
  <c r="U23" i="1"/>
  <c r="U24" i="1"/>
  <c r="U25" i="1"/>
  <c r="U26" i="1"/>
  <c r="U10" i="1"/>
  <c r="U11" i="1"/>
  <c r="U12" i="1"/>
  <c r="U13" i="1"/>
  <c r="U14" i="1"/>
  <c r="U15" i="1"/>
  <c r="U16" i="1"/>
  <c r="U17" i="1"/>
  <c r="U18" i="1"/>
  <c r="U19" i="1"/>
  <c r="U20" i="1"/>
  <c r="U21" i="1"/>
  <c r="U9" i="1"/>
  <c r="I10" i="5" s="1"/>
  <c r="U8" i="1"/>
  <c r="I9" i="5" s="1"/>
  <c r="U7" i="1"/>
  <c r="I8" i="5" s="1"/>
  <c r="U6" i="1"/>
  <c r="I7" i="5" s="1"/>
  <c r="U5" i="1"/>
  <c r="I6" i="5" s="1"/>
  <c r="E10" i="4" l="1"/>
  <c r="E9" i="4"/>
  <c r="E8" i="4"/>
  <c r="E7" i="4"/>
  <c r="E18" i="4"/>
  <c r="E17" i="4"/>
  <c r="E19" i="4"/>
  <c r="E16" i="4"/>
  <c r="E15" i="4"/>
  <c r="E14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<sst xmlns="http://schemas.openxmlformats.org/spreadsheetml/2006/main" count="487" uniqueCount="239">
  <si>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</si>
  <si>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</si>
  <si>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</si>
  <si>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</si>
  <si>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</si>
  <si>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</si>
  <si>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</si>
  <si>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</si>
  <si>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</si>
  <si>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</si>
  <si>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</si>
  <si>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</si>
  <si>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</si>
  <si>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</si>
  <si>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</si>
  <si>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</si>
  <si>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</si>
  <si>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</si>
  <si>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</si>
  <si>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</si>
  <si>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</si>
  <si>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</si>
  <si>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</si>
  <si>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</si>
  <si>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</si>
  <si>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</si>
  <si>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</si>
  <si>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</si>
  <si>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</si>
  <si>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</si>
  <si>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</si>
  <si>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</si>
  <si>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</si>
  <si>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</si>
  <si>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</si>
  <si>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</si>
  <si>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</si>
  <si>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골반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</si>
  <si>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</si>
  <si>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</si>
  <si>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</si>
  <si>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</si>
  <si>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</si>
  <si>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</si>
  <si>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</si>
  <si>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</si>
  <si>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</si>
  <si>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</si>
  <si>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</si>
  <si>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</si>
  <si>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</si>
  <si>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</si>
  <si>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</si>
  <si>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</si>
  <si>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</si>
  <si>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</si>
  <si>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</si>
  <si>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</si>
  <si>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</si>
  <si>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</si>
  <si>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</si>
  <si>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</si>
  <si>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</si>
  <si>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</si>
  <si>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</si>
  <si>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</si>
  <si>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</si>
  <si>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</si>
  <si>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</si>
  <si>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</si>
  <si>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</si>
  <si>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</si>
  <si>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</si>
  <si>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</si>
  <si>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</si>
  <si>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</si>
  <si>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</si>
  <si>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</si>
  <si>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</si>
  <si>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</si>
  <si>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</si>
  <si>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</si>
  <si>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</si>
  <si>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</si>
  <si>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</si>
  <si>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</si>
  <si>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</si>
  <si>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</si>
  <si>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</si>
  <si>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</si>
  <si>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</si>
  <si>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</si>
  <si>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</si>
  <si>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</si>
  <si>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</si>
  <si>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</si>
  <si>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</si>
  <si>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</si>
  <si>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</si>
  <si>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모리나</t>
  </si>
  <si>
    <t>모리나_스탠딩_01</t>
  </si>
  <si>
    <t>모리나_서약_01</t>
  </si>
  <si>
    <t>상호작용이 진행되는 L2d 스킨 아이디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</si>
  <si>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</si>
  <si>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</si>
  <si>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</si>
  <si>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</si>
  <si>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</si>
  <si>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</si>
  <si>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</si>
  <si>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</si>
  <si>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</si>
  <si>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</si>
  <si>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</si>
  <si>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</si>
  <si>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</si>
  <si>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</si>
  <si>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</si>
  <si>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</si>
  <si>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</si>
  <si>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</si>
  <si>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</si>
  <si>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모리나_스탠딩</t>
  </si>
  <si>
    <t>모리나_서약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</si>
  <si>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</si>
  <si>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</si>
  <si>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</si>
  <si>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</si>
  <si>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</si>
  <si>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</si>
  <si>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</si>
  <si>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</si>
  <si>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</si>
  <si>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</si>
  <si>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</si>
  <si>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</si>
  <si>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</si>
  <si>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</si>
  <si>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</si>
  <si>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</si>
  <si>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</si>
  <si>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</si>
  <si>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</si>
  <si>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</si>
  <si>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</si>
  <si>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</si>
  <si>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</si>
  <si>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</si>
  <si>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</si>
  <si>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</si>
  <si>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</si>
  <si>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</si>
  <si>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</si>
  <si>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</si>
  <si>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</si>
  <si>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</si>
  <si>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</si>
  <si>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</si>
  <si>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</si>
  <si>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</si>
  <si>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</si>
  <si>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</si>
  <si>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</si>
  <si>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</si>
  <si>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</si>
  <si>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</si>
  <si>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</si>
  <si>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</si>
  <si>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</si>
  <si>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</si>
  <si>
    <t>루시아 기본 대기 3</t>
    <phoneticPr fontId="6" type="noConversion"/>
  </si>
  <si>
    <t>루시아 기본 대기 5</t>
  </si>
  <si>
    <t>모리나 기본 대기 1</t>
  </si>
  <si>
    <t>모리나 기본 대기 1</t>
    <phoneticPr fontId="6" type="noConversion"/>
  </si>
  <si>
    <t>모리나 기본 대기 3</t>
  </si>
  <si>
    <t>모리나 기본 대기 3</t>
    <phoneticPr fontId="6" type="noConversion"/>
  </si>
  <si>
    <t>모리나 기본 대기 5</t>
  </si>
  <si>
    <t>모리나 기본 대기 5</t>
    <phoneticPr fontId="6" type="noConversion"/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</si>
  <si>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</si>
  <si>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</si>
  <si>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</si>
  <si>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</si>
  <si>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</si>
  <si>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모리나 서약 대기 1</t>
    <phoneticPr fontId="6" type="noConversion"/>
  </si>
  <si>
    <t>모리나 서약 대기 2</t>
    <phoneticPr fontId="6" type="noConversion"/>
  </si>
  <si>
    <t>모리나 서약 대기 3</t>
  </si>
  <si>
    <t>모리나 서약 대기 4</t>
  </si>
  <si>
    <t>모리나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</si>
  <si>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</si>
  <si>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</si>
  <si>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</si>
  <si>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</si>
  <si>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</si>
  <si>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</si>
  <si>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</si>
  <si>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</si>
  <si>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</si>
  <si>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</si>
  <si>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</si>
  <si>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</si>
  <si>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</si>
  <si>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</si>
  <si>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</si>
  <si>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</si>
  <si>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</si>
  <si>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</si>
  <si>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</si>
  <si>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</si>
  <si>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</si>
  <si>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</si>
  <si>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</si>
  <si>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</si>
  <si>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</si>
  <si>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</si>
  <si>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</si>
  <si>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</si>
  <si>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</si>
  <si>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</si>
  <si>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</si>
  <si>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</si>
  <si>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</si>
  <si>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</si>
  <si>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</si>
  <si>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애니메이션 설명 1</t>
  </si>
  <si>
    <t>애니메이션 설명 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</si>
  <si>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</si>
  <si>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</si>
  <si>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</si>
  <si>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</si>
  <si>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</si>
  <si>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</si>
  <si>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</si>
  <si>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</si>
  <si>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key_1:int</t>
    <phoneticPr fontId="6" type="noConversion"/>
  </si>
  <si>
    <t>key_2:ENUM:TOUCH_BODY_TYPE:NONE</t>
    <phoneticPr fontId="6" type="noConversion"/>
  </si>
  <si>
    <t>key_2:int</t>
    <phoneticPr fontId="6" type="noConversion"/>
  </si>
  <si>
    <t>int</t>
    <phoneticPr fontId="6" type="noConversion"/>
  </si>
  <si>
    <t>ID</t>
    <phoneticPr fontId="6" type="noConversion"/>
  </si>
  <si>
    <t>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</si>
</sst>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8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1" xfId="0" applyFont="1" applyFill="1" applyBorder="1" applyAlignment="1">
      <alignment vertical="center"/>
    </xf>
    <xf numFmtId="0" fontId="2" fillId="0" borderId="17" xfId="0" applyFont="1" applyBorder="1"/>
    <xf numFmtId="0" fontId="2" fillId="0" borderId="32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3" xfId="0" applyFont="1" applyBorder="1"/>
    <xf numFmtId="0" fontId="7" fillId="0" borderId="0" xfId="0" applyFont="1"/>
    <xf numFmtId="0" fontId="8" fillId="0" borderId="0" xfId="0" applyFont="1"/>
    <xf numFmtId="0" fontId="1" fillId="12" borderId="15" xfId="0" applyFont="1" applyFill="1" applyBorder="1" applyAlignment="1">
      <alignment horizontal="right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right" vertical="center"/>
    </xf>
    <xf numFmtId="0" fontId="1" fillId="12" borderId="8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5" borderId="11" xfId="0" applyFont="1" applyFill="1" applyBorder="1"/>
    <xf numFmtId="0" fontId="1" fillId="15" borderId="2" xfId="0" applyFont="1" applyFill="1" applyBorder="1"/>
    <xf numFmtId="0" fontId="1" fillId="15" borderId="17" xfId="0" applyFont="1" applyFill="1" applyBorder="1"/>
    <xf numFmtId="0" fontId="1" fillId="18" borderId="24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right" vertical="center"/>
    </xf>
    <xf numFmtId="0" fontId="1" fillId="18" borderId="2" xfId="0" applyFont="1" applyFill="1" applyBorder="1" applyAlignment="1">
      <alignment horizontal="center" vertical="center"/>
    </xf>
    <xf numFmtId="0" fontId="1" fillId="18" borderId="26" xfId="0" applyFont="1" applyFill="1" applyBorder="1" applyAlignment="1">
      <alignment horizontal="right" vertical="center"/>
    </xf>
    <xf numFmtId="0" fontId="1" fillId="18" borderId="27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right" vertical="center"/>
    </xf>
    <xf numFmtId="0" fontId="1" fillId="18" borderId="29" xfId="0" applyFont="1" applyFill="1" applyBorder="1" applyAlignment="1">
      <alignment horizontal="right" vertical="center"/>
    </xf>
    <xf numFmtId="0" fontId="1" fillId="18" borderId="11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_V2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TOUCH_BODY_TYPE</v>
          </cell>
        </row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>
        <row r="1">
          <cell r="A1" t="str">
            <v>TOUCH_GESTURE_TYPE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>
        <row r="1">
          <cell r="A1" t="str">
            <v>INEQUALITY_TYPE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/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228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6" t="s">
        <v>163</v>
      </c>
      <c r="X1" s="76" t="s">
        <v>165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164</v>
      </c>
      <c r="V2" s="1"/>
      <c r="X2" s="5" t="s">
        <v>166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191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192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22</v>
      </c>
      <c r="N6" s="12">
        <v>2</v>
      </c>
      <c r="O6" s="6" t="s">
        <v>23</v>
      </c>
      <c r="P6" s="3"/>
      <c r="Q6" s="6" t="s">
        <v>24</v>
      </c>
      <c r="R6" s="12">
        <v>2</v>
      </c>
      <c r="S6" s="6" t="s">
        <v>25</v>
      </c>
      <c r="U6" s="11">
        <f>[2]me_chat_motion_data!$A7</f>
        <v>200001003</v>
      </c>
      <c r="V6" s="10" t="s">
        <v>193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27</v>
      </c>
      <c r="N7" s="6">
        <v>3</v>
      </c>
      <c r="O7" s="6" t="s">
        <v>28</v>
      </c>
      <c r="P7" s="3"/>
      <c r="Q7" s="6" t="s">
        <v>29</v>
      </c>
      <c r="R7" s="6">
        <v>3</v>
      </c>
      <c r="S7" s="6" t="s">
        <v>30</v>
      </c>
      <c r="U7" s="10">
        <f>[2]me_chat_motion_data!$A8</f>
        <v>200001004</v>
      </c>
      <c r="V7" s="10" t="s">
        <v>194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33</v>
      </c>
      <c r="N8" s="6">
        <v>4</v>
      </c>
      <c r="O8" s="6" t="s">
        <v>34</v>
      </c>
      <c r="P8" s="3"/>
      <c r="Q8" s="6" t="s">
        <v>35</v>
      </c>
      <c r="R8" s="6">
        <v>4</v>
      </c>
      <c r="S8" s="6" t="s">
        <v>36</v>
      </c>
      <c r="U8" s="10">
        <f>[2]me_chat_motion_data!$A9</f>
        <v>1200001001</v>
      </c>
      <c r="V8" s="10" t="s">
        <v>195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39</v>
      </c>
      <c r="N9" s="6">
        <v>5</v>
      </c>
      <c r="O9" s="6" t="s">
        <v>40</v>
      </c>
      <c r="P9" s="3"/>
      <c r="Q9" s="6" t="s">
        <v>41</v>
      </c>
      <c r="R9" s="6">
        <v>5</v>
      </c>
      <c r="S9" s="6" t="s">
        <v>42</v>
      </c>
      <c r="U9" s="10">
        <f>[2]me_chat_motion_data!$A10</f>
        <v>1200001002</v>
      </c>
      <c r="V9" s="10" t="s">
        <v>196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44</v>
      </c>
      <c r="N10" s="6">
        <v>6</v>
      </c>
      <c r="O10" s="6" t="s">
        <v>45</v>
      </c>
      <c r="P10" s="3"/>
      <c r="Q10" s="6" t="s">
        <v>46</v>
      </c>
      <c r="R10" s="6">
        <v>6</v>
      </c>
      <c r="S10" s="6" t="s">
        <v>47</v>
      </c>
      <c r="U10" s="10">
        <f>[2]me_chat_motion_data!$A11</f>
        <v>1200001003</v>
      </c>
      <c r="V10" s="10" t="s">
        <v>197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48</v>
      </c>
      <c r="N11" s="6">
        <v>7</v>
      </c>
      <c r="O11" s="6" t="s">
        <v>49</v>
      </c>
      <c r="P11" s="3"/>
      <c r="Q11" s="6" t="s">
        <v>50</v>
      </c>
      <c r="R11" s="6">
        <v>7</v>
      </c>
      <c r="S11" s="6" t="s">
        <v>51</v>
      </c>
      <c r="U11" s="11">
        <f>[2]me_chat_motion_data!$A12</f>
        <v>1200001004</v>
      </c>
      <c r="V11" s="10" t="s">
        <v>198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52</v>
      </c>
      <c r="N12" s="6">
        <v>8</v>
      </c>
      <c r="O12" s="6" t="s">
        <v>53</v>
      </c>
      <c r="P12" s="3"/>
      <c r="Q12" s="6" t="s">
        <v>54</v>
      </c>
      <c r="R12" s="6">
        <v>8</v>
      </c>
      <c r="S12" s="6" t="s">
        <v>55</v>
      </c>
      <c r="U12" s="10">
        <f>[2]me_chat_motion_data!$A13</f>
        <v>1200001005</v>
      </c>
      <c r="V12" s="10" t="s">
        <v>199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56</v>
      </c>
      <c r="N13" s="6">
        <v>9</v>
      </c>
      <c r="O13" s="6" t="s">
        <v>57</v>
      </c>
      <c r="P13" s="3"/>
      <c r="Q13" s="6" t="s">
        <v>58</v>
      </c>
      <c r="R13" s="6">
        <v>9</v>
      </c>
      <c r="S13" s="6" t="s">
        <v>59</v>
      </c>
      <c r="U13" s="10">
        <f>[2]me_chat_motion_data!$A14</f>
        <v>1200001006</v>
      </c>
      <c r="V13" s="10" t="s">
        <v>200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60</v>
      </c>
      <c r="N14" s="6">
        <v>10</v>
      </c>
      <c r="O14" s="6" t="s">
        <v>61</v>
      </c>
      <c r="P14" s="3"/>
      <c r="Q14" s="6" t="s">
        <v>62</v>
      </c>
      <c r="R14" s="6">
        <v>10</v>
      </c>
      <c r="S14" s="6" t="s">
        <v>63</v>
      </c>
      <c r="U14" s="10">
        <f>[2]me_chat_motion_data!$A15</f>
        <v>1200001007</v>
      </c>
      <c r="V14" s="10" t="s">
        <v>201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64</v>
      </c>
      <c r="N15" s="6">
        <v>11</v>
      </c>
      <c r="O15" s="6" t="s">
        <v>65</v>
      </c>
      <c r="P15" s="3"/>
      <c r="Q15" s="6" t="s">
        <v>66</v>
      </c>
      <c r="R15" s="6">
        <v>11</v>
      </c>
      <c r="S15" s="6" t="s">
        <v>67</v>
      </c>
      <c r="U15" s="10">
        <f>[2]me_chat_motion_data!$A16</f>
        <v>1200002001</v>
      </c>
      <c r="V15" s="10" t="s">
        <v>202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68</v>
      </c>
      <c r="N16" s="6">
        <v>12</v>
      </c>
      <c r="O16" s="6" t="s">
        <v>69</v>
      </c>
      <c r="P16" s="3"/>
      <c r="Q16" s="6" t="s">
        <v>70</v>
      </c>
      <c r="R16" s="6">
        <v>12</v>
      </c>
      <c r="S16" s="6" t="s">
        <v>71</v>
      </c>
      <c r="U16" s="11">
        <f>[2]me_chat_motion_data!$A17</f>
        <v>1200002002</v>
      </c>
      <c r="V16" s="10" t="s">
        <v>203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73</v>
      </c>
      <c r="R17" s="6">
        <v>13</v>
      </c>
      <c r="S17" s="6" t="s">
        <v>74</v>
      </c>
      <c r="U17" s="10">
        <f>[2]me_chat_motion_data!$A18</f>
        <v>1200002003</v>
      </c>
      <c r="V17" s="10" t="s">
        <v>204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76</v>
      </c>
      <c r="R18" s="6">
        <v>14</v>
      </c>
      <c r="S18" s="6" t="s">
        <v>77</v>
      </c>
      <c r="U18" s="10">
        <f>[2]me_chat_motion_data!$A19</f>
        <v>1200002004</v>
      </c>
      <c r="V18" s="10" t="s">
        <v>205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79</v>
      </c>
      <c r="R19" s="6">
        <v>15</v>
      </c>
      <c r="S19" s="6" t="s">
        <v>80</v>
      </c>
      <c r="U19" s="10">
        <f>[2]me_chat_motion_data!$A20</f>
        <v>1200002005</v>
      </c>
      <c r="V19" s="10" t="s">
        <v>206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207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208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209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210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211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212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213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214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215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216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217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218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219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220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221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222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X48" s="10">
        <f>[2]me_serifu_data!$A49</f>
        <v>1100002030</v>
      </c>
      <c r="Y48" s="10" t="str">
        <f>[2]me_serifu_data!$C49</f>
        <v>아아아앗!</v>
      </c>
    </row>
    <row r="49" spans="24:25" ht="16.5" customHeight="1">
      <c r="X49" s="10">
        <f>[2]me_serifu_data!$A50</f>
        <v>1100002031</v>
      </c>
      <c r="Y49" s="10" t="str">
        <f>[2]me_serifu_data!$C50</f>
        <v>오빠, 봤어? 안 봤지? 응?!</v>
      </c>
    </row>
    <row r="50" spans="24:25" ht="16.5" customHeight="1">
      <c r="X50" s="10">
        <f>[2]me_serifu_data!$A51</f>
        <v>1100002032</v>
      </c>
      <c r="Y50" s="10" t="str">
        <f>[2]me_serifu_data!$C51</f>
        <v>예뻤다고…? 그, 그러면….</v>
      </c>
    </row>
    <row r="51" spans="24:25" ht="16.5" customHeight="1">
      <c r="X51" s="10">
        <f>[2]me_serifu_data!$A52</f>
        <v>1100002033</v>
      </c>
      <c r="Y51" s="10" t="str">
        <f>[2]me_serifu_data!$C52</f>
        <v>본 거지! 봤구나! 내 가, 가슴!</v>
      </c>
    </row>
    <row r="52" spans="24:25" ht="16.5" customHeight="1">
      <c r="X52" s="10">
        <f>[2]me_serifu_data!$A53</f>
        <v>1100002034</v>
      </c>
      <c r="Y52" s="10" t="str">
        <f>[2]me_serifu_data!$C53</f>
        <v>오빠 진짜 바보!</v>
      </c>
    </row>
    <row r="53" spans="24:25" ht="16.5" customHeight="1"/>
    <row r="54" spans="24:25" ht="16.5" customHeight="1"/>
    <row r="55" spans="24:25" ht="16.5" customHeight="1"/>
    <row r="56" spans="24:25" ht="16.5" customHeight="1"/>
    <row r="57" spans="24:25" ht="16.5" customHeight="1"/>
    <row r="58" spans="24:25" ht="16.5" customHeight="1"/>
    <row r="59" spans="24:25" ht="16.5" customHeight="1"/>
    <row r="60" spans="24:25" ht="16.5" customHeight="1"/>
    <row r="61" spans="24:25" ht="16.5" customHeight="1"/>
    <row r="62" spans="24:25" ht="16.5" customHeight="1"/>
    <row r="63" spans="24:25" ht="16.5" customHeight="1"/>
    <row r="64" spans="24:2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C4" sqref="C4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5" t="s">
        <v>157</v>
      </c>
      <c r="B1" s="13"/>
      <c r="C1" s="13"/>
    </row>
    <row r="2" spans="1:7" ht="16.5" customHeight="1">
      <c r="A2" s="14" t="s">
        <v>83</v>
      </c>
      <c r="B2" s="14" t="s">
        <v>83</v>
      </c>
      <c r="C2" s="8" t="s">
        <v>84</v>
      </c>
      <c r="D2" s="14" t="s">
        <v>85</v>
      </c>
      <c r="E2" s="8" t="s">
        <v>86</v>
      </c>
      <c r="F2" s="8" t="s">
        <v>87</v>
      </c>
      <c r="G2" s="8" t="s">
        <v>88</v>
      </c>
    </row>
    <row r="3" spans="1:7" ht="16.5" customHeight="1">
      <c r="A3" s="14" t="s">
        <v>89</v>
      </c>
      <c r="B3" s="14" t="s">
        <v>90</v>
      </c>
      <c r="C3" s="15" t="s">
        <v>233</v>
      </c>
      <c r="D3" s="14" t="s">
        <v>90</v>
      </c>
      <c r="E3" s="15" t="s">
        <v>90</v>
      </c>
      <c r="F3" s="15" t="s">
        <v>90</v>
      </c>
      <c r="G3" s="15" t="s">
        <v>90</v>
      </c>
    </row>
    <row r="4" spans="1:7" ht="16.5" customHeight="1">
      <c r="A4" s="16" t="s">
        <v>91</v>
      </c>
      <c r="B4" s="16" t="s">
        <v>92</v>
      </c>
      <c r="C4" s="17" t="s">
        <v>93</v>
      </c>
      <c r="D4" s="16" t="s">
        <v>94</v>
      </c>
      <c r="E4" s="17" t="s">
        <v>232</v>
      </c>
      <c r="F4" s="17" t="s">
        <v>230</v>
      </c>
      <c r="G4" s="17" t="s">
        <v>231</v>
      </c>
    </row>
    <row r="5" spans="1:7" ht="16.5" customHeight="1">
      <c r="A5" s="99">
        <v>10100</v>
      </c>
      <c r="B5" s="99" t="s">
        <v>95</v>
      </c>
      <c r="C5" s="18">
        <v>1010001</v>
      </c>
      <c r="D5" s="97" t="s">
        <v>96</v>
      </c>
      <c r="E5" s="19" t="s">
        <v>162</v>
      </c>
      <c r="F5" s="19"/>
      <c r="G5" s="19"/>
    </row>
    <row r="6" spans="1:7" ht="16.5" customHeight="1">
      <c r="A6" s="100">
        <v>10100</v>
      </c>
      <c r="B6" s="100" t="s">
        <v>95</v>
      </c>
      <c r="C6" s="20">
        <v>1010051</v>
      </c>
      <c r="D6" s="98" t="s">
        <v>97</v>
      </c>
      <c r="E6" s="21" t="s">
        <v>162</v>
      </c>
      <c r="F6" s="21" t="s">
        <v>98</v>
      </c>
      <c r="G6" s="21" t="s">
        <v>98</v>
      </c>
    </row>
    <row r="7" spans="1:7" ht="16.5" customHeight="1">
      <c r="A7" s="99">
        <v>10101</v>
      </c>
      <c r="B7" s="99" t="s">
        <v>99</v>
      </c>
      <c r="C7" s="18">
        <v>1010101</v>
      </c>
      <c r="D7" s="97" t="s">
        <v>100</v>
      </c>
      <c r="E7" s="19" t="s">
        <v>162</v>
      </c>
      <c r="F7" s="19"/>
      <c r="G7" s="19"/>
    </row>
    <row r="8" spans="1:7" ht="16.5" customHeight="1">
      <c r="A8" s="100">
        <v>10101</v>
      </c>
      <c r="B8" s="100" t="s">
        <v>99</v>
      </c>
      <c r="C8" s="20">
        <v>1010151</v>
      </c>
      <c r="D8" s="98" t="s">
        <v>101</v>
      </c>
      <c r="E8" s="21" t="s">
        <v>162</v>
      </c>
      <c r="F8" s="21"/>
      <c r="G8" s="21"/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92"/>
  <sheetViews>
    <sheetView tabSelected="1" workbookViewId="0">
      <selection activeCell="B4" sqref="B4"/>
    </sheetView>
  </sheetViews>
  <sheetFormatPr defaultColWidth="14.42578125" defaultRowHeight="15" customHeight="1"/>
  <cols>
    <col min="2" max="2" width="42.140625" customWidth="1"/>
    <col min="3" max="3" width="19.5703125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158</v>
      </c>
      <c r="C1" s="1"/>
      <c r="D1" s="22"/>
      <c r="E1" s="22"/>
      <c r="F1" s="22"/>
      <c r="G1" s="22"/>
      <c r="H1" s="1"/>
    </row>
    <row r="2" spans="1:12" ht="16.5" customHeight="1">
      <c r="A2" s="8" t="s">
        <v>237</v>
      </c>
      <c r="B2" s="8" t="s">
        <v>102</v>
      </c>
      <c r="C2" s="8" t="s">
        <v>85</v>
      </c>
      <c r="D2" s="8" t="s">
        <v>103</v>
      </c>
      <c r="E2" s="8" t="s">
        <v>104</v>
      </c>
      <c r="F2" s="27" t="s">
        <v>105</v>
      </c>
      <c r="G2" s="27" t="s">
        <v>112</v>
      </c>
      <c r="J2" s="22"/>
      <c r="K2" s="13"/>
      <c r="L2" s="13"/>
    </row>
    <row r="3" spans="1:12" ht="16.5" customHeight="1">
      <c r="A3" s="15" t="s">
        <v>233</v>
      </c>
      <c r="B3" s="15" t="s">
        <v>161</v>
      </c>
      <c r="C3" s="15" t="s">
        <v>90</v>
      </c>
      <c r="D3" s="15" t="s">
        <v>227</v>
      </c>
      <c r="E3" s="15" t="s">
        <v>90</v>
      </c>
      <c r="F3" s="29" t="s">
        <v>89</v>
      </c>
      <c r="G3" s="29" t="s">
        <v>90</v>
      </c>
      <c r="J3" s="13"/>
      <c r="K3" s="13"/>
      <c r="L3" s="23"/>
    </row>
    <row r="4" spans="1:12" ht="16.5" customHeight="1" thickBot="1">
      <c r="A4" s="17" t="s">
        <v>238</v>
      </c>
      <c r="B4" s="17" t="s">
        <v>93</v>
      </c>
      <c r="C4" s="17" t="s">
        <v>94</v>
      </c>
      <c r="D4" s="17" t="s">
        <v>106</v>
      </c>
      <c r="E4" s="17" t="s">
        <v>107</v>
      </c>
      <c r="F4" s="17" t="s">
        <v>108</v>
      </c>
      <c r="G4" s="17" t="s">
        <v>117</v>
      </c>
    </row>
    <row r="5" spans="1:12" ht="16.5" customHeight="1">
      <c r="A5" s="88">
        <v>1</v>
      </c>
      <c r="B5" s="88">
        <f t="shared" ref="A5:B16" ca="1" si="0">INDEX(l2d_char_skin_id, MATCH(OFFSET(B5, 0, 1), l2d_char_skin_info, 0))</f>
        <v>1010001</v>
      </c>
      <c r="C5" s="94" t="s">
        <v>96</v>
      </c>
      <c r="D5" s="91">
        <f t="shared" ref="D5:D16" ca="1" si="1">INDEX(LOVE_LEVEL_TYPE_value, MATCH(OFFSET(D5, 0, 1), LOVE_LEVEL_TYPE_comment, 0))</f>
        <v>1</v>
      </c>
      <c r="E5" s="94" t="s">
        <v>16</v>
      </c>
      <c r="F5" s="91">
        <f t="shared" ref="F5:F16" ca="1" si="2">INDEX(l2d_skin_ani_state_id, MATCH(OFFSET(F5, 0, 1), l2d_skin_ani_state_info, 0))</f>
        <v>10100011</v>
      </c>
      <c r="G5" s="78" t="s">
        <v>167</v>
      </c>
      <c r="J5" s="22"/>
      <c r="L5" s="13"/>
    </row>
    <row r="6" spans="1:12" ht="16.5" customHeight="1">
      <c r="A6" s="89">
        <v>2</v>
      </c>
      <c r="B6" s="89">
        <f t="shared" ca="1" si="0"/>
        <v>1010001</v>
      </c>
      <c r="C6" s="95" t="s">
        <v>96</v>
      </c>
      <c r="D6" s="92">
        <f t="shared" ca="1" si="1"/>
        <v>2</v>
      </c>
      <c r="E6" s="95" t="s">
        <v>21</v>
      </c>
      <c r="F6" s="92">
        <f t="shared" ca="1" si="2"/>
        <v>10100011</v>
      </c>
      <c r="G6" s="79" t="s">
        <v>167</v>
      </c>
      <c r="J6" s="13"/>
      <c r="L6" s="13"/>
    </row>
    <row r="7" spans="1:12" ht="16.5" customHeight="1">
      <c r="A7" s="89">
        <v>3</v>
      </c>
      <c r="B7" s="89">
        <f t="shared" ca="1" si="0"/>
        <v>1010001</v>
      </c>
      <c r="C7" s="95" t="s">
        <v>96</v>
      </c>
      <c r="D7" s="92">
        <f t="shared" ca="1" si="1"/>
        <v>3</v>
      </c>
      <c r="E7" s="95" t="s">
        <v>26</v>
      </c>
      <c r="F7" s="92">
        <f t="shared" ca="1" si="2"/>
        <v>10100013</v>
      </c>
      <c r="G7" s="79" t="s">
        <v>169</v>
      </c>
      <c r="J7" s="13"/>
      <c r="L7" s="13"/>
    </row>
    <row r="8" spans="1:12" ht="16.5" customHeight="1">
      <c r="A8" s="89">
        <v>4</v>
      </c>
      <c r="B8" s="89">
        <f t="shared" ca="1" si="0"/>
        <v>1010001</v>
      </c>
      <c r="C8" s="95" t="s">
        <v>96</v>
      </c>
      <c r="D8" s="92">
        <f t="shared" ca="1" si="1"/>
        <v>4</v>
      </c>
      <c r="E8" s="95" t="s">
        <v>32</v>
      </c>
      <c r="F8" s="92">
        <f t="shared" ca="1" si="2"/>
        <v>10100013</v>
      </c>
      <c r="G8" s="79" t="s">
        <v>169</v>
      </c>
      <c r="J8" s="23"/>
      <c r="K8" s="23"/>
      <c r="L8" s="23"/>
    </row>
    <row r="9" spans="1:12" ht="16.5" customHeight="1">
      <c r="A9" s="89">
        <v>5</v>
      </c>
      <c r="B9" s="89">
        <f t="shared" ca="1" si="0"/>
        <v>1010001</v>
      </c>
      <c r="C9" s="95" t="s">
        <v>96</v>
      </c>
      <c r="D9" s="92">
        <f t="shared" ca="1" si="1"/>
        <v>5</v>
      </c>
      <c r="E9" s="95" t="s">
        <v>38</v>
      </c>
      <c r="F9" s="92">
        <f t="shared" ca="1" si="2"/>
        <v>10100015</v>
      </c>
      <c r="G9" s="79" t="s">
        <v>171</v>
      </c>
    </row>
    <row r="10" spans="1:12" ht="16.5" customHeight="1" thickBot="1">
      <c r="A10" s="90">
        <v>6</v>
      </c>
      <c r="B10" s="90">
        <f t="shared" ca="1" si="0"/>
        <v>1010051</v>
      </c>
      <c r="C10" s="96" t="s">
        <v>97</v>
      </c>
      <c r="D10" s="93">
        <f t="shared" ca="1" si="1"/>
        <v>5</v>
      </c>
      <c r="E10" s="96" t="s">
        <v>38</v>
      </c>
      <c r="F10" s="93">
        <f t="shared" ca="1" si="2"/>
        <v>10100515</v>
      </c>
      <c r="G10" s="80" t="s">
        <v>182</v>
      </c>
    </row>
    <row r="11" spans="1:12" ht="16.5" customHeight="1">
      <c r="A11" s="88">
        <v>7</v>
      </c>
      <c r="B11" s="88">
        <f t="shared" ca="1" si="0"/>
        <v>1010101</v>
      </c>
      <c r="C11" s="94" t="s">
        <v>100</v>
      </c>
      <c r="D11" s="91">
        <f t="shared" ca="1" si="1"/>
        <v>1</v>
      </c>
      <c r="E11" s="94" t="s">
        <v>16</v>
      </c>
      <c r="F11" s="91">
        <f t="shared" ca="1" si="2"/>
        <v>10101011</v>
      </c>
      <c r="G11" s="78" t="s">
        <v>172</v>
      </c>
    </row>
    <row r="12" spans="1:12" ht="16.5" customHeight="1">
      <c r="A12" s="89">
        <v>8</v>
      </c>
      <c r="B12" s="89">
        <f t="shared" ca="1" si="0"/>
        <v>1010101</v>
      </c>
      <c r="C12" s="95" t="s">
        <v>100</v>
      </c>
      <c r="D12" s="92">
        <f t="shared" ca="1" si="1"/>
        <v>2</v>
      </c>
      <c r="E12" s="95" t="s">
        <v>21</v>
      </c>
      <c r="F12" s="92">
        <f t="shared" ca="1" si="2"/>
        <v>10101011</v>
      </c>
      <c r="G12" s="79" t="s">
        <v>172</v>
      </c>
    </row>
    <row r="13" spans="1:12" ht="16.5" customHeight="1">
      <c r="A13" s="89">
        <v>9</v>
      </c>
      <c r="B13" s="89">
        <f t="shared" ca="1" si="0"/>
        <v>1010101</v>
      </c>
      <c r="C13" s="95" t="s">
        <v>100</v>
      </c>
      <c r="D13" s="92">
        <f t="shared" ca="1" si="1"/>
        <v>3</v>
      </c>
      <c r="E13" s="95" t="s">
        <v>26</v>
      </c>
      <c r="F13" s="92">
        <f t="shared" ca="1" si="2"/>
        <v>10101013</v>
      </c>
      <c r="G13" s="79" t="s">
        <v>174</v>
      </c>
    </row>
    <row r="14" spans="1:12" ht="16.5" customHeight="1">
      <c r="A14" s="89">
        <v>10</v>
      </c>
      <c r="B14" s="89">
        <f t="shared" ca="1" si="0"/>
        <v>1010101</v>
      </c>
      <c r="C14" s="95" t="s">
        <v>100</v>
      </c>
      <c r="D14" s="92">
        <f t="shared" ca="1" si="1"/>
        <v>4</v>
      </c>
      <c r="E14" s="95" t="s">
        <v>32</v>
      </c>
      <c r="F14" s="92">
        <f t="shared" ca="1" si="2"/>
        <v>10101013</v>
      </c>
      <c r="G14" s="79" t="s">
        <v>174</v>
      </c>
    </row>
    <row r="15" spans="1:12" ht="16.5" customHeight="1">
      <c r="A15" s="89">
        <v>11</v>
      </c>
      <c r="B15" s="89">
        <f t="shared" ca="1" si="0"/>
        <v>1010101</v>
      </c>
      <c r="C15" s="95" t="s">
        <v>100</v>
      </c>
      <c r="D15" s="92">
        <f t="shared" ca="1" si="1"/>
        <v>5</v>
      </c>
      <c r="E15" s="95" t="s">
        <v>38</v>
      </c>
      <c r="F15" s="92">
        <f t="shared" ca="1" si="2"/>
        <v>10101015</v>
      </c>
      <c r="G15" s="79" t="s">
        <v>176</v>
      </c>
    </row>
    <row r="16" spans="1:12" ht="16.5" customHeight="1" thickBot="1">
      <c r="A16" s="90">
        <v>12</v>
      </c>
      <c r="B16" s="90">
        <f t="shared" ca="1" si="0"/>
        <v>1010151</v>
      </c>
      <c r="C16" s="96" t="s">
        <v>101</v>
      </c>
      <c r="D16" s="93">
        <f t="shared" ca="1" si="1"/>
        <v>5</v>
      </c>
      <c r="E16" s="96" t="s">
        <v>38</v>
      </c>
      <c r="F16" s="93">
        <f t="shared" ca="1" si="2"/>
        <v>10101515</v>
      </c>
      <c r="G16" s="80" t="s">
        <v>187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6" type="noConversion"/>
  <dataValidations count="3">
    <dataValidation type="list" allowBlank="1" showInputMessage="1" showErrorMessage="1" sqref="C5:C16" xr:uid="{28EB9EDC-98FF-46E5-86D0-A49521D23778}">
      <formula1>l2d_char_skin_info</formula1>
    </dataValidation>
    <dataValidation type="list" allowBlank="1" showInputMessage="1" showErrorMessage="1" sqref="E5:E16" xr:uid="{CACDE897-B70D-494A-91D2-08A17852B286}">
      <formula1>LOVE_LEVEL_TYPE_comment</formula1>
    </dataValidation>
    <dataValidation type="list" allowBlank="1" showInputMessage="1" showErrorMessage="1" sqref="G5:G16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6"/>
  <sheetViews>
    <sheetView workbookViewId="0">
      <selection activeCell="E32" sqref="E32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159</v>
      </c>
      <c r="B1" s="1"/>
      <c r="C1" s="1"/>
      <c r="D1" s="1"/>
    </row>
    <row r="2" spans="1:8" ht="36.75" customHeight="1">
      <c r="A2" s="14" t="s">
        <v>109</v>
      </c>
      <c r="B2" s="14" t="s">
        <v>110</v>
      </c>
      <c r="C2" s="8" t="s">
        <v>111</v>
      </c>
      <c r="D2" s="27" t="s">
        <v>112</v>
      </c>
      <c r="E2" s="8" t="s">
        <v>113</v>
      </c>
      <c r="F2" s="8" t="s">
        <v>188</v>
      </c>
      <c r="G2" s="8" t="s">
        <v>114</v>
      </c>
    </row>
    <row r="3" spans="1:8" ht="16.5" customHeight="1">
      <c r="A3" s="28" t="s">
        <v>90</v>
      </c>
      <c r="B3" s="28" t="s">
        <v>90</v>
      </c>
      <c r="C3" s="29" t="s">
        <v>233</v>
      </c>
      <c r="D3" s="29" t="s">
        <v>90</v>
      </c>
      <c r="E3" s="29" t="s">
        <v>161</v>
      </c>
      <c r="F3" s="29" t="s">
        <v>189</v>
      </c>
      <c r="G3" s="29" t="s">
        <v>161</v>
      </c>
    </row>
    <row r="4" spans="1:8" ht="16.5" customHeight="1">
      <c r="A4" s="16" t="s">
        <v>116</v>
      </c>
      <c r="B4" s="16" t="s">
        <v>107</v>
      </c>
      <c r="C4" s="17" t="s">
        <v>108</v>
      </c>
      <c r="D4" s="17" t="s">
        <v>117</v>
      </c>
      <c r="E4" s="17" t="s">
        <v>118</v>
      </c>
      <c r="F4" s="17" t="s">
        <v>190</v>
      </c>
      <c r="G4" s="17" t="s">
        <v>114</v>
      </c>
    </row>
    <row r="5" spans="1:8" ht="16.5" customHeight="1" thickBot="1">
      <c r="A5" s="119" t="s">
        <v>119</v>
      </c>
      <c r="B5" s="120" t="s">
        <v>16</v>
      </c>
      <c r="C5" s="31">
        <v>10100011</v>
      </c>
      <c r="D5" s="83" t="s">
        <v>168</v>
      </c>
      <c r="E5" s="101">
        <f t="shared" ref="E5:E20" ca="1" si="0">INDEX(me_chat_motion_data_id_value, MATCH(OFFSET(E5, 0, 1), me_chat_motion_data_id_comment, 0))</f>
        <v>1200002018</v>
      </c>
      <c r="F5" s="30" t="s">
        <v>219</v>
      </c>
      <c r="G5" s="32" t="str">
        <f>C5&amp;"01"</f>
        <v>1010001101</v>
      </c>
    </row>
    <row r="6" spans="1:8" ht="16.5" customHeight="1">
      <c r="A6" s="121" t="s">
        <v>119</v>
      </c>
      <c r="B6" s="122" t="s">
        <v>26</v>
      </c>
      <c r="C6" s="34">
        <v>10100013</v>
      </c>
      <c r="D6" s="84" t="s">
        <v>170</v>
      </c>
      <c r="E6" s="102">
        <f t="shared" ca="1" si="0"/>
        <v>1200002018</v>
      </c>
      <c r="F6" s="30" t="s">
        <v>219</v>
      </c>
      <c r="G6" s="35" t="str">
        <f>C6&amp;"03"</f>
        <v>1010001303</v>
      </c>
    </row>
    <row r="7" spans="1:8" ht="16.5" customHeight="1" thickBot="1">
      <c r="A7" s="123" t="s">
        <v>119</v>
      </c>
      <c r="B7" s="124" t="s">
        <v>38</v>
      </c>
      <c r="C7" s="37">
        <v>10100015</v>
      </c>
      <c r="D7" s="85" t="s">
        <v>171</v>
      </c>
      <c r="E7" s="103">
        <f t="shared" ca="1" si="0"/>
        <v>1200002018</v>
      </c>
      <c r="F7" s="36" t="s">
        <v>219</v>
      </c>
      <c r="G7" s="38" t="str">
        <f>C7&amp;"05"</f>
        <v>1010001505</v>
      </c>
    </row>
    <row r="8" spans="1:8" ht="16.5" customHeight="1" thickBot="1">
      <c r="A8" s="119" t="s">
        <v>121</v>
      </c>
      <c r="B8" s="120" t="s">
        <v>38</v>
      </c>
      <c r="C8" s="31">
        <v>10100511</v>
      </c>
      <c r="D8" s="86" t="s">
        <v>178</v>
      </c>
      <c r="E8" s="101">
        <f t="shared" ca="1" si="0"/>
        <v>1200002018</v>
      </c>
      <c r="F8" s="30" t="s">
        <v>219</v>
      </c>
      <c r="G8" s="32" t="str">
        <f t="shared" ref="G8:G13" si="1">C8&amp;"01"</f>
        <v>1010051101</v>
      </c>
      <c r="H8" s="13"/>
    </row>
    <row r="9" spans="1:8" ht="16.5" customHeight="1" thickBot="1">
      <c r="A9" s="119" t="s">
        <v>121</v>
      </c>
      <c r="B9" s="120" t="s">
        <v>38</v>
      </c>
      <c r="C9" s="31">
        <v>10100512</v>
      </c>
      <c r="D9" s="86" t="s">
        <v>179</v>
      </c>
      <c r="E9" s="101">
        <f t="shared" ca="1" si="0"/>
        <v>1200002018</v>
      </c>
      <c r="F9" s="30" t="s">
        <v>219</v>
      </c>
      <c r="G9" s="32" t="str">
        <f t="shared" si="1"/>
        <v>1010051201</v>
      </c>
      <c r="H9" s="13"/>
    </row>
    <row r="10" spans="1:8" ht="16.5" customHeight="1" thickBot="1">
      <c r="A10" s="119" t="s">
        <v>121</v>
      </c>
      <c r="B10" s="120" t="s">
        <v>38</v>
      </c>
      <c r="C10" s="31">
        <v>10100513</v>
      </c>
      <c r="D10" s="86" t="s">
        <v>180</v>
      </c>
      <c r="E10" s="101">
        <f t="shared" ca="1" si="0"/>
        <v>1200002018</v>
      </c>
      <c r="F10" s="30" t="s">
        <v>219</v>
      </c>
      <c r="G10" s="32" t="str">
        <f t="shared" si="1"/>
        <v>1010051301</v>
      </c>
      <c r="H10" s="13"/>
    </row>
    <row r="11" spans="1:8" ht="16.5" customHeight="1" thickBot="1">
      <c r="A11" s="119" t="s">
        <v>121</v>
      </c>
      <c r="B11" s="120" t="s">
        <v>38</v>
      </c>
      <c r="C11" s="31">
        <v>10100514</v>
      </c>
      <c r="D11" s="86" t="s">
        <v>181</v>
      </c>
      <c r="E11" s="101">
        <f t="shared" ca="1" si="0"/>
        <v>1200002018</v>
      </c>
      <c r="F11" s="30" t="s">
        <v>219</v>
      </c>
      <c r="G11" s="32" t="str">
        <f t="shared" si="1"/>
        <v>1010051401</v>
      </c>
      <c r="H11" s="13"/>
    </row>
    <row r="12" spans="1:8" ht="16.5" customHeight="1" thickBot="1">
      <c r="A12" s="119" t="s">
        <v>121</v>
      </c>
      <c r="B12" s="120" t="s">
        <v>38</v>
      </c>
      <c r="C12" s="31">
        <v>10100515</v>
      </c>
      <c r="D12" s="86" t="s">
        <v>182</v>
      </c>
      <c r="E12" s="101">
        <f t="shared" ca="1" si="0"/>
        <v>1200002018</v>
      </c>
      <c r="F12" s="30" t="s">
        <v>219</v>
      </c>
      <c r="G12" s="32" t="str">
        <f t="shared" si="1"/>
        <v>1010051501</v>
      </c>
    </row>
    <row r="13" spans="1:8" ht="16.5" customHeight="1">
      <c r="A13" s="119" t="s">
        <v>122</v>
      </c>
      <c r="B13" s="120" t="s">
        <v>16</v>
      </c>
      <c r="C13" s="31">
        <v>10101011</v>
      </c>
      <c r="D13" s="83" t="s">
        <v>173</v>
      </c>
      <c r="E13" s="101">
        <f t="shared" ca="1" si="0"/>
        <v>1200002018</v>
      </c>
      <c r="F13" s="30" t="s">
        <v>219</v>
      </c>
      <c r="G13" s="32" t="str">
        <f t="shared" si="1"/>
        <v>1010101101</v>
      </c>
    </row>
    <row r="14" spans="1:8" ht="16.5" customHeight="1">
      <c r="A14" s="121" t="s">
        <v>122</v>
      </c>
      <c r="B14" s="122" t="s">
        <v>26</v>
      </c>
      <c r="C14" s="34">
        <v>10101013</v>
      </c>
      <c r="D14" s="84" t="s">
        <v>175</v>
      </c>
      <c r="E14" s="102">
        <f t="shared" ca="1" si="0"/>
        <v>1200002018</v>
      </c>
      <c r="F14" s="33" t="s">
        <v>219</v>
      </c>
      <c r="G14" s="35" t="str">
        <f>C14&amp;"03"</f>
        <v>1010101303</v>
      </c>
    </row>
    <row r="15" spans="1:8" ht="16.5" customHeight="1" thickBot="1">
      <c r="A15" s="123" t="s">
        <v>122</v>
      </c>
      <c r="B15" s="124" t="s">
        <v>38</v>
      </c>
      <c r="C15" s="37">
        <v>10101015</v>
      </c>
      <c r="D15" s="85" t="s">
        <v>177</v>
      </c>
      <c r="E15" s="103">
        <f t="shared" ca="1" si="0"/>
        <v>1200002018</v>
      </c>
      <c r="F15" s="36" t="s">
        <v>219</v>
      </c>
      <c r="G15" s="38" t="str">
        <f>C15&amp;"05"</f>
        <v>1010101505</v>
      </c>
    </row>
    <row r="16" spans="1:8" ht="16.5" customHeight="1" thickBot="1">
      <c r="A16" s="119" t="s">
        <v>123</v>
      </c>
      <c r="B16" s="120" t="s">
        <v>38</v>
      </c>
      <c r="C16" s="31">
        <v>10101511</v>
      </c>
      <c r="D16" s="86" t="s">
        <v>183</v>
      </c>
      <c r="E16" s="101">
        <f t="shared" ca="1" si="0"/>
        <v>1200002018</v>
      </c>
      <c r="F16" s="30" t="s">
        <v>219</v>
      </c>
      <c r="G16" s="32" t="str">
        <f t="shared" ref="G16:G20" si="2">C16&amp;"01"</f>
        <v>1010151101</v>
      </c>
    </row>
    <row r="17" spans="1:7" ht="16.5" customHeight="1" thickBot="1">
      <c r="A17" s="119" t="s">
        <v>123</v>
      </c>
      <c r="B17" s="120" t="s">
        <v>38</v>
      </c>
      <c r="C17" s="31">
        <v>10101512</v>
      </c>
      <c r="D17" s="86" t="s">
        <v>184</v>
      </c>
      <c r="E17" s="101">
        <f t="shared" ca="1" si="0"/>
        <v>1200002018</v>
      </c>
      <c r="F17" s="30" t="s">
        <v>219</v>
      </c>
      <c r="G17" s="32" t="str">
        <f t="shared" si="2"/>
        <v>1010151201</v>
      </c>
    </row>
    <row r="18" spans="1:7" ht="16.5" customHeight="1" thickBot="1">
      <c r="A18" s="119" t="s">
        <v>123</v>
      </c>
      <c r="B18" s="120" t="s">
        <v>38</v>
      </c>
      <c r="C18" s="31">
        <v>10101513</v>
      </c>
      <c r="D18" s="86" t="s">
        <v>185</v>
      </c>
      <c r="E18" s="101">
        <f t="shared" ca="1" si="0"/>
        <v>1200002018</v>
      </c>
      <c r="F18" s="30" t="s">
        <v>219</v>
      </c>
      <c r="G18" s="32" t="str">
        <f t="shared" si="2"/>
        <v>1010151301</v>
      </c>
    </row>
    <row r="19" spans="1:7" ht="16.5" customHeight="1" thickBot="1">
      <c r="A19" s="119" t="s">
        <v>123</v>
      </c>
      <c r="B19" s="120" t="s">
        <v>38</v>
      </c>
      <c r="C19" s="31">
        <v>10101514</v>
      </c>
      <c r="D19" s="86" t="s">
        <v>186</v>
      </c>
      <c r="E19" s="101">
        <f t="shared" ca="1" si="0"/>
        <v>1200002018</v>
      </c>
      <c r="F19" s="30" t="s">
        <v>219</v>
      </c>
      <c r="G19" s="32" t="str">
        <f t="shared" si="2"/>
        <v>1010151401</v>
      </c>
    </row>
    <row r="20" spans="1:7" ht="16.5" customHeight="1" thickBot="1">
      <c r="A20" s="125" t="s">
        <v>123</v>
      </c>
      <c r="B20" s="126" t="s">
        <v>38</v>
      </c>
      <c r="C20" s="40">
        <v>10101515</v>
      </c>
      <c r="D20" s="87" t="s">
        <v>187</v>
      </c>
      <c r="E20" s="104">
        <f t="shared" ca="1" si="0"/>
        <v>1200002018</v>
      </c>
      <c r="F20" s="39" t="s">
        <v>219</v>
      </c>
      <c r="G20" s="41" t="str">
        <f t="shared" si="2"/>
        <v>1010151501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</sheetData>
  <phoneticPr fontId="6" type="noConversion"/>
  <dataValidations count="2">
    <dataValidation type="list" allowBlank="1" showInputMessage="1" showErrorMessage="1" sqref="F5:F20" xr:uid="{6ACB758F-79DE-49B4-A00E-4198367D7E8E}">
      <formula1>me_chat_motion_data_id_comment</formula1>
    </dataValidation>
    <dataValidation type="custom" allowBlank="1" showInputMessage="1" showErrorMessage="1" sqref="G5:G20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selection activeCell="K4" sqref="K4"/>
    </sheetView>
  </sheetViews>
  <sheetFormatPr defaultColWidth="14.42578125" defaultRowHeight="15" customHeight="1"/>
  <cols>
    <col min="1" max="1" width="23.85546875" customWidth="1"/>
    <col min="2" max="2" width="17.85546875" customWidth="1"/>
    <col min="3" max="3" width="19.42578125" customWidth="1"/>
    <col min="4" max="4" width="12.140625" customWidth="1"/>
    <col min="5" max="5" width="37.42578125" customWidth="1"/>
    <col min="6" max="6" width="37.28515625" customWidth="1"/>
    <col min="7" max="7" width="41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14" width="25.28515625" customWidth="1"/>
    <col min="15" max="25" width="8.7109375" customWidth="1"/>
  </cols>
  <sheetData>
    <row r="1" spans="1:14">
      <c r="A1" s="75" t="s">
        <v>160</v>
      </c>
    </row>
    <row r="2" spans="1:14" ht="16.5">
      <c r="A2" s="8" t="s">
        <v>114</v>
      </c>
      <c r="B2" s="14" t="s">
        <v>85</v>
      </c>
      <c r="C2" s="28" t="s">
        <v>110</v>
      </c>
      <c r="D2" s="28" t="s">
        <v>124</v>
      </c>
      <c r="E2" s="8" t="s">
        <v>125</v>
      </c>
      <c r="F2" s="8" t="s">
        <v>125</v>
      </c>
      <c r="G2" s="8" t="s">
        <v>126</v>
      </c>
      <c r="H2" s="8" t="s">
        <v>126</v>
      </c>
      <c r="I2" s="8" t="s">
        <v>127</v>
      </c>
      <c r="J2" s="8" t="s">
        <v>128</v>
      </c>
      <c r="K2" s="8" t="s">
        <v>129</v>
      </c>
      <c r="L2" s="9" t="s">
        <v>130</v>
      </c>
      <c r="M2" s="8" t="s">
        <v>131</v>
      </c>
      <c r="N2" s="8" t="s">
        <v>226</v>
      </c>
    </row>
    <row r="3" spans="1:14" ht="16.5">
      <c r="A3" s="15" t="s">
        <v>233</v>
      </c>
      <c r="B3" s="42" t="s">
        <v>90</v>
      </c>
      <c r="C3" s="14" t="s">
        <v>90</v>
      </c>
      <c r="D3" s="14" t="s">
        <v>90</v>
      </c>
      <c r="E3" s="15" t="s">
        <v>234</v>
      </c>
      <c r="F3" s="15" t="s">
        <v>90</v>
      </c>
      <c r="G3" s="15" t="s">
        <v>229</v>
      </c>
      <c r="H3" s="15" t="s">
        <v>90</v>
      </c>
      <c r="I3" s="15" t="s">
        <v>236</v>
      </c>
      <c r="J3" s="15" t="s">
        <v>90</v>
      </c>
      <c r="K3" s="15" t="s">
        <v>236</v>
      </c>
      <c r="L3" s="9" t="s">
        <v>90</v>
      </c>
      <c r="M3" s="29" t="s">
        <v>89</v>
      </c>
      <c r="N3" s="29" t="s">
        <v>189</v>
      </c>
    </row>
    <row r="4" spans="1:14" ht="17.25" thickBot="1">
      <c r="A4" s="17" t="s">
        <v>114</v>
      </c>
      <c r="B4" s="43" t="s">
        <v>94</v>
      </c>
      <c r="C4" s="44" t="s">
        <v>107</v>
      </c>
      <c r="D4" s="44" t="s">
        <v>117</v>
      </c>
      <c r="E4" s="17" t="s">
        <v>132</v>
      </c>
      <c r="F4" s="46" t="s">
        <v>133</v>
      </c>
      <c r="G4" s="46" t="s">
        <v>134</v>
      </c>
      <c r="H4" s="46" t="s">
        <v>135</v>
      </c>
      <c r="I4" s="46" t="s">
        <v>136</v>
      </c>
      <c r="J4" s="46" t="s">
        <v>137</v>
      </c>
      <c r="K4" s="48" t="s">
        <v>138</v>
      </c>
      <c r="L4" s="47" t="s">
        <v>139</v>
      </c>
      <c r="M4" s="46" t="s">
        <v>140</v>
      </c>
      <c r="N4" s="46" t="s">
        <v>225</v>
      </c>
    </row>
    <row r="5" spans="1:14" ht="16.5">
      <c r="A5" s="31">
        <v>1010001101</v>
      </c>
      <c r="B5" s="108" t="s">
        <v>96</v>
      </c>
      <c r="C5" s="109" t="s">
        <v>16</v>
      </c>
      <c r="D5" s="109" t="s">
        <v>120</v>
      </c>
      <c r="E5" s="105">
        <f t="shared" ref="E5:E10" ca="1" si="0">INDEX(TOUCH_BODY_TYPE_value, MATCH(OFFSET(E5, 0, 1), TOUCH_BODY_TYPE_comment, 0))</f>
        <v>0</v>
      </c>
      <c r="F5" s="51" t="s">
        <v>13</v>
      </c>
      <c r="G5" s="105">
        <f t="shared" ref="G5:G10" ca="1" si="1">INDEX(TOUCH_GESTURE_TYPE_value, MATCH(OFFSET(G5, 0, 1), TOUCH_GESTURE_TYPE_comment, 0))</f>
        <v>1</v>
      </c>
      <c r="H5" s="52" t="s">
        <v>14</v>
      </c>
      <c r="I5" s="105">
        <f ca="1">INDEX(me_chat_motion_data_id_value, MATCH(OFFSET(I5, 0, 1), me_chat_motion_data_id_comment, 0))</f>
        <v>200001001</v>
      </c>
      <c r="J5" s="52" t="s">
        <v>223</v>
      </c>
      <c r="K5" s="105">
        <v>0</v>
      </c>
      <c r="L5" s="52" t="s">
        <v>141</v>
      </c>
      <c r="M5" s="105">
        <f t="shared" ref="M5:M10" ca="1" si="2">INDEX(l2d_skin_ani_state_id, MATCH(OFFSET(M5, 0, 1), l2d_skin_ani_state_info, 0))</f>
        <v>10100011</v>
      </c>
      <c r="N5" s="81" t="s">
        <v>167</v>
      </c>
    </row>
    <row r="6" spans="1:14" ht="16.5">
      <c r="A6" s="34">
        <v>1010001101</v>
      </c>
      <c r="B6" s="110" t="s">
        <v>96</v>
      </c>
      <c r="C6" s="111" t="s">
        <v>16</v>
      </c>
      <c r="D6" s="112" t="s">
        <v>120</v>
      </c>
      <c r="E6" s="106">
        <f t="shared" ca="1" si="0"/>
        <v>2</v>
      </c>
      <c r="F6" s="54" t="s">
        <v>20</v>
      </c>
      <c r="G6" s="106">
        <f t="shared" ca="1" si="1"/>
        <v>1</v>
      </c>
      <c r="H6" s="55" t="s">
        <v>14</v>
      </c>
      <c r="I6" s="106">
        <f t="shared" ref="I6:I10" ca="1" si="3">INDEX(me_chat_motion_data_id_value, MATCH(OFFSET(I6, 0, 1), me_chat_motion_data_id_comment, 0))</f>
        <v>200001002</v>
      </c>
      <c r="J6" s="55" t="s">
        <v>224</v>
      </c>
      <c r="K6" s="106">
        <v>0</v>
      </c>
      <c r="L6" s="55" t="s">
        <v>141</v>
      </c>
      <c r="M6" s="106">
        <f t="shared" ca="1" si="2"/>
        <v>10100011</v>
      </c>
      <c r="N6" s="77" t="s">
        <v>167</v>
      </c>
    </row>
    <row r="7" spans="1:14" ht="17.25" thickBot="1">
      <c r="A7" s="58">
        <v>1010001101</v>
      </c>
      <c r="B7" s="110" t="s">
        <v>96</v>
      </c>
      <c r="C7" s="113" t="s">
        <v>16</v>
      </c>
      <c r="D7" s="114" t="s">
        <v>120</v>
      </c>
      <c r="E7" s="106">
        <f t="shared" ca="1" si="0"/>
        <v>5</v>
      </c>
      <c r="F7" s="54" t="s">
        <v>37</v>
      </c>
      <c r="G7" s="106">
        <f t="shared" ca="1" si="1"/>
        <v>1</v>
      </c>
      <c r="H7" s="55" t="s">
        <v>14</v>
      </c>
      <c r="I7" s="106">
        <f t="shared" ca="1" si="3"/>
        <v>200001003</v>
      </c>
      <c r="J7" s="55" t="s">
        <v>193</v>
      </c>
      <c r="K7" s="106">
        <v>0</v>
      </c>
      <c r="L7" s="55" t="s">
        <v>141</v>
      </c>
      <c r="M7" s="106">
        <f t="shared" ca="1" si="2"/>
        <v>10100011</v>
      </c>
      <c r="N7" s="77" t="s">
        <v>167</v>
      </c>
    </row>
    <row r="8" spans="1:14" ht="16.5">
      <c r="A8" s="31">
        <v>1010001102</v>
      </c>
      <c r="B8" s="115" t="s">
        <v>96</v>
      </c>
      <c r="C8" s="111" t="s">
        <v>26</v>
      </c>
      <c r="D8" s="116" t="s">
        <v>120</v>
      </c>
      <c r="E8" s="105">
        <f t="shared" ca="1" si="0"/>
        <v>0</v>
      </c>
      <c r="F8" s="51" t="s">
        <v>13</v>
      </c>
      <c r="G8" s="105">
        <f t="shared" ca="1" si="1"/>
        <v>1</v>
      </c>
      <c r="H8" s="52" t="s">
        <v>14</v>
      </c>
      <c r="I8" s="105">
        <f t="shared" ca="1" si="3"/>
        <v>200001004</v>
      </c>
      <c r="J8" s="52" t="s">
        <v>194</v>
      </c>
      <c r="K8" s="105">
        <v>0</v>
      </c>
      <c r="L8" s="52" t="s">
        <v>142</v>
      </c>
      <c r="M8" s="105">
        <f t="shared" ca="1" si="2"/>
        <v>10100013</v>
      </c>
      <c r="N8" s="81" t="s">
        <v>169</v>
      </c>
    </row>
    <row r="9" spans="1:14" ht="16.5">
      <c r="A9" s="34">
        <v>1010001102</v>
      </c>
      <c r="B9" s="110" t="s">
        <v>96</v>
      </c>
      <c r="C9" s="109" t="s">
        <v>26</v>
      </c>
      <c r="D9" s="114" t="s">
        <v>120</v>
      </c>
      <c r="E9" s="106">
        <f t="shared" ca="1" si="0"/>
        <v>2</v>
      </c>
      <c r="F9" s="54" t="s">
        <v>20</v>
      </c>
      <c r="G9" s="106">
        <f t="shared" ca="1" si="1"/>
        <v>1</v>
      </c>
      <c r="H9" s="55" t="s">
        <v>14</v>
      </c>
      <c r="I9" s="106">
        <f t="shared" ca="1" si="3"/>
        <v>1200001001</v>
      </c>
      <c r="J9" s="55" t="s">
        <v>195</v>
      </c>
      <c r="K9" s="106">
        <v>0</v>
      </c>
      <c r="L9" s="55" t="s">
        <v>143</v>
      </c>
      <c r="M9" s="106">
        <f t="shared" ca="1" si="2"/>
        <v>10100013</v>
      </c>
      <c r="N9" s="77" t="s">
        <v>169</v>
      </c>
    </row>
    <row r="10" spans="1:14" ht="17.25" thickBot="1">
      <c r="A10" s="62">
        <v>1010001102</v>
      </c>
      <c r="B10" s="117" t="s">
        <v>96</v>
      </c>
      <c r="C10" s="113" t="s">
        <v>26</v>
      </c>
      <c r="D10" s="118" t="s">
        <v>120</v>
      </c>
      <c r="E10" s="107">
        <f t="shared" ca="1" si="0"/>
        <v>5</v>
      </c>
      <c r="F10" s="64" t="s">
        <v>37</v>
      </c>
      <c r="G10" s="107">
        <f t="shared" ca="1" si="1"/>
        <v>1</v>
      </c>
      <c r="H10" s="65" t="s">
        <v>14</v>
      </c>
      <c r="I10" s="107">
        <f t="shared" ca="1" si="3"/>
        <v>1200001002</v>
      </c>
      <c r="J10" s="65" t="s">
        <v>196</v>
      </c>
      <c r="K10" s="107">
        <v>0</v>
      </c>
      <c r="L10" s="65" t="s">
        <v>143</v>
      </c>
      <c r="M10" s="107">
        <f t="shared" ca="1" si="2"/>
        <v>10100013</v>
      </c>
      <c r="N10" s="82" t="s">
        <v>169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dataValidations count="4">
    <dataValidation type="list" allowBlank="1" showErrorMessage="1" sqref="H5:H10" xr:uid="{00000000-0002-0000-0400-000000000000}">
      <formula1>TOUCH_GESTURE_TYPE_value</formula1>
    </dataValidation>
    <dataValidation type="list" allowBlank="1" showErrorMessage="1" sqref="F5:F10" xr:uid="{00000000-0002-0000-0400-000001000000}">
      <formula1>TOUCH_BODY_TYPE_comment</formula1>
    </dataValidation>
    <dataValidation type="list" allowBlank="1" showInputMessage="1" showErrorMessage="1" sqref="J5:J10" xr:uid="{AA31B95C-B757-4043-9D64-DC03FC994B7E}">
      <formula1>me_chat_motion_data_id_comment</formula1>
    </dataValidation>
    <dataValidation type="list" allowBlank="1" showInputMessage="1" showErrorMessage="1" sqref="N5:N10" xr:uid="{AB363970-368F-4E04-ACCE-6798C275BAFC}">
      <formula1>l2d_skin_ani_state_info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E4" sqref="E4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5" t="s">
        <v>160</v>
      </c>
    </row>
    <row r="2" spans="1:25" ht="34.5" customHeight="1">
      <c r="A2" s="27" t="s">
        <v>114</v>
      </c>
      <c r="B2" s="68" t="s">
        <v>85</v>
      </c>
      <c r="C2" s="69" t="s">
        <v>144</v>
      </c>
      <c r="D2" s="69" t="s">
        <v>124</v>
      </c>
      <c r="E2" s="27" t="s">
        <v>125</v>
      </c>
      <c r="F2" s="70" t="s">
        <v>125</v>
      </c>
      <c r="G2" s="27" t="s">
        <v>126</v>
      </c>
      <c r="H2" s="70" t="s">
        <v>126</v>
      </c>
      <c r="I2" s="27" t="s">
        <v>127</v>
      </c>
      <c r="J2" s="70" t="s">
        <v>128</v>
      </c>
      <c r="K2" s="27" t="s">
        <v>129</v>
      </c>
      <c r="L2" s="70" t="s">
        <v>130</v>
      </c>
      <c r="M2" s="27" t="s">
        <v>145</v>
      </c>
      <c r="N2" s="27" t="s">
        <v>131</v>
      </c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5" ht="16.5">
      <c r="A3" s="15" t="s">
        <v>233</v>
      </c>
      <c r="B3" s="42" t="s">
        <v>90</v>
      </c>
      <c r="C3" s="14" t="s">
        <v>90</v>
      </c>
      <c r="D3" s="14" t="s">
        <v>90</v>
      </c>
      <c r="E3" s="15" t="s">
        <v>235</v>
      </c>
      <c r="F3" s="9" t="s">
        <v>90</v>
      </c>
      <c r="G3" s="15" t="s">
        <v>89</v>
      </c>
      <c r="H3" s="9" t="s">
        <v>90</v>
      </c>
      <c r="I3" s="15" t="s">
        <v>115</v>
      </c>
      <c r="J3" s="9" t="s">
        <v>90</v>
      </c>
      <c r="K3" s="15" t="s">
        <v>115</v>
      </c>
      <c r="L3" s="9" t="s">
        <v>90</v>
      </c>
      <c r="M3" s="15" t="s">
        <v>90</v>
      </c>
      <c r="N3" s="29" t="s">
        <v>89</v>
      </c>
    </row>
    <row r="4" spans="1:25" ht="16.5">
      <c r="A4" s="17" t="s">
        <v>114</v>
      </c>
      <c r="B4" s="43" t="s">
        <v>94</v>
      </c>
      <c r="C4" s="44" t="s">
        <v>146</v>
      </c>
      <c r="D4" s="44" t="s">
        <v>117</v>
      </c>
      <c r="E4" s="17" t="s">
        <v>132</v>
      </c>
      <c r="F4" s="45" t="s">
        <v>133</v>
      </c>
      <c r="G4" s="46" t="s">
        <v>134</v>
      </c>
      <c r="H4" s="47" t="s">
        <v>135</v>
      </c>
      <c r="I4" s="46" t="s">
        <v>136</v>
      </c>
      <c r="J4" s="47" t="s">
        <v>137</v>
      </c>
      <c r="K4" s="48" t="s">
        <v>138</v>
      </c>
      <c r="L4" s="47" t="s">
        <v>139</v>
      </c>
      <c r="M4" s="48" t="s">
        <v>147</v>
      </c>
      <c r="N4" s="46" t="s">
        <v>140</v>
      </c>
    </row>
    <row r="5" spans="1:25" ht="16.5">
      <c r="A5" s="72">
        <v>1010051101</v>
      </c>
      <c r="B5" s="24" t="s">
        <v>97</v>
      </c>
      <c r="C5" s="73" t="s">
        <v>148</v>
      </c>
      <c r="D5" s="61" t="s">
        <v>120</v>
      </c>
      <c r="E5" s="50">
        <f t="array" ref="E5">INDEX('!참조'!$F$3:$F$30,MATCH(F5,'!참조'!$G$3:$G$30,0))</f>
        <v>0</v>
      </c>
      <c r="F5" s="51" t="s">
        <v>13</v>
      </c>
      <c r="G5" s="50">
        <f t="array" ref="G5">INDEX('!참조'!$B$3:$B$20,MATCH(H5,'!참조'!$C$3:$C$20,0))</f>
        <v>1</v>
      </c>
      <c r="H5" s="52" t="s">
        <v>14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97</v>
      </c>
      <c r="C6" s="49" t="s">
        <v>149</v>
      </c>
      <c r="D6" s="60" t="s">
        <v>120</v>
      </c>
      <c r="E6" s="11">
        <f t="array" ref="E6">INDEX('!참조'!$F$3:$F$30,MATCH(F6,'!참조'!$G$3:$G$30,0))</f>
        <v>2</v>
      </c>
      <c r="F6" s="54" t="s">
        <v>20</v>
      </c>
      <c r="G6" s="11">
        <f t="array" ref="G6">INDEX('!참조'!$B$3:$B$20,MATCH(H6,'!참조'!$C$3:$C$20,0))</f>
        <v>1</v>
      </c>
      <c r="H6" s="55" t="s">
        <v>14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97</v>
      </c>
      <c r="C7" s="49" t="s">
        <v>149</v>
      </c>
      <c r="D7" s="60" t="s">
        <v>120</v>
      </c>
      <c r="E7" s="11">
        <f t="array" ref="E7">INDEX('!참조'!$F$3:$F$30,MATCH(F7,'!참조'!$G$3:$G$30,0))</f>
        <v>2</v>
      </c>
      <c r="F7" s="54" t="s">
        <v>20</v>
      </c>
      <c r="G7" s="11">
        <f t="array" ref="G7">INDEX('!참조'!$B$3:$B$20,MATCH(H7,'!참조'!$C$3:$C$20,0))</f>
        <v>1</v>
      </c>
      <c r="H7" s="55" t="s">
        <v>14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97</v>
      </c>
      <c r="C8" s="49" t="s">
        <v>150</v>
      </c>
      <c r="D8" s="60" t="s">
        <v>120</v>
      </c>
      <c r="E8" s="11">
        <f t="array" ref="E8">INDEX('!참조'!$F$3:$F$30,MATCH(F8,'!참조'!$G$3:$G$30,0))</f>
        <v>13</v>
      </c>
      <c r="F8" s="54" t="s">
        <v>72</v>
      </c>
      <c r="G8" s="11">
        <f t="array" ref="G8">INDEX('!참조'!$B$3:$B$20,MATCH(H8,'!참조'!$C$3:$C$20,0))</f>
        <v>1</v>
      </c>
      <c r="H8" s="55" t="s">
        <v>14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97</v>
      </c>
      <c r="C9" s="49" t="s">
        <v>151</v>
      </c>
      <c r="D9" s="60" t="s">
        <v>120</v>
      </c>
      <c r="E9" s="11">
        <f t="array" ref="E9">INDEX('!참조'!$F$3:$F$30,MATCH(F9,'!참조'!$G$3:$G$30,0))</f>
        <v>14</v>
      </c>
      <c r="F9" s="54" t="s">
        <v>75</v>
      </c>
      <c r="G9" s="11">
        <f t="array" ref="G9">INDEX('!참조'!$B$3:$B$20,MATCH(H9,'!참조'!$C$3:$C$20,0))</f>
        <v>1</v>
      </c>
      <c r="H9" s="55" t="s">
        <v>14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97</v>
      </c>
      <c r="C10" s="49" t="s">
        <v>152</v>
      </c>
      <c r="D10" s="49" t="s">
        <v>120</v>
      </c>
      <c r="E10" s="11">
        <f t="array" ref="E10">INDEX('!참조'!$F$3:$F$30,MATCH(F10,'!참조'!$G$3:$G$30,0))</f>
        <v>6</v>
      </c>
      <c r="F10" s="54" t="s">
        <v>43</v>
      </c>
      <c r="G10" s="11">
        <f t="array" ref="G10">INDEX('!참조'!$B$3:$B$20,MATCH(H10,'!참조'!$C$3:$C$20,0))</f>
        <v>1</v>
      </c>
      <c r="H10" s="55" t="s">
        <v>14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97</v>
      </c>
      <c r="C11" s="49" t="s">
        <v>153</v>
      </c>
      <c r="D11" s="49" t="s">
        <v>120</v>
      </c>
      <c r="E11" s="11">
        <f t="array" ref="E11">INDEX('!참조'!$F$3:$F$30,MATCH(F11,'!참조'!$G$3:$G$30,0))</f>
        <v>6</v>
      </c>
      <c r="F11" s="54" t="s">
        <v>43</v>
      </c>
      <c r="G11" s="11">
        <f t="array" ref="G11">INDEX('!참조'!$B$3:$B$20,MATCH(H11,'!참조'!$C$3:$C$20,0))</f>
        <v>4</v>
      </c>
      <c r="H11" s="55" t="s">
        <v>31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97</v>
      </c>
      <c r="C12" s="49" t="s">
        <v>154</v>
      </c>
      <c r="D12" s="49" t="s">
        <v>120</v>
      </c>
      <c r="E12" s="11">
        <f t="array" ref="E12">INDEX('!참조'!$F$3:$F$30,MATCH(F12,'!참조'!$G$3:$G$30,0))</f>
        <v>15</v>
      </c>
      <c r="F12" s="54" t="s">
        <v>78</v>
      </c>
      <c r="G12" s="11">
        <f t="array" ref="G12">INDEX('!참조'!$B$3:$B$20,MATCH(H12,'!참조'!$C$3:$C$20,0))</f>
        <v>4</v>
      </c>
      <c r="H12" s="55" t="s">
        <v>31</v>
      </c>
      <c r="I12" s="56"/>
      <c r="J12" s="55"/>
      <c r="K12" s="57"/>
      <c r="L12" s="55"/>
      <c r="M12" s="57"/>
      <c r="N12" s="35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</row>
    <row r="13" spans="1:25" ht="16.5">
      <c r="A13" s="34">
        <v>1010051102</v>
      </c>
      <c r="B13" s="25" t="s">
        <v>155</v>
      </c>
      <c r="C13" s="49" t="s">
        <v>154</v>
      </c>
      <c r="D13" s="49" t="s">
        <v>120</v>
      </c>
      <c r="E13" s="11">
        <f t="array" ref="E13">INDEX('!참조'!$F$3:$F$30,MATCH(F13,'!참조'!$G$3:$G$30,0))</f>
        <v>19</v>
      </c>
      <c r="F13" s="54" t="s">
        <v>81</v>
      </c>
      <c r="G13" s="11">
        <f t="array" ref="G13">INDEX('!참조'!$B$3:$B$20,MATCH(H13,'!참조'!$C$3:$C$20,0))</f>
        <v>4</v>
      </c>
      <c r="H13" s="55" t="s">
        <v>31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156</v>
      </c>
      <c r="C14" s="59" t="s">
        <v>154</v>
      </c>
      <c r="D14" s="59" t="s">
        <v>120</v>
      </c>
      <c r="E14" s="63">
        <f t="array" ref="E14">INDEX('!참조'!$F$3:$F$30,MATCH(F14,'!참조'!$G$3:$G$30,0))</f>
        <v>20</v>
      </c>
      <c r="F14" s="64" t="s">
        <v>82</v>
      </c>
      <c r="G14" s="63">
        <f t="array" ref="G14">INDEX('!참조'!$B$3:$B$20,MATCH(H14,'!참조'!$C$3:$C$20,0))</f>
        <v>4</v>
      </c>
      <c r="H14" s="65" t="s">
        <v>31</v>
      </c>
      <c r="I14" s="66"/>
      <c r="J14" s="65"/>
      <c r="K14" s="67"/>
      <c r="L14" s="65"/>
      <c r="M14" s="67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2024-01-30T08:33:18Z</dcterms:modified>
</cp:coreProperties>
</file>