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695D6777-5733-4021-AFAD-EB0845C64879}" xr6:coauthVersionLast="47" xr6:coauthVersionMax="47" xr10:uidLastSave="{00000000-0000-0000-0000-000000000000}"/>
  <bookViews>
    <workbookView xWindow="6495" yWindow="2115" windowWidth="30060" windowHeight="18660" activeTab="1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l2d_char_skin!$C$5:$C$8</definedName>
    <definedName name="l2d_char_skin_info">l2d_char_skin!$D$5:$D$8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F16" i="3" l="1"/>
  <c r="F17" i="3"/>
  <c r="F18" i="3"/>
  <c r="F19" i="3"/>
  <c r="F20" i="3"/>
  <c r="E14" i="5"/>
  <c r="M30" i="5"/>
  <c r="I30" i="5"/>
  <c r="G30" i="5"/>
  <c r="E30" i="5"/>
  <c r="M26" i="5"/>
  <c r="I26" i="5"/>
  <c r="G26" i="5"/>
  <c r="E26" i="5"/>
  <c r="M22" i="5"/>
  <c r="I22" i="5"/>
  <c r="G22" i="5"/>
  <c r="E22" i="5"/>
  <c r="M18" i="5"/>
  <c r="I18" i="5"/>
  <c r="G18" i="5"/>
  <c r="E18" i="5"/>
  <c r="M14" i="5"/>
  <c r="I14" i="5"/>
  <c r="G14" i="5"/>
  <c r="M29" i="5"/>
  <c r="I29" i="5"/>
  <c r="G29" i="5"/>
  <c r="E29" i="5"/>
  <c r="M25" i="5"/>
  <c r="I25" i="5"/>
  <c r="G25" i="5"/>
  <c r="E25" i="5"/>
  <c r="M21" i="5"/>
  <c r="I21" i="5"/>
  <c r="G21" i="5"/>
  <c r="E21" i="5"/>
  <c r="M17" i="5"/>
  <c r="I17" i="5"/>
  <c r="G17" i="5"/>
  <c r="E17" i="5"/>
  <c r="M13" i="5"/>
  <c r="I13" i="5"/>
  <c r="G13" i="5"/>
  <c r="E13" i="5"/>
  <c r="M28" i="5"/>
  <c r="I28" i="5"/>
  <c r="G28" i="5"/>
  <c r="E28" i="5"/>
  <c r="M24" i="5"/>
  <c r="I24" i="5"/>
  <c r="G24" i="5"/>
  <c r="E24" i="5"/>
  <c r="M20" i="5"/>
  <c r="I20" i="5"/>
  <c r="G20" i="5"/>
  <c r="E20" i="5"/>
  <c r="M16" i="5"/>
  <c r="I16" i="5"/>
  <c r="G16" i="5"/>
  <c r="E16" i="5"/>
  <c r="M12" i="5"/>
  <c r="I12" i="5"/>
  <c r="G12" i="5"/>
  <c r="E12" i="5"/>
  <c r="M27" i="5"/>
  <c r="I27" i="5"/>
  <c r="G27" i="5"/>
  <c r="E27" i="5"/>
  <c r="M23" i="5"/>
  <c r="I23" i="5"/>
  <c r="G23" i="5"/>
  <c r="E23" i="5"/>
  <c r="M19" i="5"/>
  <c r="I19" i="5"/>
  <c r="G19" i="5"/>
  <c r="E19" i="5"/>
  <c r="M15" i="5"/>
  <c r="I15" i="5"/>
  <c r="G15" i="5"/>
  <c r="E15" i="5"/>
  <c r="M11" i="5"/>
  <c r="I11" i="5"/>
  <c r="G11" i="5"/>
  <c r="E11" i="5"/>
  <c r="G9" i="5"/>
  <c r="I9" i="5"/>
  <c r="M9" i="5"/>
  <c r="G10" i="5"/>
  <c r="I10" i="5"/>
  <c r="M10" i="5"/>
  <c r="E9" i="5"/>
  <c r="E10" i="5"/>
  <c r="G15" i="4"/>
  <c r="G16" i="4"/>
  <c r="G17" i="4"/>
  <c r="E15" i="4"/>
  <c r="E16" i="4"/>
  <c r="E17" i="4"/>
  <c r="G14" i="4"/>
  <c r="E14" i="4"/>
  <c r="B20" i="3" l="1"/>
  <c r="B19" i="3"/>
  <c r="B18" i="3"/>
  <c r="B17" i="3"/>
  <c r="B16" i="3"/>
  <c r="U41" i="1"/>
  <c r="U42" i="1"/>
  <c r="U40" i="1"/>
  <c r="U38" i="1"/>
  <c r="U39" i="1"/>
  <c r="U37" i="1"/>
  <c r="U36" i="1"/>
  <c r="B5" i="3" l="1"/>
  <c r="B6" i="3"/>
  <c r="B7" i="3"/>
  <c r="B8" i="3"/>
  <c r="B9" i="3"/>
  <c r="B10" i="3"/>
  <c r="B11" i="3"/>
  <c r="B12" i="3"/>
  <c r="B13" i="3"/>
  <c r="B14" i="3"/>
  <c r="B15" i="3"/>
  <c r="F10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U4" i="1"/>
  <c r="D17" i="3" l="1"/>
  <c r="D16" i="3"/>
  <c r="D19" i="3"/>
  <c r="D20" i="3"/>
  <c r="D18" i="3"/>
  <c r="D10" i="3"/>
  <c r="D11" i="3"/>
  <c r="D12" i="3"/>
  <c r="D13" i="3"/>
  <c r="D14" i="3"/>
  <c r="D15" i="3"/>
  <c r="M6" i="5"/>
  <c r="M7" i="5"/>
  <c r="M8" i="5"/>
  <c r="M5" i="5"/>
  <c r="E6" i="5"/>
  <c r="E7" i="5"/>
  <c r="E8" i="5"/>
  <c r="E5" i="5"/>
  <c r="G6" i="5"/>
  <c r="G7" i="5"/>
  <c r="G8" i="5"/>
  <c r="G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5" i="3"/>
  <c r="F6" i="3"/>
  <c r="F7" i="3"/>
  <c r="F8" i="3"/>
  <c r="F9" i="3"/>
  <c r="F11" i="3"/>
  <c r="F12" i="3"/>
  <c r="F13" i="3"/>
  <c r="F14" i="3"/>
  <c r="F15" i="3"/>
  <c r="D6" i="3"/>
  <c r="D7" i="3"/>
  <c r="D8" i="3"/>
  <c r="D9" i="3"/>
  <c r="D5" i="3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4" i="1"/>
  <c r="X44" i="1"/>
  <c r="X45" i="1"/>
  <c r="X46" i="1"/>
  <c r="X47" i="1"/>
  <c r="X48" i="1"/>
  <c r="X49" i="1"/>
  <c r="X50" i="1"/>
  <c r="X51" i="1"/>
  <c r="X52" i="1"/>
  <c r="X36" i="1"/>
  <c r="X37" i="1"/>
  <c r="X38" i="1"/>
  <c r="X39" i="1"/>
  <c r="X40" i="1"/>
  <c r="X41" i="1"/>
  <c r="X42" i="1"/>
  <c r="X43" i="1"/>
  <c r="X33" i="1"/>
  <c r="X34" i="1"/>
  <c r="X35" i="1"/>
  <c r="X24" i="1"/>
  <c r="X25" i="1"/>
  <c r="X26" i="1"/>
  <c r="X27" i="1"/>
  <c r="X28" i="1"/>
  <c r="X29" i="1"/>
  <c r="X30" i="1"/>
  <c r="X31" i="1"/>
  <c r="X3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U35" i="1"/>
  <c r="U27" i="1"/>
  <c r="U28" i="1"/>
  <c r="U29" i="1"/>
  <c r="U30" i="1"/>
  <c r="U31" i="1"/>
  <c r="U32" i="1"/>
  <c r="E23" i="4" s="1"/>
  <c r="U33" i="1"/>
  <c r="U34" i="1"/>
  <c r="U22" i="1"/>
  <c r="U23" i="1"/>
  <c r="U24" i="1"/>
  <c r="U25" i="1"/>
  <c r="U26" i="1"/>
  <c r="U10" i="1"/>
  <c r="U11" i="1"/>
  <c r="U12" i="1"/>
  <c r="U13" i="1"/>
  <c r="U14" i="1"/>
  <c r="U15" i="1"/>
  <c r="U16" i="1"/>
  <c r="U17" i="1"/>
  <c r="U18" i="1"/>
  <c r="I5" i="5" s="1"/>
  <c r="U19" i="1"/>
  <c r="U20" i="1"/>
  <c r="U21" i="1"/>
  <c r="U9" i="1"/>
  <c r="U8" i="1"/>
  <c r="U7" i="1"/>
  <c r="U6" i="1"/>
  <c r="U5" i="1"/>
  <c r="I6" i="5" l="1"/>
  <c r="I7" i="5"/>
  <c r="I8" i="5"/>
  <c r="E10" i="4"/>
  <c r="E9" i="4"/>
  <c r="E8" i="4"/>
  <c r="E7" i="4"/>
  <c r="E21" i="4"/>
  <c r="E20" i="4"/>
  <c r="E22" i="4"/>
  <c r="E19" i="4"/>
  <c r="E18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<sst xmlns="http://schemas.openxmlformats.org/spreadsheetml/2006/main" count="708" uniqueCount="268">
  <si>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</si>
  <si>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</si>
  <si>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</si>
  <si>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</si>
  <si>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</si>
  <si>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</si>
  <si>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</si>
  <si>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</si>
  <si>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</si>
  <si>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</si>
  <si>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</si>
  <si>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</si>
  <si>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</si>
  <si>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</si>
  <si>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</si>
  <si>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</si>
  <si>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</si>
  <si>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</si>
  <si>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</si>
  <si>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</si>
  <si>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</si>
  <si>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</si>
  <si>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</si>
  <si>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</si>
  <si>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</si>
  <si>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</si>
  <si>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</si>
  <si>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</si>
  <si>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</si>
  <si>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</si>
  <si>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</si>
  <si>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</si>
  <si>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</si>
  <si>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</si>
  <si>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</si>
  <si>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</si>
  <si>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</si>
  <si>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</si>
  <si>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</si>
  <si>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</si>
  <si>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</si>
  <si>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</si>
  <si>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</si>
  <si>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</si>
  <si>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</si>
  <si>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</si>
  <si>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</si>
  <si>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</si>
  <si>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</si>
  <si>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</si>
  <si>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</si>
  <si>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</si>
  <si>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</si>
  <si>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</si>
  <si>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</si>
  <si>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</si>
  <si>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</si>
  <si>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</si>
  <si>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</si>
  <si>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</si>
  <si>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</si>
  <si>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</si>
  <si>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</si>
  <si>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</si>
  <si>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</si>
  <si>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</si>
  <si>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</si>
  <si>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</si>
  <si>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</si>
  <si>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</si>
  <si>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</si>
  <si>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</si>
  <si>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</si>
  <si>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</si>
  <si>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</si>
  <si>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</si>
  <si>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</si>
  <si>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</si>
  <si>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</si>
  <si>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</si>
  <si>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</si>
  <si>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</si>
  <si>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</si>
  <si>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</si>
  <si>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</si>
  <si>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</si>
  <si>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</si>
  <si>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</si>
  <si>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</si>
  <si>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</si>
  <si>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</si>
  <si>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</si>
  <si>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</si>
  <si>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</si>
  <si>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</si>
  <si>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</si>
  <si>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</si>
  <si>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</si>
  <si>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</si>
  <si>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</si>
  <si>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</si>
  <si>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</si>
  <si>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</si>
  <si>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</si>
  <si>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</si>
  <si>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</si>
  <si>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</si>
  <si>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</si>
  <si>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</si>
  <si>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</si>
  <si>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</si>
  <si>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</si>
  <si>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</si>
  <si>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</si>
  <si>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</si>
  <si>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</si>
  <si>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</si>
  <si>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</si>
  <si>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</si>
  <si>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</si>
  <si>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</si>
  <si>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</si>
  <si>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</si>
  <si>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</si>
  <si>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</si>
  <si>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</si>
  <si>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</si>
  <si>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</si>
  <si>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</si>
  <si>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</si>
  <si>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</si>
  <si>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</si>
  <si>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</si>
  <si>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</si>
  <si>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</si>
  <si>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</si>
  <si>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</si>
  <si>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</si>
  <si>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</si>
  <si>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</si>
  <si>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</si>
  <si>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</si>
  <si>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</si>
  <si>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</si>
  <si>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</si>
  <si>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</si>
  <si>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</si>
  <si>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</si>
  <si>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</si>
  <si>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</si>
  <si>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</si>
  <si>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</si>
  <si>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</si>
  <si>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</si>
  <si>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</si>
  <si>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</si>
  <si>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</si>
  <si>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</si>
  <si>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</si>
  <si>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</si>
  <si>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</si>
  <si>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</si>
  <si>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</si>
  <si>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</si>
  <si>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</si>
  <si>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</si>
  <si>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</si>
  <si>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</si>
  <si>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</si>
  <si>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</si>
  <si>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</si>
  <si>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</si>
  <si>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</si>
  <si>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</si>
  <si>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</si>
  <si>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</si>
  <si>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</si>
  <si>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</si>
  <si>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</si>
  <si>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</si>
  <si>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</si>
  <si>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</si>
  <si>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</si>
  <si>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</si>
  <si>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</si>
  <si>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</si>
  <si>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</si>
  <si>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</si>
  <si>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</si>
  <si>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</si>
  <si>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</si>
  <si>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</si>
  <si>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</si>
  <si>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</si>
  <si>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</si>
  <si>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</si>
  <si>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</si>
  <si>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</si>
  <si>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</si>
  <si>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</si>
  <si>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</si>
  <si>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</si>
  <si>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</si>
  <si>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</si>
  <si>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</si>
  <si>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</si>
  <si>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</si>
  <si>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</si>
  <si>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</si>
  <si>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</si>
  <si>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</si>
  <si>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</si>
  <si>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</si>
  <si>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</si>
  <si>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</si>
  <si>
    <t>key_1:int</t>
    <phoneticPr fontId="6" type="noConversion"/>
  </si>
  <si>
    <t>key_2:ENUM:TOUCH_BODY_TYPE:NONE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</si>
  <si>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</si>
  <si>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</si>
  <si>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</si>
  <si>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</si>
  <si>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</si>
  <si>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에일린_스탠딩_01</t>
    <phoneticPr fontId="6" type="noConversion"/>
  </si>
  <si>
    <t>Assets/Skeleton/Standing/Eileen</t>
  </si>
  <si>
    <t>Assets/Skeleton/Standing/Eileen</t>
    <phoneticPr fontId="6" type="noConversion"/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</si>
  <si>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</si>
  <si>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</si>
  <si>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</si>
  <si>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</si>
  <si>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</si>
  <si>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</si>
  <si>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</si>
  <si>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</si>
  <si>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로비용 숨쉬기</t>
  </si>
  <si>
    <t>근원전달용 숨쉬기(장비해제)</t>
  </si>
  <si>
    <t>가슴 거부반응 호감도 낮음</t>
  </si>
  <si>
    <t>가슴 거부반응 호감도 높음</t>
  </si>
  <si>
    <t>가슴 성공 호감도 낮음</t>
  </si>
  <si>
    <t>가슴 성공 호감도 높음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</si>
  <si>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</si>
  <si>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</si>
  <si>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</si>
  <si>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</si>
  <si>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</si>
  <si>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</si>
  <si>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</si>
  <si>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</si>
  <si>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</si>
  <si>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</si>
  <si>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</si>
  <si>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</si>
  <si>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</si>
  <si>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</si>
  <si>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</si>
  <si>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</si>
  <si>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</si>
  <si>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</si>
  <si>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</si>
  <si>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</si>
  <si>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</si>
  <si>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</si>
  <si>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</si>
  <si>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3 머리</t>
  </si>
  <si>
    <t>5 골반</t>
  </si>
  <si>
    <t>에일린_스탠딩_02</t>
  </si>
  <si>
    <t>에일린_스탠딩_02</t>
    <phoneticPr fontId="6" type="noConversion"/>
  </si>
  <si>
    <t>에일린_로비</t>
    <phoneticPr fontId="6" type="noConversion"/>
  </si>
  <si>
    <t>에일린_근원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</si>
</sst>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4" xfId="0" applyFont="1" applyFill="1" applyBorder="1" applyAlignment="1">
      <alignment vertical="center"/>
    </xf>
    <xf numFmtId="0" fontId="2" fillId="0" borderId="25" xfId="0" applyFont="1" applyBorder="1"/>
    <xf numFmtId="0" fontId="1" fillId="10" borderId="2" xfId="0" applyFont="1" applyFill="1" applyBorder="1"/>
    <xf numFmtId="0" fontId="1" fillId="11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7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8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7" xfId="0" applyFont="1" applyBorder="1"/>
    <xf numFmtId="0" fontId="1" fillId="10" borderId="17" xfId="0" applyFont="1" applyFill="1" applyBorder="1"/>
    <xf numFmtId="0" fontId="1" fillId="11" borderId="30" xfId="0" applyFont="1" applyFill="1" applyBorder="1" applyAlignment="1">
      <alignment vertical="center"/>
    </xf>
    <xf numFmtId="0" fontId="2" fillId="0" borderId="17" xfId="0" applyFont="1" applyBorder="1"/>
    <xf numFmtId="0" fontId="2" fillId="0" borderId="31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2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1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6" borderId="16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7" xfId="0" applyFont="1" applyFill="1" applyBorder="1" applyAlignment="1">
      <alignment horizontal="right" vertical="center"/>
    </xf>
    <xf numFmtId="0" fontId="1" fillId="15" borderId="21" xfId="0" applyFont="1" applyFill="1" applyBorder="1" applyAlignment="1">
      <alignment horizontal="right" vertical="center"/>
    </xf>
    <xf numFmtId="0" fontId="1" fillId="19" borderId="4" xfId="0" applyFont="1" applyFill="1" applyBorder="1" applyAlignment="1">
      <alignment horizontal="center" vertical="center"/>
    </xf>
    <xf numFmtId="0" fontId="1" fillId="19" borderId="5" xfId="0" applyFont="1" applyFill="1" applyBorder="1" applyAlignment="1">
      <alignment horizontal="right" vertical="center"/>
    </xf>
    <xf numFmtId="0" fontId="1" fillId="19" borderId="18" xfId="0" applyFont="1" applyFill="1" applyBorder="1" applyAlignment="1">
      <alignment horizontal="center" vertical="center"/>
    </xf>
    <xf numFmtId="0" fontId="1" fillId="19" borderId="15" xfId="0" applyFont="1" applyFill="1" applyBorder="1" applyAlignment="1">
      <alignment horizontal="right" vertical="center"/>
    </xf>
    <xf numFmtId="0" fontId="1" fillId="19" borderId="7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right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right" vertical="center"/>
    </xf>
    <xf numFmtId="0" fontId="1" fillId="16" borderId="29" xfId="0" applyFont="1" applyFill="1" applyBorder="1" applyAlignment="1">
      <alignment horizontal="center" vertical="center"/>
    </xf>
    <xf numFmtId="0" fontId="1" fillId="19" borderId="33" xfId="0" applyFont="1" applyFill="1" applyBorder="1" applyAlignment="1">
      <alignment horizontal="center" vertical="center"/>
    </xf>
    <xf numFmtId="0" fontId="1" fillId="19" borderId="34" xfId="0" applyFont="1" applyFill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3" borderId="26" xfId="0" applyFont="1" applyFill="1" applyBorder="1" applyAlignment="1">
      <alignment horizontal="center" vertical="center"/>
    </xf>
    <xf numFmtId="0" fontId="1" fillId="15" borderId="26" xfId="0" applyFont="1" applyFill="1" applyBorder="1" applyAlignment="1">
      <alignment horizontal="right" vertical="center"/>
    </xf>
    <xf numFmtId="0" fontId="1" fillId="9" borderId="34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8" borderId="35" xfId="0" applyFont="1" applyFill="1" applyBorder="1" applyAlignment="1">
      <alignment horizontal="center" vertical="center"/>
    </xf>
    <xf numFmtId="0" fontId="1" fillId="18" borderId="35" xfId="0" applyFont="1" applyFill="1" applyBorder="1" applyAlignment="1">
      <alignment horizontal="right" vertical="center"/>
    </xf>
    <xf numFmtId="0" fontId="1" fillId="15" borderId="35" xfId="0" applyFont="1" applyFill="1" applyBorder="1"/>
    <xf numFmtId="0" fontId="1" fillId="10" borderId="35" xfId="0" applyFont="1" applyFill="1" applyBorder="1"/>
    <xf numFmtId="0" fontId="1" fillId="11" borderId="35" xfId="0" applyFont="1" applyFill="1" applyBorder="1" applyAlignment="1">
      <alignment vertical="center"/>
    </xf>
    <xf numFmtId="0" fontId="1" fillId="12" borderId="35" xfId="0" applyFont="1" applyFill="1" applyBorder="1" applyAlignment="1">
      <alignment horizontal="right" vertical="center"/>
    </xf>
    <xf numFmtId="0" fontId="1" fillId="0" borderId="36" xfId="0" applyFont="1" applyBorder="1" applyAlignment="1">
      <alignment horizontal="right" vertical="center"/>
    </xf>
    <xf numFmtId="0" fontId="1" fillId="18" borderId="36" xfId="0" applyFont="1" applyFill="1" applyBorder="1" applyAlignment="1">
      <alignment horizontal="center" vertical="center"/>
    </xf>
    <xf numFmtId="0" fontId="1" fillId="18" borderId="36" xfId="0" applyFont="1" applyFill="1" applyBorder="1" applyAlignment="1">
      <alignment horizontal="right" vertical="center"/>
    </xf>
    <xf numFmtId="0" fontId="1" fillId="15" borderId="36" xfId="0" applyFont="1" applyFill="1" applyBorder="1"/>
    <xf numFmtId="0" fontId="1" fillId="10" borderId="36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6" xfId="0" applyFont="1" applyFill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18" borderId="38" xfId="0" applyFont="1" applyFill="1" applyBorder="1" applyAlignment="1">
      <alignment horizontal="center" vertical="center"/>
    </xf>
    <xf numFmtId="0" fontId="1" fillId="18" borderId="39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38" xfId="0" applyFont="1" applyFill="1" applyBorder="1" applyAlignment="1">
      <alignment vertical="center"/>
    </xf>
    <xf numFmtId="0" fontId="1" fillId="12" borderId="41" xfId="0" applyFont="1" applyFill="1" applyBorder="1" applyAlignment="1">
      <alignment horizontal="right" vertical="center"/>
    </xf>
    <xf numFmtId="0" fontId="1" fillId="0" borderId="42" xfId="0" applyFont="1" applyBorder="1" applyAlignment="1">
      <alignment horizontal="right" vertical="center"/>
    </xf>
    <xf numFmtId="0" fontId="1" fillId="18" borderId="42" xfId="0" applyFont="1" applyFill="1" applyBorder="1" applyAlignment="1">
      <alignment horizontal="center" vertical="center"/>
    </xf>
    <xf numFmtId="0" fontId="1" fillId="18" borderId="42" xfId="0" applyFont="1" applyFill="1" applyBorder="1" applyAlignment="1">
      <alignment horizontal="right" vertical="center"/>
    </xf>
    <xf numFmtId="0" fontId="1" fillId="15" borderId="42" xfId="0" applyFont="1" applyFill="1" applyBorder="1"/>
    <xf numFmtId="0" fontId="1" fillId="10" borderId="42" xfId="0" applyFont="1" applyFill="1" applyBorder="1"/>
    <xf numFmtId="0" fontId="1" fillId="11" borderId="42" xfId="0" applyFont="1" applyFill="1" applyBorder="1" applyAlignment="1">
      <alignment vertical="center"/>
    </xf>
    <xf numFmtId="0" fontId="1" fillId="12" borderId="42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file:///C:\Users\shanash\Documents\Projects\ZeroOne\Android\ExcelData\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MemorialTable.xlsx" TargetMode="External"/><Relationship Id="rId1" Type="http://schemas.openxmlformats.org/officeDocument/2006/relationships/externalLinkPath" Target="file:///C:\Users\shanash\Documents\Projects\ZeroOne\Android\ExcelData\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item_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 refreshError="1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  <row r="38">
          <cell r="A38">
            <v>10000002</v>
          </cell>
        </row>
        <row r="39">
          <cell r="A39">
            <v>10000003</v>
          </cell>
        </row>
        <row r="40">
          <cell r="A40">
            <v>10000011</v>
          </cell>
        </row>
        <row r="41">
          <cell r="A41">
            <v>10000012</v>
          </cell>
        </row>
        <row r="42">
          <cell r="A42">
            <v>10000021</v>
          </cell>
        </row>
        <row r="43">
          <cell r="A43">
            <v>10000022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G1" workbookViewId="0">
      <selection activeCell="C17" sqref="C17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207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5" t="s">
        <v>156</v>
      </c>
      <c r="X1" s="75" t="s">
        <v>158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157</v>
      </c>
      <c r="V2" s="1"/>
      <c r="X2" s="5" t="s">
        <v>159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172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173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174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175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176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38</v>
      </c>
      <c r="N9" s="6">
        <v>5</v>
      </c>
      <c r="O9" s="6" t="s">
        <v>39</v>
      </c>
      <c r="P9" s="3"/>
      <c r="Q9" s="6" t="s">
        <v>40</v>
      </c>
      <c r="R9" s="6">
        <v>5</v>
      </c>
      <c r="S9" s="6" t="s">
        <v>41</v>
      </c>
      <c r="U9" s="10">
        <f>[2]me_chat_motion_data!$A10</f>
        <v>1200001002</v>
      </c>
      <c r="V9" s="10" t="s">
        <v>177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43</v>
      </c>
      <c r="N10" s="6">
        <v>6</v>
      </c>
      <c r="O10" s="6" t="s">
        <v>44</v>
      </c>
      <c r="P10" s="3"/>
      <c r="Q10" s="6" t="s">
        <v>45</v>
      </c>
      <c r="R10" s="6">
        <v>6</v>
      </c>
      <c r="S10" s="6" t="s">
        <v>46</v>
      </c>
      <c r="U10" s="10">
        <f>[2]me_chat_motion_data!$A11</f>
        <v>1200001003</v>
      </c>
      <c r="V10" s="10" t="s">
        <v>178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47</v>
      </c>
      <c r="N11" s="6">
        <v>7</v>
      </c>
      <c r="O11" s="6" t="s">
        <v>48</v>
      </c>
      <c r="P11" s="3"/>
      <c r="Q11" s="6" t="s">
        <v>49</v>
      </c>
      <c r="R11" s="6">
        <v>7</v>
      </c>
      <c r="S11" s="6" t="s">
        <v>50</v>
      </c>
      <c r="U11" s="11">
        <f>[2]me_chat_motion_data!$A12</f>
        <v>1200001004</v>
      </c>
      <c r="V11" s="10" t="s">
        <v>179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51</v>
      </c>
      <c r="N12" s="6">
        <v>8</v>
      </c>
      <c r="O12" s="6" t="s">
        <v>52</v>
      </c>
      <c r="P12" s="3"/>
      <c r="Q12" s="6" t="s">
        <v>53</v>
      </c>
      <c r="R12" s="6">
        <v>8</v>
      </c>
      <c r="S12" s="6" t="s">
        <v>54</v>
      </c>
      <c r="U12" s="10">
        <f>[2]me_chat_motion_data!$A13</f>
        <v>1200001005</v>
      </c>
      <c r="V12" s="10" t="s">
        <v>180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55</v>
      </c>
      <c r="N13" s="6">
        <v>9</v>
      </c>
      <c r="O13" s="6" t="s">
        <v>56</v>
      </c>
      <c r="P13" s="3"/>
      <c r="Q13" s="6" t="s">
        <v>57</v>
      </c>
      <c r="R13" s="6">
        <v>9</v>
      </c>
      <c r="S13" s="6" t="s">
        <v>58</v>
      </c>
      <c r="U13" s="10">
        <f>[2]me_chat_motion_data!$A14</f>
        <v>1200001006</v>
      </c>
      <c r="V13" s="10" t="s">
        <v>181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59</v>
      </c>
      <c r="N14" s="6">
        <v>10</v>
      </c>
      <c r="O14" s="6" t="s">
        <v>60</v>
      </c>
      <c r="P14" s="3"/>
      <c r="Q14" s="6" t="s">
        <v>61</v>
      </c>
      <c r="R14" s="6">
        <v>10</v>
      </c>
      <c r="S14" s="6" t="s">
        <v>62</v>
      </c>
      <c r="U14" s="10">
        <f>[2]me_chat_motion_data!$A15</f>
        <v>1200001007</v>
      </c>
      <c r="V14" s="10" t="s">
        <v>182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63</v>
      </c>
      <c r="N15" s="6">
        <v>11</v>
      </c>
      <c r="O15" s="6" t="s">
        <v>64</v>
      </c>
      <c r="P15" s="3"/>
      <c r="Q15" s="6" t="s">
        <v>65</v>
      </c>
      <c r="R15" s="6">
        <v>11</v>
      </c>
      <c r="S15" s="6" t="s">
        <v>66</v>
      </c>
      <c r="U15" s="10">
        <f>[2]me_chat_motion_data!$A16</f>
        <v>1200002001</v>
      </c>
      <c r="V15" s="10" t="s">
        <v>183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67</v>
      </c>
      <c r="N16" s="6">
        <v>12</v>
      </c>
      <c r="O16" s="6" t="s">
        <v>68</v>
      </c>
      <c r="P16" s="3"/>
      <c r="Q16" s="6" t="s">
        <v>69</v>
      </c>
      <c r="R16" s="6">
        <v>12</v>
      </c>
      <c r="S16" s="6" t="s">
        <v>70</v>
      </c>
      <c r="U16" s="11">
        <f>[2]me_chat_motion_data!$A17</f>
        <v>1200002002</v>
      </c>
      <c r="V16" s="10" t="s">
        <v>184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72</v>
      </c>
      <c r="R17" s="6">
        <v>13</v>
      </c>
      <c r="S17" s="6" t="s">
        <v>73</v>
      </c>
      <c r="U17" s="10">
        <f>[2]me_chat_motion_data!$A18</f>
        <v>1200002003</v>
      </c>
      <c r="V17" s="10" t="s">
        <v>185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75</v>
      </c>
      <c r="R18" s="6">
        <v>14</v>
      </c>
      <c r="S18" s="6" t="s">
        <v>76</v>
      </c>
      <c r="U18" s="10">
        <f>[2]me_chat_motion_data!$A19</f>
        <v>1200002004</v>
      </c>
      <c r="V18" s="10" t="s">
        <v>186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78</v>
      </c>
      <c r="R19" s="6">
        <v>15</v>
      </c>
      <c r="S19" s="6" t="s">
        <v>79</v>
      </c>
      <c r="U19" s="10">
        <f>[2]me_chat_motion_data!$A20</f>
        <v>1200002005</v>
      </c>
      <c r="V19" s="10" t="s">
        <v>187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188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189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190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191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192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193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194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195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196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197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198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199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200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201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202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203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214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">
        <v>233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">
        <v>234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">
        <v>235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">
        <v>236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">
        <v>237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">
        <v>238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X48" s="10">
        <f>[2]me_serifu_data!$A49</f>
        <v>1100002030</v>
      </c>
      <c r="Y48" s="10" t="str">
        <f>[2]me_serifu_data!$C49</f>
        <v>아아아앗!</v>
      </c>
    </row>
    <row r="49" spans="24:25" ht="16.5" customHeight="1">
      <c r="X49" s="10">
        <f>[2]me_serifu_data!$A50</f>
        <v>1100002031</v>
      </c>
      <c r="Y49" s="10" t="str">
        <f>[2]me_serifu_data!$C50</f>
        <v>오빠, 봤어? 안 봤지? 응?!</v>
      </c>
    </row>
    <row r="50" spans="24:25" ht="16.5" customHeight="1">
      <c r="X50" s="10">
        <f>[2]me_serifu_data!$A51</f>
        <v>1100002032</v>
      </c>
      <c r="Y50" s="10" t="str">
        <f>[2]me_serifu_data!$C51</f>
        <v>예뻤다고…? 그, 그러면….</v>
      </c>
    </row>
    <row r="51" spans="24:25" ht="16.5" customHeight="1">
      <c r="X51" s="10">
        <f>[2]me_serifu_data!$A52</f>
        <v>1100002033</v>
      </c>
      <c r="Y51" s="10" t="str">
        <f>[2]me_serifu_data!$C52</f>
        <v>본 거지! 봤구나! 내 가, 가슴!</v>
      </c>
    </row>
    <row r="52" spans="24:25" ht="16.5" customHeight="1">
      <c r="X52" s="10">
        <f>[2]me_serifu_data!$A53</f>
        <v>1100002034</v>
      </c>
      <c r="Y52" s="10" t="str">
        <f>[2]me_serifu_data!$C53</f>
        <v>오빠 진짜 바보!</v>
      </c>
    </row>
    <row r="53" spans="24:25" ht="16.5" customHeight="1"/>
    <row r="54" spans="24:25" ht="16.5" customHeight="1"/>
    <row r="55" spans="24:25" ht="16.5" customHeight="1"/>
    <row r="56" spans="24:25" ht="16.5" customHeight="1"/>
    <row r="57" spans="24:25" ht="16.5" customHeight="1"/>
    <row r="58" spans="24:25" ht="16.5" customHeight="1"/>
    <row r="59" spans="24:25" ht="16.5" customHeight="1"/>
    <row r="60" spans="24:25" ht="16.5" customHeight="1"/>
    <row r="61" spans="24:25" ht="16.5" customHeight="1"/>
    <row r="62" spans="24:25" ht="16.5" customHeight="1"/>
    <row r="63" spans="24:25" ht="16.5" customHeight="1"/>
    <row r="64" spans="24:25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tabSelected="1" workbookViewId="0">
      <selection activeCell="E16" sqref="E16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4" t="s">
        <v>150</v>
      </c>
      <c r="B1" s="13"/>
      <c r="C1" s="13"/>
    </row>
    <row r="2" spans="1:7" ht="16.5" customHeight="1">
      <c r="A2" s="14" t="s">
        <v>82</v>
      </c>
      <c r="B2" s="14" t="s">
        <v>82</v>
      </c>
      <c r="C2" s="8" t="s">
        <v>83</v>
      </c>
      <c r="D2" s="14" t="s">
        <v>84</v>
      </c>
      <c r="E2" s="8" t="s">
        <v>85</v>
      </c>
      <c r="F2" s="8" t="s">
        <v>86</v>
      </c>
      <c r="G2" s="8" t="s">
        <v>87</v>
      </c>
    </row>
    <row r="3" spans="1:7" ht="16.5" customHeight="1">
      <c r="A3" s="14" t="s">
        <v>88</v>
      </c>
      <c r="B3" s="14" t="s">
        <v>89</v>
      </c>
      <c r="C3" s="15" t="s">
        <v>215</v>
      </c>
      <c r="D3" s="14" t="s">
        <v>89</v>
      </c>
      <c r="E3" s="15" t="s">
        <v>89</v>
      </c>
      <c r="F3" s="15" t="s">
        <v>89</v>
      </c>
      <c r="G3" s="15" t="s">
        <v>89</v>
      </c>
    </row>
    <row r="4" spans="1:7" ht="16.5" customHeight="1">
      <c r="A4" s="16" t="s">
        <v>90</v>
      </c>
      <c r="B4" s="16" t="s">
        <v>91</v>
      </c>
      <c r="C4" s="17" t="s">
        <v>92</v>
      </c>
      <c r="D4" s="16" t="s">
        <v>93</v>
      </c>
      <c r="E4" s="17" t="s">
        <v>211</v>
      </c>
      <c r="F4" s="17" t="s">
        <v>209</v>
      </c>
      <c r="G4" s="17" t="s">
        <v>210</v>
      </c>
    </row>
    <row r="5" spans="1:7" ht="16.5" customHeight="1">
      <c r="A5" s="93">
        <v>100001</v>
      </c>
      <c r="B5" s="93" t="s">
        <v>94</v>
      </c>
      <c r="C5" s="18">
        <v>1010001</v>
      </c>
      <c r="D5" s="91" t="s">
        <v>95</v>
      </c>
      <c r="E5" s="19" t="s">
        <v>155</v>
      </c>
      <c r="F5" s="19"/>
      <c r="G5" s="19"/>
    </row>
    <row r="6" spans="1:7" ht="16.5" customHeight="1">
      <c r="A6" s="94">
        <v>100001</v>
      </c>
      <c r="B6" s="94" t="s">
        <v>94</v>
      </c>
      <c r="C6" s="20">
        <v>1010051</v>
      </c>
      <c r="D6" s="92" t="s">
        <v>96</v>
      </c>
      <c r="E6" s="21" t="s">
        <v>155</v>
      </c>
      <c r="F6" s="21" t="s">
        <v>225</v>
      </c>
      <c r="G6" s="21" t="s">
        <v>225</v>
      </c>
    </row>
    <row r="7" spans="1:7" ht="16.5" customHeight="1" thickBot="1">
      <c r="A7" s="93">
        <v>100006</v>
      </c>
      <c r="B7" s="93" t="s">
        <v>266</v>
      </c>
      <c r="C7" s="18">
        <v>1010101</v>
      </c>
      <c r="D7" s="91" t="s">
        <v>222</v>
      </c>
      <c r="E7" s="19" t="s">
        <v>224</v>
      </c>
      <c r="F7" s="19" t="s">
        <v>225</v>
      </c>
      <c r="G7" s="19" t="s">
        <v>225</v>
      </c>
    </row>
    <row r="8" spans="1:7" ht="16.5" customHeight="1" thickBot="1">
      <c r="A8" s="93">
        <v>100007</v>
      </c>
      <c r="B8" s="93" t="s">
        <v>267</v>
      </c>
      <c r="C8" s="20">
        <v>1010102</v>
      </c>
      <c r="D8" s="92" t="s">
        <v>265</v>
      </c>
      <c r="E8" s="21" t="s">
        <v>223</v>
      </c>
      <c r="F8" s="21" t="s">
        <v>97</v>
      </c>
      <c r="G8" s="21" t="s">
        <v>97</v>
      </c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0"/>
  <sheetViews>
    <sheetView workbookViewId="0">
      <selection activeCell="I11" sqref="I11"/>
    </sheetView>
  </sheetViews>
  <sheetFormatPr defaultColWidth="14.42578125" defaultRowHeight="15" customHeight="1"/>
  <cols>
    <col min="2" max="2" width="42.140625" customWidth="1"/>
    <col min="3" max="3" width="19.5703125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151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217</v>
      </c>
      <c r="B2" s="8" t="s">
        <v>219</v>
      </c>
      <c r="C2" s="8" t="s">
        <v>84</v>
      </c>
      <c r="D2" s="8" t="s">
        <v>98</v>
      </c>
      <c r="E2" s="8" t="s">
        <v>99</v>
      </c>
      <c r="F2" s="27" t="s">
        <v>100</v>
      </c>
      <c r="G2" s="27" t="s">
        <v>107</v>
      </c>
      <c r="J2" s="22"/>
      <c r="K2" s="13"/>
      <c r="L2" s="13"/>
    </row>
    <row r="3" spans="1:12" ht="16.5" customHeight="1">
      <c r="A3" s="15" t="s">
        <v>215</v>
      </c>
      <c r="B3" s="15" t="s">
        <v>154</v>
      </c>
      <c r="C3" s="15" t="s">
        <v>89</v>
      </c>
      <c r="D3" s="15" t="s">
        <v>206</v>
      </c>
      <c r="E3" s="15" t="s">
        <v>89</v>
      </c>
      <c r="F3" s="29" t="s">
        <v>88</v>
      </c>
      <c r="G3" s="29" t="s">
        <v>89</v>
      </c>
      <c r="J3" s="13"/>
      <c r="K3" s="13"/>
      <c r="L3" s="23"/>
    </row>
    <row r="4" spans="1:12" ht="16.5" customHeight="1" thickBot="1">
      <c r="A4" s="17" t="s">
        <v>218</v>
      </c>
      <c r="B4" s="17" t="s">
        <v>220</v>
      </c>
      <c r="C4" s="17" t="s">
        <v>93</v>
      </c>
      <c r="D4" s="17" t="s">
        <v>101</v>
      </c>
      <c r="E4" s="17" t="s">
        <v>102</v>
      </c>
      <c r="F4" s="17" t="s">
        <v>103</v>
      </c>
      <c r="G4" s="17" t="s">
        <v>112</v>
      </c>
    </row>
    <row r="5" spans="1:12" ht="16.5" customHeight="1">
      <c r="A5" s="83">
        <v>1</v>
      </c>
      <c r="B5" s="83">
        <f t="shared" ref="B5:B20" ca="1" si="0">INDEX(l2d_char_skin_id, MATCH(OFFSET(B5, 0, 1), l2d_char_skin_info, 0))</f>
        <v>1010001</v>
      </c>
      <c r="C5" s="88" t="s">
        <v>95</v>
      </c>
      <c r="D5" s="86">
        <f t="shared" ref="D5:D20" ca="1" si="1">INDEX(LOVE_LEVEL_TYPE_value, MATCH(OFFSET(D5, 0, 1), LOVE_LEVEL_TYPE_comment, 0))</f>
        <v>1</v>
      </c>
      <c r="E5" s="88" t="s">
        <v>16</v>
      </c>
      <c r="F5" s="86">
        <f t="shared" ref="F5:F20" ca="1" si="2">INDEX(l2d_skin_ani_state_id, MATCH(OFFSET(F5, 0, 1), l2d_skin_ani_state_info, 0))</f>
        <v>10100011</v>
      </c>
      <c r="G5" s="76" t="s">
        <v>160</v>
      </c>
      <c r="J5" s="22"/>
      <c r="L5" s="13"/>
    </row>
    <row r="6" spans="1:12" ht="16.5" customHeight="1">
      <c r="A6" s="84">
        <v>2</v>
      </c>
      <c r="B6" s="84">
        <f t="shared" ca="1" si="0"/>
        <v>1010001</v>
      </c>
      <c r="C6" s="89" t="s">
        <v>95</v>
      </c>
      <c r="D6" s="87">
        <f t="shared" ca="1" si="1"/>
        <v>2</v>
      </c>
      <c r="E6" s="89" t="s">
        <v>21</v>
      </c>
      <c r="F6" s="87">
        <f t="shared" ca="1" si="2"/>
        <v>10100011</v>
      </c>
      <c r="G6" s="77" t="s">
        <v>160</v>
      </c>
      <c r="J6" s="13"/>
      <c r="L6" s="13"/>
    </row>
    <row r="7" spans="1:12" ht="16.5" customHeight="1">
      <c r="A7" s="84">
        <v>3</v>
      </c>
      <c r="B7" s="84">
        <f t="shared" ca="1" si="0"/>
        <v>1010001</v>
      </c>
      <c r="C7" s="89" t="s">
        <v>95</v>
      </c>
      <c r="D7" s="87">
        <f t="shared" ca="1" si="1"/>
        <v>3</v>
      </c>
      <c r="E7" s="89" t="s">
        <v>26</v>
      </c>
      <c r="F7" s="87">
        <f t="shared" ca="1" si="2"/>
        <v>10100011</v>
      </c>
      <c r="G7" s="77" t="s">
        <v>160</v>
      </c>
      <c r="J7" s="13"/>
      <c r="L7" s="13"/>
    </row>
    <row r="8" spans="1:12" ht="16.5" customHeight="1">
      <c r="A8" s="84">
        <v>4</v>
      </c>
      <c r="B8" s="84">
        <f t="shared" ca="1" si="0"/>
        <v>1010001</v>
      </c>
      <c r="C8" s="89" t="s">
        <v>95</v>
      </c>
      <c r="D8" s="87">
        <f t="shared" ca="1" si="1"/>
        <v>4</v>
      </c>
      <c r="E8" s="89" t="s">
        <v>32</v>
      </c>
      <c r="F8" s="87">
        <f t="shared" ca="1" si="2"/>
        <v>10100011</v>
      </c>
      <c r="G8" s="77" t="s">
        <v>160</v>
      </c>
      <c r="J8" s="23"/>
      <c r="K8" s="23"/>
      <c r="L8" s="23"/>
    </row>
    <row r="9" spans="1:12" ht="16.5" customHeight="1">
      <c r="A9" s="84">
        <v>5</v>
      </c>
      <c r="B9" s="84">
        <f t="shared" ca="1" si="0"/>
        <v>1010001</v>
      </c>
      <c r="C9" s="89" t="s">
        <v>95</v>
      </c>
      <c r="D9" s="87">
        <f t="shared" ca="1" si="1"/>
        <v>5</v>
      </c>
      <c r="E9" s="89" t="s">
        <v>37</v>
      </c>
      <c r="F9" s="87">
        <f t="shared" ca="1" si="2"/>
        <v>10100015</v>
      </c>
      <c r="G9" s="77" t="s">
        <v>163</v>
      </c>
    </row>
    <row r="10" spans="1:12" ht="16.5" customHeight="1" thickBot="1">
      <c r="A10" s="107">
        <v>6</v>
      </c>
      <c r="B10" s="85">
        <f t="shared" ca="1" si="0"/>
        <v>1010051</v>
      </c>
      <c r="C10" s="90" t="s">
        <v>96</v>
      </c>
      <c r="D10" s="87">
        <f t="shared" ca="1" si="1"/>
        <v>1</v>
      </c>
      <c r="E10" s="90" t="s">
        <v>16</v>
      </c>
      <c r="F10" s="87">
        <f t="shared" ca="1" si="2"/>
        <v>10100011</v>
      </c>
      <c r="G10" s="77" t="s">
        <v>160</v>
      </c>
    </row>
    <row r="11" spans="1:12" ht="16.5" customHeight="1">
      <c r="A11" s="83">
        <v>7</v>
      </c>
      <c r="B11" s="83">
        <f t="shared" ca="1" si="0"/>
        <v>1010101</v>
      </c>
      <c r="C11" s="88" t="s">
        <v>221</v>
      </c>
      <c r="D11" s="86">
        <f t="shared" ca="1" si="1"/>
        <v>1</v>
      </c>
      <c r="E11" s="88" t="s">
        <v>16</v>
      </c>
      <c r="F11" s="86">
        <f t="shared" ca="1" si="2"/>
        <v>10101011</v>
      </c>
      <c r="G11" s="76" t="s">
        <v>227</v>
      </c>
    </row>
    <row r="12" spans="1:12" ht="16.5" customHeight="1">
      <c r="A12" s="84">
        <v>8</v>
      </c>
      <c r="B12" s="84">
        <f t="shared" ca="1" si="0"/>
        <v>1010101</v>
      </c>
      <c r="C12" s="89" t="s">
        <v>221</v>
      </c>
      <c r="D12" s="87">
        <f t="shared" ca="1" si="1"/>
        <v>2</v>
      </c>
      <c r="E12" s="89" t="s">
        <v>21</v>
      </c>
      <c r="F12" s="87">
        <f t="shared" ca="1" si="2"/>
        <v>10101011</v>
      </c>
      <c r="G12" s="77" t="s">
        <v>227</v>
      </c>
    </row>
    <row r="13" spans="1:12" ht="16.5" customHeight="1">
      <c r="A13" s="84">
        <v>9</v>
      </c>
      <c r="B13" s="84">
        <f t="shared" ca="1" si="0"/>
        <v>1010101</v>
      </c>
      <c r="C13" s="89" t="s">
        <v>221</v>
      </c>
      <c r="D13" s="87">
        <f t="shared" ca="1" si="1"/>
        <v>3</v>
      </c>
      <c r="E13" s="89" t="s">
        <v>26</v>
      </c>
      <c r="F13" s="87">
        <f t="shared" ca="1" si="2"/>
        <v>10101011</v>
      </c>
      <c r="G13" s="77" t="s">
        <v>227</v>
      </c>
    </row>
    <row r="14" spans="1:12" ht="16.5" customHeight="1">
      <c r="A14" s="84">
        <v>10</v>
      </c>
      <c r="B14" s="84">
        <f t="shared" ca="1" si="0"/>
        <v>1010101</v>
      </c>
      <c r="C14" s="89" t="s">
        <v>221</v>
      </c>
      <c r="D14" s="87">
        <f t="shared" ca="1" si="1"/>
        <v>4</v>
      </c>
      <c r="E14" s="89" t="s">
        <v>32</v>
      </c>
      <c r="F14" s="87">
        <f t="shared" ca="1" si="2"/>
        <v>10101011</v>
      </c>
      <c r="G14" s="77" t="s">
        <v>227</v>
      </c>
    </row>
    <row r="15" spans="1:12" ht="16.5" customHeight="1" thickBot="1">
      <c r="A15" s="84">
        <v>11</v>
      </c>
      <c r="B15" s="84">
        <f t="shared" ca="1" si="0"/>
        <v>1010101</v>
      </c>
      <c r="C15" s="89" t="s">
        <v>221</v>
      </c>
      <c r="D15" s="87">
        <f t="shared" ca="1" si="1"/>
        <v>5</v>
      </c>
      <c r="E15" s="89" t="s">
        <v>37</v>
      </c>
      <c r="F15" s="87">
        <f t="shared" ca="1" si="2"/>
        <v>10101011</v>
      </c>
      <c r="G15" s="77" t="s">
        <v>227</v>
      </c>
    </row>
    <row r="16" spans="1:12" ht="16.5" customHeight="1">
      <c r="A16" s="83">
        <v>12</v>
      </c>
      <c r="B16" s="83">
        <f t="shared" ca="1" si="0"/>
        <v>1010102</v>
      </c>
      <c r="C16" s="88" t="s">
        <v>264</v>
      </c>
      <c r="D16" s="86">
        <f t="shared" ca="1" si="1"/>
        <v>1</v>
      </c>
      <c r="E16" s="88" t="s">
        <v>16</v>
      </c>
      <c r="F16" s="86">
        <f t="shared" ca="1" si="2"/>
        <v>10101111</v>
      </c>
      <c r="G16" s="76" t="s">
        <v>244</v>
      </c>
    </row>
    <row r="17" spans="1:7" ht="16.5" customHeight="1">
      <c r="A17" s="84">
        <v>13</v>
      </c>
      <c r="B17" s="84">
        <f t="shared" ca="1" si="0"/>
        <v>1010102</v>
      </c>
      <c r="C17" s="89" t="s">
        <v>264</v>
      </c>
      <c r="D17" s="87">
        <f t="shared" ca="1" si="1"/>
        <v>2</v>
      </c>
      <c r="E17" s="89" t="s">
        <v>21</v>
      </c>
      <c r="F17" s="87">
        <f t="shared" ca="1" si="2"/>
        <v>10101112</v>
      </c>
      <c r="G17" s="77" t="s">
        <v>251</v>
      </c>
    </row>
    <row r="18" spans="1:7" ht="16.5" customHeight="1">
      <c r="A18" s="84">
        <v>14</v>
      </c>
      <c r="B18" s="84">
        <f t="shared" ca="1" si="0"/>
        <v>1010102</v>
      </c>
      <c r="C18" s="89" t="s">
        <v>264</v>
      </c>
      <c r="D18" s="87">
        <f t="shared" ca="1" si="1"/>
        <v>3</v>
      </c>
      <c r="E18" s="89" t="s">
        <v>26</v>
      </c>
      <c r="F18" s="87">
        <f t="shared" ca="1" si="2"/>
        <v>10101113</v>
      </c>
      <c r="G18" s="77" t="s">
        <v>253</v>
      </c>
    </row>
    <row r="19" spans="1:7" ht="16.5" customHeight="1">
      <c r="A19" s="84">
        <v>15</v>
      </c>
      <c r="B19" s="84">
        <f t="shared" ca="1" si="0"/>
        <v>1010102</v>
      </c>
      <c r="C19" s="89" t="s">
        <v>264</v>
      </c>
      <c r="D19" s="87">
        <f t="shared" ca="1" si="1"/>
        <v>4</v>
      </c>
      <c r="E19" s="89" t="s">
        <v>32</v>
      </c>
      <c r="F19" s="87">
        <f t="shared" ca="1" si="2"/>
        <v>10101114</v>
      </c>
      <c r="G19" s="77" t="s">
        <v>254</v>
      </c>
    </row>
    <row r="20" spans="1:7" ht="16.5" customHeight="1">
      <c r="A20" s="84">
        <v>16</v>
      </c>
      <c r="B20" s="84">
        <f t="shared" ca="1" si="0"/>
        <v>1010102</v>
      </c>
      <c r="C20" s="89" t="s">
        <v>264</v>
      </c>
      <c r="D20" s="87">
        <f t="shared" ca="1" si="1"/>
        <v>5</v>
      </c>
      <c r="E20" s="89" t="s">
        <v>37</v>
      </c>
      <c r="F20" s="87">
        <f t="shared" ca="1" si="2"/>
        <v>10101115</v>
      </c>
      <c r="G20" s="77" t="s">
        <v>255</v>
      </c>
    </row>
    <row r="21" spans="1:7" ht="16.5" customHeight="1"/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phoneticPr fontId="6" type="noConversion"/>
  <dataValidations count="3">
    <dataValidation type="list" allowBlank="1" showInputMessage="1" showErrorMessage="1" sqref="C5:C20" xr:uid="{28EB9EDC-98FF-46E5-86D0-A49521D23778}">
      <formula1>l2d_char_skin_info</formula1>
    </dataValidation>
    <dataValidation type="list" allowBlank="1" showInputMessage="1" showErrorMessage="1" sqref="E5:E20" xr:uid="{CACDE897-B70D-494A-91D2-08A17852B286}">
      <formula1>LOVE_LEVEL_TYPE_comment</formula1>
    </dataValidation>
    <dataValidation type="list" allowBlank="1" showInputMessage="1" showErrorMessage="1" sqref="G5:G20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C27" sqref="C27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152</v>
      </c>
      <c r="B1" s="1"/>
      <c r="C1" s="1"/>
      <c r="D1" s="1"/>
    </row>
    <row r="2" spans="1:8" ht="36.75" customHeight="1">
      <c r="A2" s="14" t="s">
        <v>104</v>
      </c>
      <c r="B2" s="14" t="s">
        <v>105</v>
      </c>
      <c r="C2" s="8" t="s">
        <v>106</v>
      </c>
      <c r="D2" s="27" t="s">
        <v>107</v>
      </c>
      <c r="E2" s="8" t="s">
        <v>108</v>
      </c>
      <c r="F2" s="8" t="s">
        <v>169</v>
      </c>
      <c r="G2" s="8" t="s">
        <v>109</v>
      </c>
    </row>
    <row r="3" spans="1:8" ht="16.5" customHeight="1">
      <c r="A3" s="28" t="s">
        <v>89</v>
      </c>
      <c r="B3" s="28" t="s">
        <v>89</v>
      </c>
      <c r="C3" s="29" t="s">
        <v>215</v>
      </c>
      <c r="D3" s="29" t="s">
        <v>89</v>
      </c>
      <c r="E3" s="29" t="s">
        <v>154</v>
      </c>
      <c r="F3" s="29" t="s">
        <v>170</v>
      </c>
      <c r="G3" s="29" t="s">
        <v>154</v>
      </c>
    </row>
    <row r="4" spans="1:8" ht="16.5" customHeight="1">
      <c r="A4" s="16" t="s">
        <v>111</v>
      </c>
      <c r="B4" s="16" t="s">
        <v>102</v>
      </c>
      <c r="C4" s="17" t="s">
        <v>103</v>
      </c>
      <c r="D4" s="17" t="s">
        <v>112</v>
      </c>
      <c r="E4" s="17" t="s">
        <v>113</v>
      </c>
      <c r="F4" s="17" t="s">
        <v>171</v>
      </c>
      <c r="G4" s="17" t="s">
        <v>109</v>
      </c>
    </row>
    <row r="5" spans="1:8" ht="16.5" customHeight="1" thickBot="1">
      <c r="A5" s="99" t="s">
        <v>114</v>
      </c>
      <c r="B5" s="100" t="s">
        <v>16</v>
      </c>
      <c r="C5" s="31">
        <v>10100011</v>
      </c>
      <c r="D5" s="78" t="s">
        <v>161</v>
      </c>
      <c r="E5" s="95">
        <f t="shared" ref="E5:E23" ca="1" si="0">INDEX(me_chat_motion_data_id_value, MATCH(OFFSET(E5, 0, 1), me_chat_motion_data_id_comment, 0))</f>
        <v>10000001</v>
      </c>
      <c r="F5" s="30" t="s">
        <v>213</v>
      </c>
      <c r="G5" s="32" t="str">
        <f>C5&amp;"01"</f>
        <v>1010001101</v>
      </c>
    </row>
    <row r="6" spans="1:8" ht="16.5" customHeight="1">
      <c r="A6" s="101" t="s">
        <v>114</v>
      </c>
      <c r="B6" s="102" t="s">
        <v>26</v>
      </c>
      <c r="C6" s="34">
        <v>10100013</v>
      </c>
      <c r="D6" s="79" t="s">
        <v>162</v>
      </c>
      <c r="E6" s="96">
        <f t="shared" ca="1" si="0"/>
        <v>10000001</v>
      </c>
      <c r="F6" s="30" t="s">
        <v>213</v>
      </c>
      <c r="G6" s="35" t="str">
        <f>C6&amp;"03"</f>
        <v>1010001303</v>
      </c>
    </row>
    <row r="7" spans="1:8" ht="16.5" customHeight="1" thickBot="1">
      <c r="A7" s="103" t="s">
        <v>114</v>
      </c>
      <c r="B7" s="104" t="s">
        <v>37</v>
      </c>
      <c r="C7" s="37">
        <v>10100015</v>
      </c>
      <c r="D7" s="80" t="s">
        <v>163</v>
      </c>
      <c r="E7" s="97">
        <f t="shared" ca="1" si="0"/>
        <v>1200002018</v>
      </c>
      <c r="F7" s="36" t="s">
        <v>200</v>
      </c>
      <c r="G7" s="38" t="str">
        <f>C7&amp;"05"</f>
        <v>1010001505</v>
      </c>
    </row>
    <row r="8" spans="1:8" ht="16.5" customHeight="1" thickBot="1">
      <c r="A8" s="99" t="s">
        <v>116</v>
      </c>
      <c r="B8" s="100" t="s">
        <v>37</v>
      </c>
      <c r="C8" s="31">
        <v>10100511</v>
      </c>
      <c r="D8" s="81" t="s">
        <v>164</v>
      </c>
      <c r="E8" s="95">
        <f t="shared" ca="1" si="0"/>
        <v>1200002018</v>
      </c>
      <c r="F8" s="30" t="s">
        <v>200</v>
      </c>
      <c r="G8" s="32" t="str">
        <f t="shared" ref="G8:G13" si="1">C8&amp;"01"</f>
        <v>1010051101</v>
      </c>
      <c r="H8" s="13"/>
    </row>
    <row r="9" spans="1:8" ht="16.5" customHeight="1" thickBot="1">
      <c r="A9" s="99" t="s">
        <v>116</v>
      </c>
      <c r="B9" s="100" t="s">
        <v>37</v>
      </c>
      <c r="C9" s="31">
        <v>10100512</v>
      </c>
      <c r="D9" s="81" t="s">
        <v>165</v>
      </c>
      <c r="E9" s="95">
        <f t="shared" ca="1" si="0"/>
        <v>1200002018</v>
      </c>
      <c r="F9" s="30" t="s">
        <v>200</v>
      </c>
      <c r="G9" s="32" t="str">
        <f t="shared" si="1"/>
        <v>1010051201</v>
      </c>
      <c r="H9" s="13"/>
    </row>
    <row r="10" spans="1:8" ht="16.5" customHeight="1" thickBot="1">
      <c r="A10" s="99" t="s">
        <v>116</v>
      </c>
      <c r="B10" s="100" t="s">
        <v>37</v>
      </c>
      <c r="C10" s="31">
        <v>10100513</v>
      </c>
      <c r="D10" s="81" t="s">
        <v>166</v>
      </c>
      <c r="E10" s="95">
        <f t="shared" ca="1" si="0"/>
        <v>1200002018</v>
      </c>
      <c r="F10" s="30" t="s">
        <v>200</v>
      </c>
      <c r="G10" s="32" t="str">
        <f t="shared" si="1"/>
        <v>1010051301</v>
      </c>
      <c r="H10" s="13"/>
    </row>
    <row r="11" spans="1:8" ht="16.5" customHeight="1" thickBot="1">
      <c r="A11" s="99" t="s">
        <v>116</v>
      </c>
      <c r="B11" s="100" t="s">
        <v>37</v>
      </c>
      <c r="C11" s="31">
        <v>10100514</v>
      </c>
      <c r="D11" s="81" t="s">
        <v>167</v>
      </c>
      <c r="E11" s="95">
        <f t="shared" ca="1" si="0"/>
        <v>1200002018</v>
      </c>
      <c r="F11" s="30" t="s">
        <v>200</v>
      </c>
      <c r="G11" s="32" t="str">
        <f t="shared" si="1"/>
        <v>1010051401</v>
      </c>
      <c r="H11" s="13"/>
    </row>
    <row r="12" spans="1:8" ht="16.5" customHeight="1" thickBot="1">
      <c r="A12" s="99" t="s">
        <v>116</v>
      </c>
      <c r="B12" s="100" t="s">
        <v>37</v>
      </c>
      <c r="C12" s="31">
        <v>10100515</v>
      </c>
      <c r="D12" s="81" t="s">
        <v>168</v>
      </c>
      <c r="E12" s="95">
        <f t="shared" ca="1" si="0"/>
        <v>1200002018</v>
      </c>
      <c r="F12" s="30" t="s">
        <v>200</v>
      </c>
      <c r="G12" s="32" t="str">
        <f t="shared" si="1"/>
        <v>1010051501</v>
      </c>
    </row>
    <row r="13" spans="1:8" ht="16.5" customHeight="1">
      <c r="A13" s="99" t="s">
        <v>239</v>
      </c>
      <c r="B13" s="100" t="s">
        <v>242</v>
      </c>
      <c r="C13" s="31">
        <v>10101011</v>
      </c>
      <c r="D13" s="78" t="s">
        <v>227</v>
      </c>
      <c r="E13" s="95">
        <f t="shared" ca="1" si="0"/>
        <v>10000002</v>
      </c>
      <c r="F13" s="30" t="s">
        <v>233</v>
      </c>
      <c r="G13" s="32" t="str">
        <f t="shared" si="1"/>
        <v>1010101101</v>
      </c>
    </row>
    <row r="14" spans="1:8" ht="16.5" customHeight="1">
      <c r="A14" s="108" t="s">
        <v>240</v>
      </c>
      <c r="B14" s="109" t="s">
        <v>16</v>
      </c>
      <c r="C14" s="110">
        <v>10101111</v>
      </c>
      <c r="D14" s="111" t="s">
        <v>245</v>
      </c>
      <c r="E14" s="112">
        <f t="shared" ca="1" si="0"/>
        <v>10000003</v>
      </c>
      <c r="F14" s="113" t="s">
        <v>234</v>
      </c>
      <c r="G14" s="114" t="str">
        <f>C14&amp;"03"</f>
        <v>1010111103</v>
      </c>
    </row>
    <row r="15" spans="1:8" ht="16.5" customHeight="1">
      <c r="A15" s="108" t="s">
        <v>240</v>
      </c>
      <c r="B15" s="109" t="s">
        <v>249</v>
      </c>
      <c r="C15" s="110">
        <v>10101112</v>
      </c>
      <c r="D15" s="111" t="s">
        <v>252</v>
      </c>
      <c r="E15" s="112">
        <f t="shared" ca="1" si="0"/>
        <v>10000003</v>
      </c>
      <c r="F15" s="113" t="s">
        <v>234</v>
      </c>
      <c r="G15" s="114" t="str">
        <f t="shared" ref="G15:G17" si="2">C15&amp;"03"</f>
        <v>1010111203</v>
      </c>
    </row>
    <row r="16" spans="1:8" ht="16.5" customHeight="1">
      <c r="A16" s="108" t="s">
        <v>240</v>
      </c>
      <c r="B16" s="109" t="s">
        <v>247</v>
      </c>
      <c r="C16" s="110">
        <v>10101113</v>
      </c>
      <c r="D16" s="111" t="s">
        <v>253</v>
      </c>
      <c r="E16" s="112">
        <f t="shared" ca="1" si="0"/>
        <v>10000003</v>
      </c>
      <c r="F16" s="113" t="s">
        <v>234</v>
      </c>
      <c r="G16" s="114" t="str">
        <f t="shared" si="2"/>
        <v>1010111303</v>
      </c>
    </row>
    <row r="17" spans="1:7" ht="16.5" customHeight="1">
      <c r="A17" s="108" t="s">
        <v>240</v>
      </c>
      <c r="B17" s="109" t="s">
        <v>250</v>
      </c>
      <c r="C17" s="110">
        <v>10101114</v>
      </c>
      <c r="D17" s="111" t="s">
        <v>254</v>
      </c>
      <c r="E17" s="112">
        <f t="shared" ca="1" si="0"/>
        <v>10000003</v>
      </c>
      <c r="F17" s="113" t="s">
        <v>234</v>
      </c>
      <c r="G17" s="114" t="str">
        <f t="shared" si="2"/>
        <v>1010111403</v>
      </c>
    </row>
    <row r="18" spans="1:7" ht="16.5" customHeight="1" thickBot="1">
      <c r="A18" s="101" t="s">
        <v>241</v>
      </c>
      <c r="B18" s="102" t="s">
        <v>248</v>
      </c>
      <c r="C18" s="34">
        <v>10101115</v>
      </c>
      <c r="D18" s="79" t="s">
        <v>255</v>
      </c>
      <c r="E18" s="96">
        <f t="shared" ca="1" si="0"/>
        <v>10000003</v>
      </c>
      <c r="F18" s="33" t="s">
        <v>234</v>
      </c>
      <c r="G18" s="35" t="str">
        <f>C18&amp;"03"</f>
        <v>1010111503</v>
      </c>
    </row>
    <row r="19" spans="1:7" ht="16.5" customHeight="1" thickBot="1">
      <c r="A19" s="99" t="s">
        <v>243</v>
      </c>
      <c r="B19" s="100" t="s">
        <v>37</v>
      </c>
      <c r="C19" s="31">
        <v>10101511</v>
      </c>
      <c r="D19" s="81" t="s">
        <v>228</v>
      </c>
      <c r="E19" s="95">
        <f t="shared" ca="1" si="0"/>
        <v>1200002018</v>
      </c>
      <c r="F19" s="30" t="s">
        <v>200</v>
      </c>
      <c r="G19" s="32" t="str">
        <f t="shared" ref="G19:G23" si="3">C19&amp;"01"</f>
        <v>1010151101</v>
      </c>
    </row>
    <row r="20" spans="1:7" ht="16.5" customHeight="1" thickBot="1">
      <c r="A20" s="99" t="s">
        <v>226</v>
      </c>
      <c r="B20" s="100" t="s">
        <v>37</v>
      </c>
      <c r="C20" s="31">
        <v>10101512</v>
      </c>
      <c r="D20" s="81" t="s">
        <v>229</v>
      </c>
      <c r="E20" s="95">
        <f t="shared" ca="1" si="0"/>
        <v>1200002018</v>
      </c>
      <c r="F20" s="30" t="s">
        <v>200</v>
      </c>
      <c r="G20" s="32" t="str">
        <f t="shared" si="3"/>
        <v>1010151201</v>
      </c>
    </row>
    <row r="21" spans="1:7" ht="16.5" customHeight="1" thickBot="1">
      <c r="A21" s="99" t="s">
        <v>226</v>
      </c>
      <c r="B21" s="100" t="s">
        <v>37</v>
      </c>
      <c r="C21" s="31">
        <v>10101513</v>
      </c>
      <c r="D21" s="81" t="s">
        <v>230</v>
      </c>
      <c r="E21" s="95">
        <f t="shared" ca="1" si="0"/>
        <v>1200002018</v>
      </c>
      <c r="F21" s="30" t="s">
        <v>200</v>
      </c>
      <c r="G21" s="32" t="str">
        <f t="shared" si="3"/>
        <v>1010151301</v>
      </c>
    </row>
    <row r="22" spans="1:7" ht="16.5" customHeight="1" thickBot="1">
      <c r="A22" s="99" t="s">
        <v>226</v>
      </c>
      <c r="B22" s="100" t="s">
        <v>37</v>
      </c>
      <c r="C22" s="31">
        <v>10101514</v>
      </c>
      <c r="D22" s="81" t="s">
        <v>231</v>
      </c>
      <c r="E22" s="95">
        <f t="shared" ca="1" si="0"/>
        <v>1200002018</v>
      </c>
      <c r="F22" s="30" t="s">
        <v>200</v>
      </c>
      <c r="G22" s="32" t="str">
        <f t="shared" si="3"/>
        <v>1010151401</v>
      </c>
    </row>
    <row r="23" spans="1:7" ht="16.5" customHeight="1" thickBot="1">
      <c r="A23" s="105" t="s">
        <v>226</v>
      </c>
      <c r="B23" s="106" t="s">
        <v>37</v>
      </c>
      <c r="C23" s="40">
        <v>10101515</v>
      </c>
      <c r="D23" s="82" t="s">
        <v>232</v>
      </c>
      <c r="E23" s="98">
        <f t="shared" ca="1" si="0"/>
        <v>1200002018</v>
      </c>
      <c r="F23" s="39" t="s">
        <v>200</v>
      </c>
      <c r="G23" s="41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23" xr:uid="{6ACB758F-79DE-49B4-A00E-4198367D7E8E}">
      <formula1>me_chat_motion_data_id_comment</formula1>
    </dataValidation>
    <dataValidation type="custom" allowBlank="1" showInputMessage="1" showErrorMessage="1" sqref="G5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98"/>
  <sheetViews>
    <sheetView workbookViewId="0">
      <selection activeCell="E32" sqref="E32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37.42578125" customWidth="1"/>
    <col min="6" max="6" width="37.28515625" customWidth="1"/>
    <col min="7" max="7" width="41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14" width="25.28515625" customWidth="1"/>
    <col min="15" max="25" width="8.7109375" customWidth="1"/>
  </cols>
  <sheetData>
    <row r="1" spans="1:14">
      <c r="A1" s="74" t="s">
        <v>153</v>
      </c>
    </row>
    <row r="2" spans="1:14" ht="16.5">
      <c r="A2" s="8" t="s">
        <v>109</v>
      </c>
      <c r="B2" s="14" t="s">
        <v>84</v>
      </c>
      <c r="C2" s="28" t="s">
        <v>105</v>
      </c>
      <c r="D2" s="28" t="s">
        <v>117</v>
      </c>
      <c r="E2" s="8" t="s">
        <v>118</v>
      </c>
      <c r="F2" s="8" t="s">
        <v>118</v>
      </c>
      <c r="G2" s="8" t="s">
        <v>119</v>
      </c>
      <c r="H2" s="8" t="s">
        <v>119</v>
      </c>
      <c r="I2" s="8" t="s">
        <v>120</v>
      </c>
      <c r="J2" s="8" t="s">
        <v>121</v>
      </c>
      <c r="K2" s="8" t="s">
        <v>122</v>
      </c>
      <c r="L2" s="9" t="s">
        <v>123</v>
      </c>
      <c r="M2" s="8" t="s">
        <v>124</v>
      </c>
      <c r="N2" s="8" t="s">
        <v>205</v>
      </c>
    </row>
    <row r="3" spans="1:14" ht="16.5">
      <c r="A3" s="15" t="s">
        <v>215</v>
      </c>
      <c r="B3" s="42" t="s">
        <v>89</v>
      </c>
      <c r="C3" s="14" t="s">
        <v>89</v>
      </c>
      <c r="D3" s="14" t="s">
        <v>89</v>
      </c>
      <c r="E3" s="15" t="s">
        <v>216</v>
      </c>
      <c r="F3" s="15" t="s">
        <v>89</v>
      </c>
      <c r="G3" s="15" t="s">
        <v>208</v>
      </c>
      <c r="H3" s="15" t="s">
        <v>89</v>
      </c>
      <c r="I3" s="15" t="s">
        <v>212</v>
      </c>
      <c r="J3" s="15" t="s">
        <v>89</v>
      </c>
      <c r="K3" s="15" t="s">
        <v>212</v>
      </c>
      <c r="L3" s="9" t="s">
        <v>89</v>
      </c>
      <c r="M3" s="29" t="s">
        <v>88</v>
      </c>
      <c r="N3" s="29" t="s">
        <v>170</v>
      </c>
    </row>
    <row r="4" spans="1:14" ht="17.25" thickBot="1">
      <c r="A4" s="17" t="s">
        <v>109</v>
      </c>
      <c r="B4" s="43" t="s">
        <v>93</v>
      </c>
      <c r="C4" s="44" t="s">
        <v>102</v>
      </c>
      <c r="D4" s="44" t="s">
        <v>112</v>
      </c>
      <c r="E4" s="17" t="s">
        <v>125</v>
      </c>
      <c r="F4" s="46" t="s">
        <v>126</v>
      </c>
      <c r="G4" s="46" t="s">
        <v>127</v>
      </c>
      <c r="H4" s="46" t="s">
        <v>128</v>
      </c>
      <c r="I4" s="46" t="s">
        <v>129</v>
      </c>
      <c r="J4" s="46" t="s">
        <v>130</v>
      </c>
      <c r="K4" s="48" t="s">
        <v>131</v>
      </c>
      <c r="L4" s="47" t="s">
        <v>132</v>
      </c>
      <c r="M4" s="46" t="s">
        <v>133</v>
      </c>
      <c r="N4" s="46" t="s">
        <v>204</v>
      </c>
    </row>
    <row r="5" spans="1:14" ht="17.25" thickBot="1">
      <c r="A5" s="129" t="s">
        <v>256</v>
      </c>
      <c r="B5" s="130" t="s">
        <v>95</v>
      </c>
      <c r="C5" s="131" t="s">
        <v>16</v>
      </c>
      <c r="D5" s="131" t="s">
        <v>115</v>
      </c>
      <c r="E5" s="132">
        <f t="shared" ref="E5:E30" ca="1" si="0">INDEX(TOUCH_BODY_TYPE_value, MATCH(OFFSET(E5, 0, 1), TOUCH_BODY_TYPE_comment, 0))</f>
        <v>0</v>
      </c>
      <c r="F5" s="133" t="s">
        <v>13</v>
      </c>
      <c r="G5" s="132">
        <f t="shared" ref="G5:G30" ca="1" si="1">INDEX(TOUCH_GESTURE_TYPE_value, MATCH(OFFSET(G5, 0, 1), TOUCH_GESTURE_TYPE_comment, 0))</f>
        <v>1</v>
      </c>
      <c r="H5" s="134" t="s">
        <v>14</v>
      </c>
      <c r="I5" s="132">
        <f ca="1">INDEX(me_chat_motion_data_id_value, MATCH(OFFSET(I5, 0, 1), me_chat_motion_data_id_comment, 0))</f>
        <v>10000011</v>
      </c>
      <c r="J5" s="134" t="s">
        <v>235</v>
      </c>
      <c r="K5" s="132">
        <v>0</v>
      </c>
      <c r="L5" s="134" t="s">
        <v>134</v>
      </c>
      <c r="M5" s="132">
        <f t="shared" ref="M5:M30" ca="1" si="2">INDEX(l2d_skin_ani_state_id, MATCH(OFFSET(M5, 0, 1), l2d_skin_ani_state_info, 0))</f>
        <v>10100011</v>
      </c>
      <c r="N5" s="135" t="s">
        <v>160</v>
      </c>
    </row>
    <row r="6" spans="1:14" ht="16.5">
      <c r="A6" s="122" t="s">
        <v>246</v>
      </c>
      <c r="B6" s="123" t="s">
        <v>95</v>
      </c>
      <c r="C6" s="124" t="s">
        <v>16</v>
      </c>
      <c r="D6" s="124" t="s">
        <v>261</v>
      </c>
      <c r="E6" s="125">
        <f t="shared" ca="1" si="0"/>
        <v>0</v>
      </c>
      <c r="F6" s="126" t="s">
        <v>13</v>
      </c>
      <c r="G6" s="125">
        <f t="shared" ca="1" si="1"/>
        <v>1</v>
      </c>
      <c r="H6" s="127" t="s">
        <v>14</v>
      </c>
      <c r="I6" s="125">
        <f t="shared" ref="I6:I30" ca="1" si="3">INDEX(me_chat_motion_data_id_value, MATCH(OFFSET(I6, 0, 1), me_chat_motion_data_id_comment, 0))</f>
        <v>10000011</v>
      </c>
      <c r="J6" s="127" t="s">
        <v>235</v>
      </c>
      <c r="K6" s="125">
        <v>0</v>
      </c>
      <c r="L6" s="127" t="s">
        <v>135</v>
      </c>
      <c r="M6" s="125">
        <f t="shared" ca="1" si="2"/>
        <v>10101111</v>
      </c>
      <c r="N6" s="128" t="s">
        <v>244</v>
      </c>
    </row>
    <row r="7" spans="1:14" ht="16.5">
      <c r="A7" s="115" t="s">
        <v>257</v>
      </c>
      <c r="B7" s="116" t="s">
        <v>95</v>
      </c>
      <c r="C7" s="117" t="s">
        <v>21</v>
      </c>
      <c r="D7" s="117" t="s">
        <v>261</v>
      </c>
      <c r="E7" s="118">
        <f t="shared" ca="1" si="0"/>
        <v>0</v>
      </c>
      <c r="F7" s="119" t="s">
        <v>13</v>
      </c>
      <c r="G7" s="118">
        <f t="shared" ca="1" si="1"/>
        <v>1</v>
      </c>
      <c r="H7" s="120" t="s">
        <v>14</v>
      </c>
      <c r="I7" s="118">
        <f t="shared" ca="1" si="3"/>
        <v>10000012</v>
      </c>
      <c r="J7" s="120" t="s">
        <v>236</v>
      </c>
      <c r="K7" s="118">
        <v>0</v>
      </c>
      <c r="L7" s="120" t="s">
        <v>136</v>
      </c>
      <c r="M7" s="118">
        <f t="shared" ca="1" si="2"/>
        <v>10101112</v>
      </c>
      <c r="N7" s="128" t="s">
        <v>251</v>
      </c>
    </row>
    <row r="8" spans="1:14" ht="16.5">
      <c r="A8" s="115" t="s">
        <v>258</v>
      </c>
      <c r="B8" s="116" t="s">
        <v>95</v>
      </c>
      <c r="C8" s="117" t="s">
        <v>26</v>
      </c>
      <c r="D8" s="117" t="s">
        <v>261</v>
      </c>
      <c r="E8" s="118">
        <f t="shared" ca="1" si="0"/>
        <v>0</v>
      </c>
      <c r="F8" s="119" t="s">
        <v>13</v>
      </c>
      <c r="G8" s="118">
        <f t="shared" ca="1" si="1"/>
        <v>1</v>
      </c>
      <c r="H8" s="120" t="s">
        <v>14</v>
      </c>
      <c r="I8" s="118">
        <f t="shared" ca="1" si="3"/>
        <v>10000012</v>
      </c>
      <c r="J8" s="120" t="s">
        <v>236</v>
      </c>
      <c r="K8" s="118">
        <v>0</v>
      </c>
      <c r="L8" s="120" t="s">
        <v>136</v>
      </c>
      <c r="M8" s="118">
        <f t="shared" ca="1" si="2"/>
        <v>10101113</v>
      </c>
      <c r="N8" s="128" t="s">
        <v>253</v>
      </c>
    </row>
    <row r="9" spans="1:14" ht="15" customHeight="1">
      <c r="A9" s="115" t="s">
        <v>259</v>
      </c>
      <c r="B9" s="116" t="s">
        <v>95</v>
      </c>
      <c r="C9" s="117" t="s">
        <v>32</v>
      </c>
      <c r="D9" s="117" t="s">
        <v>261</v>
      </c>
      <c r="E9" s="118">
        <f t="shared" ca="1" si="0"/>
        <v>0</v>
      </c>
      <c r="F9" s="119" t="s">
        <v>13</v>
      </c>
      <c r="G9" s="118">
        <f t="shared" ca="1" si="1"/>
        <v>1</v>
      </c>
      <c r="H9" s="120" t="s">
        <v>14</v>
      </c>
      <c r="I9" s="118">
        <f t="shared" ca="1" si="3"/>
        <v>10000021</v>
      </c>
      <c r="J9" s="120" t="s">
        <v>237</v>
      </c>
      <c r="K9" s="118">
        <v>1</v>
      </c>
      <c r="L9" s="120" t="s">
        <v>136</v>
      </c>
      <c r="M9" s="118">
        <f t="shared" ca="1" si="2"/>
        <v>10101114</v>
      </c>
      <c r="N9" s="128" t="s">
        <v>254</v>
      </c>
    </row>
    <row r="10" spans="1:14" ht="15" customHeight="1" thickBot="1">
      <c r="A10" s="136" t="s">
        <v>260</v>
      </c>
      <c r="B10" s="137" t="s">
        <v>95</v>
      </c>
      <c r="C10" s="138" t="s">
        <v>37</v>
      </c>
      <c r="D10" s="138" t="s">
        <v>261</v>
      </c>
      <c r="E10" s="139">
        <f t="shared" ca="1" si="0"/>
        <v>0</v>
      </c>
      <c r="F10" s="140" t="s">
        <v>13</v>
      </c>
      <c r="G10" s="139">
        <f t="shared" ca="1" si="1"/>
        <v>1</v>
      </c>
      <c r="H10" s="141" t="s">
        <v>14</v>
      </c>
      <c r="I10" s="139">
        <f t="shared" ca="1" si="3"/>
        <v>10000022</v>
      </c>
      <c r="J10" s="141" t="s">
        <v>238</v>
      </c>
      <c r="K10" s="139">
        <v>2</v>
      </c>
      <c r="L10" s="141" t="s">
        <v>136</v>
      </c>
      <c r="M10" s="139">
        <f t="shared" ca="1" si="2"/>
        <v>10101115</v>
      </c>
      <c r="N10" s="142" t="s">
        <v>255</v>
      </c>
    </row>
    <row r="11" spans="1:14" ht="15" customHeight="1">
      <c r="A11" s="122" t="s">
        <v>246</v>
      </c>
      <c r="B11" s="123" t="s">
        <v>95</v>
      </c>
      <c r="C11" s="124" t="s">
        <v>16</v>
      </c>
      <c r="D11" s="124" t="s">
        <v>261</v>
      </c>
      <c r="E11" s="125">
        <f t="shared" ca="1" si="0"/>
        <v>2</v>
      </c>
      <c r="F11" s="126" t="s">
        <v>20</v>
      </c>
      <c r="G11" s="125">
        <f t="shared" ca="1" si="1"/>
        <v>1</v>
      </c>
      <c r="H11" s="127" t="s">
        <v>14</v>
      </c>
      <c r="I11" s="125">
        <f t="shared" ca="1" si="3"/>
        <v>10000011</v>
      </c>
      <c r="J11" s="127" t="s">
        <v>235</v>
      </c>
      <c r="K11" s="125">
        <v>0</v>
      </c>
      <c r="L11" s="127" t="s">
        <v>135</v>
      </c>
      <c r="M11" s="125">
        <f t="shared" ca="1" si="2"/>
        <v>10101111</v>
      </c>
      <c r="N11" s="128" t="s">
        <v>244</v>
      </c>
    </row>
    <row r="12" spans="1:14" ht="15" customHeight="1">
      <c r="A12" s="122" t="s">
        <v>246</v>
      </c>
      <c r="B12" s="123" t="s">
        <v>95</v>
      </c>
      <c r="C12" s="124" t="s">
        <v>16</v>
      </c>
      <c r="D12" s="124" t="s">
        <v>261</v>
      </c>
      <c r="E12" s="125">
        <f ca="1">INDEX(TOUCH_BODY_TYPE_value, MATCH(OFFSET(E12, 0, 1), TOUCH_BODY_TYPE_comment, 0))</f>
        <v>3</v>
      </c>
      <c r="F12" s="126" t="s">
        <v>262</v>
      </c>
      <c r="G12" s="125">
        <f ca="1">INDEX(TOUCH_GESTURE_TYPE_value, MATCH(OFFSET(G12, 0, 1), TOUCH_GESTURE_TYPE_comment, 0))</f>
        <v>1</v>
      </c>
      <c r="H12" s="127" t="s">
        <v>14</v>
      </c>
      <c r="I12" s="125">
        <f ca="1">INDEX(me_chat_motion_data_id_value, MATCH(OFFSET(I12, 0, 1), me_chat_motion_data_id_comment, 0))</f>
        <v>10000011</v>
      </c>
      <c r="J12" s="127" t="s">
        <v>235</v>
      </c>
      <c r="K12" s="125">
        <v>0</v>
      </c>
      <c r="L12" s="127" t="s">
        <v>135</v>
      </c>
      <c r="M12" s="125">
        <f ca="1">INDEX(l2d_skin_ani_state_id, MATCH(OFFSET(M12, 0, 1), l2d_skin_ani_state_info, 0))</f>
        <v>10101111</v>
      </c>
      <c r="N12" s="128" t="s">
        <v>244</v>
      </c>
    </row>
    <row r="13" spans="1:14" ht="15.75" customHeight="1">
      <c r="A13" s="122" t="s">
        <v>246</v>
      </c>
      <c r="B13" s="123" t="s">
        <v>95</v>
      </c>
      <c r="C13" s="124" t="s">
        <v>16</v>
      </c>
      <c r="D13" s="124" t="s">
        <v>261</v>
      </c>
      <c r="E13" s="125">
        <f ca="1">INDEX(TOUCH_BODY_TYPE_value, MATCH(OFFSET(E13, 0, 1), TOUCH_BODY_TYPE_comment, 0))</f>
        <v>5</v>
      </c>
      <c r="F13" s="126" t="s">
        <v>263</v>
      </c>
      <c r="G13" s="125">
        <f ca="1">INDEX(TOUCH_GESTURE_TYPE_value, MATCH(OFFSET(G13, 0, 1), TOUCH_GESTURE_TYPE_comment, 0))</f>
        <v>1</v>
      </c>
      <c r="H13" s="127" t="s">
        <v>14</v>
      </c>
      <c r="I13" s="125">
        <f ca="1">INDEX(me_chat_motion_data_id_value, MATCH(OFFSET(I13, 0, 1), me_chat_motion_data_id_comment, 0))</f>
        <v>10000011</v>
      </c>
      <c r="J13" s="127" t="s">
        <v>235</v>
      </c>
      <c r="K13" s="125">
        <v>0</v>
      </c>
      <c r="L13" s="127" t="s">
        <v>135</v>
      </c>
      <c r="M13" s="125">
        <f ca="1">INDEX(l2d_skin_ani_state_id, MATCH(OFFSET(M13, 0, 1), l2d_skin_ani_state_info, 0))</f>
        <v>10101111</v>
      </c>
      <c r="N13" s="128" t="s">
        <v>244</v>
      </c>
    </row>
    <row r="14" spans="1:14" ht="15.75" customHeight="1" thickBot="1">
      <c r="A14" s="136" t="s">
        <v>246</v>
      </c>
      <c r="B14" s="137" t="s">
        <v>95</v>
      </c>
      <c r="C14" s="138" t="s">
        <v>16</v>
      </c>
      <c r="D14" s="138" t="s">
        <v>261</v>
      </c>
      <c r="E14" s="139">
        <f ca="1">INDEX(TOUCH_BODY_TYPE_value, MATCH(OFFSET(E14, 0, 1), TOUCH_BODY_TYPE_comment, 0))</f>
        <v>13</v>
      </c>
      <c r="F14" s="140" t="s">
        <v>71</v>
      </c>
      <c r="G14" s="139">
        <f ca="1">INDEX(TOUCH_GESTURE_TYPE_value, MATCH(OFFSET(G14, 0, 1), TOUCH_GESTURE_TYPE_comment, 0))</f>
        <v>1</v>
      </c>
      <c r="H14" s="141" t="s">
        <v>14</v>
      </c>
      <c r="I14" s="139">
        <f ca="1">INDEX(me_chat_motion_data_id_value, MATCH(OFFSET(I14, 0, 1), me_chat_motion_data_id_comment, 0))</f>
        <v>10000011</v>
      </c>
      <c r="J14" s="141" t="s">
        <v>235</v>
      </c>
      <c r="K14" s="139">
        <v>0</v>
      </c>
      <c r="L14" s="141" t="s">
        <v>135</v>
      </c>
      <c r="M14" s="139">
        <f ca="1">INDEX(l2d_skin_ani_state_id, MATCH(OFFSET(M14, 0, 1), l2d_skin_ani_state_info, 0))</f>
        <v>10101111</v>
      </c>
      <c r="N14" s="142" t="s">
        <v>244</v>
      </c>
    </row>
    <row r="15" spans="1:14" ht="15" customHeight="1">
      <c r="A15" s="122" t="s">
        <v>257</v>
      </c>
      <c r="B15" s="123" t="s">
        <v>95</v>
      </c>
      <c r="C15" s="124" t="s">
        <v>21</v>
      </c>
      <c r="D15" s="124" t="s">
        <v>261</v>
      </c>
      <c r="E15" s="125">
        <f t="shared" ca="1" si="0"/>
        <v>2</v>
      </c>
      <c r="F15" s="126" t="s">
        <v>20</v>
      </c>
      <c r="G15" s="125">
        <f t="shared" ca="1" si="1"/>
        <v>1</v>
      </c>
      <c r="H15" s="127" t="s">
        <v>14</v>
      </c>
      <c r="I15" s="125">
        <f t="shared" ca="1" si="3"/>
        <v>10000012</v>
      </c>
      <c r="J15" s="127" t="s">
        <v>236</v>
      </c>
      <c r="K15" s="125">
        <v>0</v>
      </c>
      <c r="L15" s="127" t="s">
        <v>136</v>
      </c>
      <c r="M15" s="125">
        <f t="shared" ca="1" si="2"/>
        <v>10101112</v>
      </c>
      <c r="N15" s="128" t="s">
        <v>251</v>
      </c>
    </row>
    <row r="16" spans="1:14" ht="15" customHeight="1">
      <c r="A16" s="115" t="s">
        <v>257</v>
      </c>
      <c r="B16" s="116" t="s">
        <v>95</v>
      </c>
      <c r="C16" s="117" t="s">
        <v>21</v>
      </c>
      <c r="D16" s="117" t="s">
        <v>261</v>
      </c>
      <c r="E16" s="118">
        <f ca="1">INDEX(TOUCH_BODY_TYPE_value, MATCH(OFFSET(E16, 0, 1), TOUCH_BODY_TYPE_comment, 0))</f>
        <v>3</v>
      </c>
      <c r="F16" s="119" t="s">
        <v>262</v>
      </c>
      <c r="G16" s="118">
        <f ca="1">INDEX(TOUCH_GESTURE_TYPE_value, MATCH(OFFSET(G16, 0, 1), TOUCH_GESTURE_TYPE_comment, 0))</f>
        <v>1</v>
      </c>
      <c r="H16" s="120" t="s">
        <v>14</v>
      </c>
      <c r="I16" s="118">
        <f ca="1">INDEX(me_chat_motion_data_id_value, MATCH(OFFSET(I16, 0, 1), me_chat_motion_data_id_comment, 0))</f>
        <v>10000012</v>
      </c>
      <c r="J16" s="120" t="s">
        <v>236</v>
      </c>
      <c r="K16" s="118">
        <v>0</v>
      </c>
      <c r="L16" s="120" t="s">
        <v>136</v>
      </c>
      <c r="M16" s="118">
        <f ca="1">INDEX(l2d_skin_ani_state_id, MATCH(OFFSET(M16, 0, 1), l2d_skin_ani_state_info, 0))</f>
        <v>10101112</v>
      </c>
      <c r="N16" s="128" t="s">
        <v>251</v>
      </c>
    </row>
    <row r="17" spans="1:14" ht="15.75" customHeight="1">
      <c r="A17" s="115" t="s">
        <v>257</v>
      </c>
      <c r="B17" s="116" t="s">
        <v>95</v>
      </c>
      <c r="C17" s="117" t="s">
        <v>21</v>
      </c>
      <c r="D17" s="117" t="s">
        <v>261</v>
      </c>
      <c r="E17" s="118">
        <f ca="1">INDEX(TOUCH_BODY_TYPE_value, MATCH(OFFSET(E17, 0, 1), TOUCH_BODY_TYPE_comment, 0))</f>
        <v>5</v>
      </c>
      <c r="F17" s="119" t="s">
        <v>263</v>
      </c>
      <c r="G17" s="118">
        <f ca="1">INDEX(TOUCH_GESTURE_TYPE_value, MATCH(OFFSET(G17, 0, 1), TOUCH_GESTURE_TYPE_comment, 0))</f>
        <v>1</v>
      </c>
      <c r="H17" s="120" t="s">
        <v>14</v>
      </c>
      <c r="I17" s="118">
        <f ca="1">INDEX(me_chat_motion_data_id_value, MATCH(OFFSET(I17, 0, 1), me_chat_motion_data_id_comment, 0))</f>
        <v>10000012</v>
      </c>
      <c r="J17" s="120" t="s">
        <v>236</v>
      </c>
      <c r="K17" s="118">
        <v>0</v>
      </c>
      <c r="L17" s="120" t="s">
        <v>136</v>
      </c>
      <c r="M17" s="118">
        <f ca="1">INDEX(l2d_skin_ani_state_id, MATCH(OFFSET(M17, 0, 1), l2d_skin_ani_state_info, 0))</f>
        <v>10101112</v>
      </c>
      <c r="N17" s="128" t="s">
        <v>251</v>
      </c>
    </row>
    <row r="18" spans="1:14" ht="15.75" customHeight="1" thickBot="1">
      <c r="A18" s="136" t="s">
        <v>257</v>
      </c>
      <c r="B18" s="137" t="s">
        <v>95</v>
      </c>
      <c r="C18" s="138" t="s">
        <v>21</v>
      </c>
      <c r="D18" s="138" t="s">
        <v>261</v>
      </c>
      <c r="E18" s="139">
        <f ca="1">INDEX(TOUCH_BODY_TYPE_value, MATCH(OFFSET(E18, 0, 1), TOUCH_BODY_TYPE_comment, 0))</f>
        <v>13</v>
      </c>
      <c r="F18" s="140" t="s">
        <v>71</v>
      </c>
      <c r="G18" s="139">
        <f ca="1">INDEX(TOUCH_GESTURE_TYPE_value, MATCH(OFFSET(G18, 0, 1), TOUCH_GESTURE_TYPE_comment, 0))</f>
        <v>1</v>
      </c>
      <c r="H18" s="141" t="s">
        <v>14</v>
      </c>
      <c r="I18" s="139">
        <f ca="1">INDEX(me_chat_motion_data_id_value, MATCH(OFFSET(I18, 0, 1), me_chat_motion_data_id_comment, 0))</f>
        <v>10000012</v>
      </c>
      <c r="J18" s="141" t="s">
        <v>236</v>
      </c>
      <c r="K18" s="139">
        <v>0</v>
      </c>
      <c r="L18" s="141" t="s">
        <v>136</v>
      </c>
      <c r="M18" s="139">
        <f ca="1">INDEX(l2d_skin_ani_state_id, MATCH(OFFSET(M18, 0, 1), l2d_skin_ani_state_info, 0))</f>
        <v>10101112</v>
      </c>
      <c r="N18" s="142" t="s">
        <v>251</v>
      </c>
    </row>
    <row r="19" spans="1:14" ht="15" customHeight="1">
      <c r="A19" s="122" t="s">
        <v>258</v>
      </c>
      <c r="B19" s="123" t="s">
        <v>95</v>
      </c>
      <c r="C19" s="124" t="s">
        <v>26</v>
      </c>
      <c r="D19" s="124" t="s">
        <v>261</v>
      </c>
      <c r="E19" s="125">
        <f t="shared" ca="1" si="0"/>
        <v>2</v>
      </c>
      <c r="F19" s="126" t="s">
        <v>20</v>
      </c>
      <c r="G19" s="125">
        <f t="shared" ca="1" si="1"/>
        <v>1</v>
      </c>
      <c r="H19" s="127" t="s">
        <v>14</v>
      </c>
      <c r="I19" s="125">
        <f t="shared" ca="1" si="3"/>
        <v>10000012</v>
      </c>
      <c r="J19" s="127" t="s">
        <v>236</v>
      </c>
      <c r="K19" s="125">
        <v>0</v>
      </c>
      <c r="L19" s="127" t="s">
        <v>136</v>
      </c>
      <c r="M19" s="125">
        <f t="shared" ca="1" si="2"/>
        <v>10101113</v>
      </c>
      <c r="N19" s="128" t="s">
        <v>253</v>
      </c>
    </row>
    <row r="20" spans="1:14" ht="15" customHeight="1">
      <c r="A20" s="115" t="s">
        <v>258</v>
      </c>
      <c r="B20" s="116" t="s">
        <v>95</v>
      </c>
      <c r="C20" s="117" t="s">
        <v>26</v>
      </c>
      <c r="D20" s="117" t="s">
        <v>261</v>
      </c>
      <c r="E20" s="118">
        <f ca="1">INDEX(TOUCH_BODY_TYPE_value, MATCH(OFFSET(E20, 0, 1), TOUCH_BODY_TYPE_comment, 0))</f>
        <v>3</v>
      </c>
      <c r="F20" s="119" t="s">
        <v>262</v>
      </c>
      <c r="G20" s="118">
        <f ca="1">INDEX(TOUCH_GESTURE_TYPE_value, MATCH(OFFSET(G20, 0, 1), TOUCH_GESTURE_TYPE_comment, 0))</f>
        <v>1</v>
      </c>
      <c r="H20" s="120" t="s">
        <v>14</v>
      </c>
      <c r="I20" s="118">
        <f ca="1">INDEX(me_chat_motion_data_id_value, MATCH(OFFSET(I20, 0, 1), me_chat_motion_data_id_comment, 0))</f>
        <v>10000012</v>
      </c>
      <c r="J20" s="120" t="s">
        <v>236</v>
      </c>
      <c r="K20" s="118">
        <v>0</v>
      </c>
      <c r="L20" s="120" t="s">
        <v>136</v>
      </c>
      <c r="M20" s="118">
        <f ca="1">INDEX(l2d_skin_ani_state_id, MATCH(OFFSET(M20, 0, 1), l2d_skin_ani_state_info, 0))</f>
        <v>10101113</v>
      </c>
      <c r="N20" s="128" t="s">
        <v>253</v>
      </c>
    </row>
    <row r="21" spans="1:14" ht="15.75" customHeight="1">
      <c r="A21" s="115" t="s">
        <v>258</v>
      </c>
      <c r="B21" s="116" t="s">
        <v>95</v>
      </c>
      <c r="C21" s="117" t="s">
        <v>26</v>
      </c>
      <c r="D21" s="117" t="s">
        <v>261</v>
      </c>
      <c r="E21" s="118">
        <f ca="1">INDEX(TOUCH_BODY_TYPE_value, MATCH(OFFSET(E21, 0, 1), TOUCH_BODY_TYPE_comment, 0))</f>
        <v>5</v>
      </c>
      <c r="F21" s="119" t="s">
        <v>263</v>
      </c>
      <c r="G21" s="118">
        <f ca="1">INDEX(TOUCH_GESTURE_TYPE_value, MATCH(OFFSET(G21, 0, 1), TOUCH_GESTURE_TYPE_comment, 0))</f>
        <v>1</v>
      </c>
      <c r="H21" s="120" t="s">
        <v>14</v>
      </c>
      <c r="I21" s="118">
        <f ca="1">INDEX(me_chat_motion_data_id_value, MATCH(OFFSET(I21, 0, 1), me_chat_motion_data_id_comment, 0))</f>
        <v>10000012</v>
      </c>
      <c r="J21" s="120" t="s">
        <v>236</v>
      </c>
      <c r="K21" s="118">
        <v>0</v>
      </c>
      <c r="L21" s="120" t="s">
        <v>136</v>
      </c>
      <c r="M21" s="118">
        <f ca="1">INDEX(l2d_skin_ani_state_id, MATCH(OFFSET(M21, 0, 1), l2d_skin_ani_state_info, 0))</f>
        <v>10101113</v>
      </c>
      <c r="N21" s="128" t="s">
        <v>253</v>
      </c>
    </row>
    <row r="22" spans="1:14" ht="15.75" customHeight="1" thickBot="1">
      <c r="A22" s="136" t="s">
        <v>258</v>
      </c>
      <c r="B22" s="137" t="s">
        <v>95</v>
      </c>
      <c r="C22" s="138" t="s">
        <v>26</v>
      </c>
      <c r="D22" s="138" t="s">
        <v>261</v>
      </c>
      <c r="E22" s="139">
        <f ca="1">INDEX(TOUCH_BODY_TYPE_value, MATCH(OFFSET(E22, 0, 1), TOUCH_BODY_TYPE_comment, 0))</f>
        <v>13</v>
      </c>
      <c r="F22" s="140" t="s">
        <v>71</v>
      </c>
      <c r="G22" s="139">
        <f ca="1">INDEX(TOUCH_GESTURE_TYPE_value, MATCH(OFFSET(G22, 0, 1), TOUCH_GESTURE_TYPE_comment, 0))</f>
        <v>1</v>
      </c>
      <c r="H22" s="141" t="s">
        <v>14</v>
      </c>
      <c r="I22" s="139">
        <f ca="1">INDEX(me_chat_motion_data_id_value, MATCH(OFFSET(I22, 0, 1), me_chat_motion_data_id_comment, 0))</f>
        <v>10000012</v>
      </c>
      <c r="J22" s="141" t="s">
        <v>236</v>
      </c>
      <c r="K22" s="139">
        <v>0</v>
      </c>
      <c r="L22" s="141" t="s">
        <v>136</v>
      </c>
      <c r="M22" s="139">
        <f ca="1">INDEX(l2d_skin_ani_state_id, MATCH(OFFSET(M22, 0, 1), l2d_skin_ani_state_info, 0))</f>
        <v>10101113</v>
      </c>
      <c r="N22" s="142" t="s">
        <v>253</v>
      </c>
    </row>
    <row r="23" spans="1:14" ht="15" customHeight="1">
      <c r="A23" s="122" t="s">
        <v>259</v>
      </c>
      <c r="B23" s="123" t="s">
        <v>95</v>
      </c>
      <c r="C23" s="124" t="s">
        <v>32</v>
      </c>
      <c r="D23" s="124" t="s">
        <v>261</v>
      </c>
      <c r="E23" s="125">
        <f t="shared" ca="1" si="0"/>
        <v>2</v>
      </c>
      <c r="F23" s="126" t="s">
        <v>20</v>
      </c>
      <c r="G23" s="125">
        <f t="shared" ca="1" si="1"/>
        <v>1</v>
      </c>
      <c r="H23" s="127" t="s">
        <v>14</v>
      </c>
      <c r="I23" s="125">
        <f t="shared" ca="1" si="3"/>
        <v>10000021</v>
      </c>
      <c r="J23" s="127" t="s">
        <v>237</v>
      </c>
      <c r="K23" s="125">
        <v>1</v>
      </c>
      <c r="L23" s="127" t="s">
        <v>136</v>
      </c>
      <c r="M23" s="125">
        <f t="shared" ca="1" si="2"/>
        <v>10101114</v>
      </c>
      <c r="N23" s="128" t="s">
        <v>254</v>
      </c>
    </row>
    <row r="24" spans="1:14" ht="15.75" customHeight="1">
      <c r="A24" s="115" t="s">
        <v>259</v>
      </c>
      <c r="B24" s="116" t="s">
        <v>95</v>
      </c>
      <c r="C24" s="117" t="s">
        <v>32</v>
      </c>
      <c r="D24" s="117" t="s">
        <v>261</v>
      </c>
      <c r="E24" s="118">
        <f ca="1">INDEX(TOUCH_BODY_TYPE_value, MATCH(OFFSET(E24, 0, 1), TOUCH_BODY_TYPE_comment, 0))</f>
        <v>3</v>
      </c>
      <c r="F24" s="119" t="s">
        <v>262</v>
      </c>
      <c r="G24" s="118">
        <f ca="1">INDEX(TOUCH_GESTURE_TYPE_value, MATCH(OFFSET(G24, 0, 1), TOUCH_GESTURE_TYPE_comment, 0))</f>
        <v>1</v>
      </c>
      <c r="H24" s="120" t="s">
        <v>14</v>
      </c>
      <c r="I24" s="118">
        <f ca="1">INDEX(me_chat_motion_data_id_value, MATCH(OFFSET(I24, 0, 1), me_chat_motion_data_id_comment, 0))</f>
        <v>10000021</v>
      </c>
      <c r="J24" s="120" t="s">
        <v>237</v>
      </c>
      <c r="K24" s="118">
        <v>1</v>
      </c>
      <c r="L24" s="120" t="s">
        <v>136</v>
      </c>
      <c r="M24" s="118">
        <f ca="1">INDEX(l2d_skin_ani_state_id, MATCH(OFFSET(M24, 0, 1), l2d_skin_ani_state_info, 0))</f>
        <v>10101114</v>
      </c>
      <c r="N24" s="128" t="s">
        <v>254</v>
      </c>
    </row>
    <row r="25" spans="1:14" ht="15.75" customHeight="1">
      <c r="A25" s="115" t="s">
        <v>259</v>
      </c>
      <c r="B25" s="116" t="s">
        <v>95</v>
      </c>
      <c r="C25" s="117" t="s">
        <v>32</v>
      </c>
      <c r="D25" s="117" t="s">
        <v>261</v>
      </c>
      <c r="E25" s="118">
        <f ca="1">INDEX(TOUCH_BODY_TYPE_value, MATCH(OFFSET(E25, 0, 1), TOUCH_BODY_TYPE_comment, 0))</f>
        <v>5</v>
      </c>
      <c r="F25" s="119" t="s">
        <v>263</v>
      </c>
      <c r="G25" s="118">
        <f ca="1">INDEX(TOUCH_GESTURE_TYPE_value, MATCH(OFFSET(G25, 0, 1), TOUCH_GESTURE_TYPE_comment, 0))</f>
        <v>1</v>
      </c>
      <c r="H25" s="120" t="s">
        <v>14</v>
      </c>
      <c r="I25" s="118">
        <f ca="1">INDEX(me_chat_motion_data_id_value, MATCH(OFFSET(I25, 0, 1), me_chat_motion_data_id_comment, 0))</f>
        <v>10000021</v>
      </c>
      <c r="J25" s="120" t="s">
        <v>237</v>
      </c>
      <c r="K25" s="118">
        <v>1</v>
      </c>
      <c r="L25" s="120" t="s">
        <v>136</v>
      </c>
      <c r="M25" s="118">
        <f ca="1">INDEX(l2d_skin_ani_state_id, MATCH(OFFSET(M25, 0, 1), l2d_skin_ani_state_info, 0))</f>
        <v>10101114</v>
      </c>
      <c r="N25" s="128" t="s">
        <v>254</v>
      </c>
    </row>
    <row r="26" spans="1:14" ht="15.75" customHeight="1" thickBot="1">
      <c r="A26" s="136" t="s">
        <v>259</v>
      </c>
      <c r="B26" s="137" t="s">
        <v>95</v>
      </c>
      <c r="C26" s="138" t="s">
        <v>32</v>
      </c>
      <c r="D26" s="138" t="s">
        <v>261</v>
      </c>
      <c r="E26" s="139">
        <f ca="1">INDEX(TOUCH_BODY_TYPE_value, MATCH(OFFSET(E26, 0, 1), TOUCH_BODY_TYPE_comment, 0))</f>
        <v>13</v>
      </c>
      <c r="F26" s="140" t="s">
        <v>71</v>
      </c>
      <c r="G26" s="139">
        <f ca="1">INDEX(TOUCH_GESTURE_TYPE_value, MATCH(OFFSET(G26, 0, 1), TOUCH_GESTURE_TYPE_comment, 0))</f>
        <v>1</v>
      </c>
      <c r="H26" s="141" t="s">
        <v>14</v>
      </c>
      <c r="I26" s="139">
        <f ca="1">INDEX(me_chat_motion_data_id_value, MATCH(OFFSET(I26, 0, 1), me_chat_motion_data_id_comment, 0))</f>
        <v>10000021</v>
      </c>
      <c r="J26" s="141" t="s">
        <v>237</v>
      </c>
      <c r="K26" s="139">
        <v>1</v>
      </c>
      <c r="L26" s="141" t="s">
        <v>136</v>
      </c>
      <c r="M26" s="139">
        <f ca="1">INDEX(l2d_skin_ani_state_id, MATCH(OFFSET(M26, 0, 1), l2d_skin_ani_state_info, 0))</f>
        <v>10101114</v>
      </c>
      <c r="N26" s="142" t="s">
        <v>254</v>
      </c>
    </row>
    <row r="27" spans="1:14" ht="15" customHeight="1">
      <c r="A27" s="122" t="s">
        <v>260</v>
      </c>
      <c r="B27" s="123" t="s">
        <v>95</v>
      </c>
      <c r="C27" s="124" t="s">
        <v>37</v>
      </c>
      <c r="D27" s="124" t="s">
        <v>261</v>
      </c>
      <c r="E27" s="125">
        <f t="shared" ca="1" si="0"/>
        <v>2</v>
      </c>
      <c r="F27" s="126" t="s">
        <v>20</v>
      </c>
      <c r="G27" s="125">
        <f t="shared" ca="1" si="1"/>
        <v>1</v>
      </c>
      <c r="H27" s="127" t="s">
        <v>14</v>
      </c>
      <c r="I27" s="125">
        <f t="shared" ca="1" si="3"/>
        <v>10000022</v>
      </c>
      <c r="J27" s="127" t="s">
        <v>238</v>
      </c>
      <c r="K27" s="125">
        <v>2</v>
      </c>
      <c r="L27" s="127" t="s">
        <v>136</v>
      </c>
      <c r="M27" s="125">
        <f t="shared" ca="1" si="2"/>
        <v>10101115</v>
      </c>
      <c r="N27" s="128" t="s">
        <v>255</v>
      </c>
    </row>
    <row r="28" spans="1:14" ht="15.75" customHeight="1">
      <c r="A28" s="115" t="s">
        <v>260</v>
      </c>
      <c r="B28" s="116" t="s">
        <v>95</v>
      </c>
      <c r="C28" s="117" t="s">
        <v>37</v>
      </c>
      <c r="D28" s="117" t="s">
        <v>261</v>
      </c>
      <c r="E28" s="118">
        <f t="shared" ca="1" si="0"/>
        <v>3</v>
      </c>
      <c r="F28" s="119" t="s">
        <v>262</v>
      </c>
      <c r="G28" s="118">
        <f t="shared" ca="1" si="1"/>
        <v>1</v>
      </c>
      <c r="H28" s="120" t="s">
        <v>14</v>
      </c>
      <c r="I28" s="118">
        <f t="shared" ca="1" si="3"/>
        <v>10000022</v>
      </c>
      <c r="J28" s="120" t="s">
        <v>238</v>
      </c>
      <c r="K28" s="118">
        <v>2</v>
      </c>
      <c r="L28" s="120" t="s">
        <v>136</v>
      </c>
      <c r="M28" s="118">
        <f t="shared" ca="1" si="2"/>
        <v>10101115</v>
      </c>
      <c r="N28" s="121" t="s">
        <v>255</v>
      </c>
    </row>
    <row r="29" spans="1:14" ht="15.75" customHeight="1">
      <c r="A29" s="115" t="s">
        <v>260</v>
      </c>
      <c r="B29" s="116" t="s">
        <v>95</v>
      </c>
      <c r="C29" s="117" t="s">
        <v>37</v>
      </c>
      <c r="D29" s="117" t="s">
        <v>261</v>
      </c>
      <c r="E29" s="118">
        <f t="shared" ca="1" si="0"/>
        <v>5</v>
      </c>
      <c r="F29" s="119" t="s">
        <v>263</v>
      </c>
      <c r="G29" s="118">
        <f t="shared" ca="1" si="1"/>
        <v>1</v>
      </c>
      <c r="H29" s="120" t="s">
        <v>14</v>
      </c>
      <c r="I29" s="118">
        <f t="shared" ca="1" si="3"/>
        <v>10000022</v>
      </c>
      <c r="J29" s="120" t="s">
        <v>238</v>
      </c>
      <c r="K29" s="118">
        <v>2</v>
      </c>
      <c r="L29" s="120" t="s">
        <v>136</v>
      </c>
      <c r="M29" s="118">
        <f t="shared" ca="1" si="2"/>
        <v>10101115</v>
      </c>
      <c r="N29" s="121" t="s">
        <v>255</v>
      </c>
    </row>
    <row r="30" spans="1:14" ht="15.75" customHeight="1" thickBot="1">
      <c r="A30" s="136" t="s">
        <v>260</v>
      </c>
      <c r="B30" s="137" t="s">
        <v>95</v>
      </c>
      <c r="C30" s="138" t="s">
        <v>37</v>
      </c>
      <c r="D30" s="138" t="s">
        <v>261</v>
      </c>
      <c r="E30" s="139">
        <f t="shared" ca="1" si="0"/>
        <v>13</v>
      </c>
      <c r="F30" s="140" t="s">
        <v>71</v>
      </c>
      <c r="G30" s="139">
        <f t="shared" ca="1" si="1"/>
        <v>1</v>
      </c>
      <c r="H30" s="141" t="s">
        <v>14</v>
      </c>
      <c r="I30" s="139">
        <f t="shared" ca="1" si="3"/>
        <v>10000022</v>
      </c>
      <c r="J30" s="141" t="s">
        <v>238</v>
      </c>
      <c r="K30" s="139">
        <v>2</v>
      </c>
      <c r="L30" s="141" t="s">
        <v>136</v>
      </c>
      <c r="M30" s="139">
        <f t="shared" ca="1" si="2"/>
        <v>10101115</v>
      </c>
      <c r="N30" s="142" t="s">
        <v>255</v>
      </c>
    </row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honeticPr fontId="6" type="noConversion"/>
  <dataValidations count="4">
    <dataValidation type="list" allowBlank="1" showErrorMessage="1" sqref="H6:H29 H30" xr:uid="{00000000-0002-0000-0400-000000000000}">
      <formula1>TOUCH_GESTURE_TYPE_value</formula1>
    </dataValidation>
    <dataValidation type="list" allowBlank="1" showErrorMessage="1" sqref="F5:F29 F30" xr:uid="{00000000-0002-0000-0400-000001000000}">
      <formula1>TOUCH_BODY_TYPE_comment</formula1>
    </dataValidation>
    <dataValidation type="list" allowBlank="1" showInputMessage="1" showErrorMessage="1" sqref="J5:J29 J30" xr:uid="{AA31B95C-B757-4043-9D64-DC03FC994B7E}">
      <formula1>me_chat_motion_data_id_comment</formula1>
    </dataValidation>
    <dataValidation type="list" allowBlank="1" showInputMessage="1" showErrorMessage="1" sqref="N5:N29 N3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F4DB0D-3127-460E-A246-F07C1C378E1A}">
          <x14:formula1>
            <xm:f>'!참조'!$C$4:$C$26</xm:f>
          </x14:formula1>
          <xm:sqref>H5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H5" sqref="H5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4" t="s">
        <v>153</v>
      </c>
    </row>
    <row r="2" spans="1:25" ht="34.5" customHeight="1">
      <c r="A2" s="27" t="s">
        <v>109</v>
      </c>
      <c r="B2" s="67" t="s">
        <v>84</v>
      </c>
      <c r="C2" s="68" t="s">
        <v>137</v>
      </c>
      <c r="D2" s="68" t="s">
        <v>117</v>
      </c>
      <c r="E2" s="27" t="s">
        <v>118</v>
      </c>
      <c r="F2" s="69" t="s">
        <v>118</v>
      </c>
      <c r="G2" s="27" t="s">
        <v>119</v>
      </c>
      <c r="H2" s="69" t="s">
        <v>119</v>
      </c>
      <c r="I2" s="27" t="s">
        <v>120</v>
      </c>
      <c r="J2" s="69" t="s">
        <v>121</v>
      </c>
      <c r="K2" s="27" t="s">
        <v>122</v>
      </c>
      <c r="L2" s="69" t="s">
        <v>123</v>
      </c>
      <c r="M2" s="27" t="s">
        <v>138</v>
      </c>
      <c r="N2" s="27" t="s">
        <v>124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1:25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88</v>
      </c>
      <c r="F3" s="9" t="s">
        <v>89</v>
      </c>
      <c r="G3" s="15" t="s">
        <v>88</v>
      </c>
      <c r="H3" s="9" t="s">
        <v>89</v>
      </c>
      <c r="I3" s="15" t="s">
        <v>110</v>
      </c>
      <c r="J3" s="9" t="s">
        <v>89</v>
      </c>
      <c r="K3" s="15" t="s">
        <v>110</v>
      </c>
      <c r="L3" s="9" t="s">
        <v>89</v>
      </c>
      <c r="M3" s="15" t="s">
        <v>89</v>
      </c>
      <c r="N3" s="29" t="s">
        <v>88</v>
      </c>
    </row>
    <row r="4" spans="1:25" ht="16.5">
      <c r="A4" s="17" t="s">
        <v>109</v>
      </c>
      <c r="B4" s="43" t="s">
        <v>93</v>
      </c>
      <c r="C4" s="44" t="s">
        <v>139</v>
      </c>
      <c r="D4" s="44" t="s">
        <v>112</v>
      </c>
      <c r="E4" s="17" t="s">
        <v>125</v>
      </c>
      <c r="F4" s="45" t="s">
        <v>126</v>
      </c>
      <c r="G4" s="46" t="s">
        <v>127</v>
      </c>
      <c r="H4" s="47" t="s">
        <v>128</v>
      </c>
      <c r="I4" s="46" t="s">
        <v>129</v>
      </c>
      <c r="J4" s="47" t="s">
        <v>130</v>
      </c>
      <c r="K4" s="48" t="s">
        <v>131</v>
      </c>
      <c r="L4" s="47" t="s">
        <v>132</v>
      </c>
      <c r="M4" s="48" t="s">
        <v>140</v>
      </c>
      <c r="N4" s="46" t="s">
        <v>133</v>
      </c>
    </row>
    <row r="5" spans="1:25" ht="16.5">
      <c r="A5" s="71">
        <v>1010051101</v>
      </c>
      <c r="B5" s="24" t="s">
        <v>96</v>
      </c>
      <c r="C5" s="72" t="s">
        <v>141</v>
      </c>
      <c r="D5" s="61" t="s">
        <v>115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96</v>
      </c>
      <c r="C6" s="49" t="s">
        <v>142</v>
      </c>
      <c r="D6" s="60" t="s">
        <v>115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96</v>
      </c>
      <c r="C7" s="49" t="s">
        <v>142</v>
      </c>
      <c r="D7" s="60" t="s">
        <v>115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96</v>
      </c>
      <c r="C8" s="49" t="s">
        <v>143</v>
      </c>
      <c r="D8" s="60" t="s">
        <v>115</v>
      </c>
      <c r="E8" s="11">
        <f t="array" ref="E8">INDEX('!참조'!$F$3:$F$30,MATCH(F8,'!참조'!$G$3:$G$30,0))</f>
        <v>13</v>
      </c>
      <c r="F8" s="54" t="s">
        <v>71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96</v>
      </c>
      <c r="C9" s="49" t="s">
        <v>144</v>
      </c>
      <c r="D9" s="60" t="s">
        <v>115</v>
      </c>
      <c r="E9" s="11">
        <f t="array" ref="E9">INDEX('!참조'!$F$3:$F$30,MATCH(F9,'!참조'!$G$3:$G$30,0))</f>
        <v>14</v>
      </c>
      <c r="F9" s="54" t="s">
        <v>74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96</v>
      </c>
      <c r="C10" s="49" t="s">
        <v>145</v>
      </c>
      <c r="D10" s="49" t="s">
        <v>115</v>
      </c>
      <c r="E10" s="11">
        <f t="array" ref="E10">INDEX('!참조'!$F$3:$F$30,MATCH(F10,'!참조'!$G$3:$G$30,0))</f>
        <v>6</v>
      </c>
      <c r="F10" s="54" t="s">
        <v>42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96</v>
      </c>
      <c r="C11" s="49" t="s">
        <v>146</v>
      </c>
      <c r="D11" s="49" t="s">
        <v>115</v>
      </c>
      <c r="E11" s="11">
        <f t="array" ref="E11">INDEX('!참조'!$F$3:$F$30,MATCH(F11,'!참조'!$G$3:$G$30,0))</f>
        <v>6</v>
      </c>
      <c r="F11" s="54" t="s">
        <v>42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96</v>
      </c>
      <c r="C12" s="49" t="s">
        <v>147</v>
      </c>
      <c r="D12" s="49" t="s">
        <v>115</v>
      </c>
      <c r="E12" s="11">
        <f t="array" ref="E12">INDEX('!참조'!$F$3:$F$30,MATCH(F12,'!참조'!$G$3:$G$30,0))</f>
        <v>15</v>
      </c>
      <c r="F12" s="54" t="s">
        <v>77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 spans="1:25" ht="16.5">
      <c r="A13" s="34">
        <v>1010051102</v>
      </c>
      <c r="B13" s="25" t="s">
        <v>148</v>
      </c>
      <c r="C13" s="49" t="s">
        <v>147</v>
      </c>
      <c r="D13" s="49" t="s">
        <v>115</v>
      </c>
      <c r="E13" s="11">
        <f t="array" ref="E13">INDEX('!참조'!$F$3:$F$30,MATCH(F13,'!참조'!$G$3:$G$30,0))</f>
        <v>19</v>
      </c>
      <c r="F13" s="54" t="s">
        <v>80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149</v>
      </c>
      <c r="C14" s="59" t="s">
        <v>147</v>
      </c>
      <c r="D14" s="59" t="s">
        <v>115</v>
      </c>
      <c r="E14" s="62">
        <f t="array" ref="E14">INDEX('!참조'!$F$3:$F$30,MATCH(F14,'!참조'!$G$3:$G$30,0))</f>
        <v>20</v>
      </c>
      <c r="F14" s="63" t="s">
        <v>81</v>
      </c>
      <c r="G14" s="62">
        <f t="array" ref="G14">INDEX('!참조'!$B$3:$B$20,MATCH(H14,'!참조'!$C$3:$C$20,0))</f>
        <v>4</v>
      </c>
      <c r="H14" s="64" t="s">
        <v>31</v>
      </c>
      <c r="I14" s="65"/>
      <c r="J14" s="64"/>
      <c r="K14" s="66"/>
      <c r="L14" s="64"/>
      <c r="M14" s="66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2024-02-14T11:55:11Z</dcterms:modified>
</cp:coreProperties>
</file>