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2123B699-2D60-4CC2-B8B0-43D7322B40F0}" xr6:coauthVersionLast="47" xr6:coauthVersionMax="47" xr10:uidLastSave="{00000000-0000-0000-0000-000000000000}"/>
  <bookViews>
    <workbookView xWindow="42525" yWindow="1125" windowWidth="34335" windowHeight="18780" activeTab="2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l2d_skin_ani_state!$C$5:$C$10</definedName>
    <definedName name="l2d_skin_ani_state_info">l2d_skin_ani_state!$D$5:$D$10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F69" i="3" l="1"/>
  <c r="D69" i="3"/>
  <c r="B69" i="3"/>
  <c r="F68" i="3"/>
  <c r="D68" i="3"/>
  <c r="B68" i="3"/>
  <c r="F67" i="3"/>
  <c r="D67" i="3"/>
  <c r="B67" i="3"/>
  <c r="F66" i="3"/>
  <c r="D66" i="3"/>
  <c r="B66" i="3"/>
  <c r="F65" i="3"/>
  <c r="D65" i="3"/>
  <c r="B6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B55" i="3"/>
  <c r="B56" i="3"/>
  <c r="B57" i="3"/>
  <c r="B58" i="3"/>
  <c r="B59" i="3"/>
  <c r="B60" i="3"/>
  <c r="B61" i="3"/>
  <c r="B62" i="3"/>
  <c r="B63" i="3"/>
  <c r="B64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54" i="3"/>
  <c r="B53" i="3"/>
  <c r="B52" i="3"/>
  <c r="B51" i="3"/>
  <c r="B50" i="3"/>
  <c r="B49" i="3"/>
  <c r="B48" i="3"/>
  <c r="B47" i="3"/>
  <c r="B46" i="3"/>
  <c r="B4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5" i="3"/>
  <c r="C23" i="2"/>
  <c r="C25" i="2" s="1"/>
  <c r="C27" i="2" s="1"/>
  <c r="C29" i="2" s="1"/>
  <c r="C31" i="2" s="1"/>
  <c r="C33" i="2" s="1"/>
  <c r="C35" i="2" s="1"/>
  <c r="C37" i="2" s="1"/>
  <c r="C39" i="2" s="1"/>
  <c r="C41" i="2" s="1"/>
  <c r="C43" i="2" s="1"/>
  <c r="C24" i="2"/>
  <c r="C26" i="2"/>
  <c r="C28" i="2"/>
  <c r="C30" i="2"/>
  <c r="C32" i="2"/>
  <c r="C34" i="2"/>
  <c r="C36" i="2"/>
  <c r="C38" i="2"/>
  <c r="C40" i="2"/>
  <c r="C42" i="2"/>
  <c r="C44" i="2" s="1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A24" i="2"/>
  <c r="A25" i="2"/>
  <c r="A26" i="2"/>
  <c r="A28" i="2" s="1"/>
  <c r="A30" i="2" s="1"/>
  <c r="A32" i="2" s="1"/>
  <c r="A34" i="2" s="1"/>
  <c r="A36" i="2" s="1"/>
  <c r="A38" i="2" s="1"/>
  <c r="A40" i="2" s="1"/>
  <c r="A42" i="2" s="1"/>
  <c r="A44" i="2" s="1"/>
  <c r="A27" i="2"/>
  <c r="A29" i="2" s="1"/>
  <c r="A31" i="2" s="1"/>
  <c r="A33" i="2" s="1"/>
  <c r="A35" i="2" s="1"/>
  <c r="A37" i="2" s="1"/>
  <c r="A39" i="2" s="1"/>
  <c r="A41" i="2" s="1"/>
  <c r="A43" i="2" s="1"/>
  <c r="A23" i="2"/>
  <c r="K26" i="5"/>
  <c r="K25" i="5"/>
  <c r="K24" i="5"/>
  <c r="K23" i="5"/>
  <c r="K22" i="5"/>
  <c r="K21" i="5"/>
  <c r="K20" i="5"/>
  <c r="K19" i="5"/>
  <c r="K11" i="5"/>
  <c r="K12" i="5"/>
  <c r="K13" i="5"/>
  <c r="K14" i="5"/>
  <c r="K15" i="5"/>
  <c r="K16" i="5"/>
  <c r="K17" i="5"/>
  <c r="K18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" i="5"/>
  <c r="F49" i="3" l="1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5" i="3"/>
  <c r="F10" i="3"/>
  <c r="F11" i="3"/>
  <c r="F12" i="3"/>
  <c r="F13" i="3"/>
  <c r="F14" i="3"/>
  <c r="F15" i="3"/>
  <c r="O50" i="5"/>
  <c r="O49" i="5"/>
  <c r="O48" i="5"/>
  <c r="O47" i="5"/>
  <c r="O42" i="5"/>
  <c r="O41" i="5"/>
  <c r="O40" i="5"/>
  <c r="O39" i="5"/>
  <c r="O34" i="5"/>
  <c r="O33" i="5"/>
  <c r="O32" i="5"/>
  <c r="O31" i="5"/>
  <c r="O26" i="5"/>
  <c r="O25" i="5"/>
  <c r="O24" i="5"/>
  <c r="O23" i="5"/>
  <c r="O18" i="5"/>
  <c r="O17" i="5"/>
  <c r="O16" i="5"/>
  <c r="O15" i="5"/>
  <c r="M7" i="5" l="1"/>
  <c r="M27" i="5"/>
  <c r="M47" i="5"/>
  <c r="M30" i="5"/>
  <c r="M13" i="5"/>
  <c r="M36" i="5"/>
  <c r="M18" i="5"/>
  <c r="M6" i="5"/>
  <c r="M8" i="5"/>
  <c r="M28" i="5"/>
  <c r="M48" i="5"/>
  <c r="M19" i="5"/>
  <c r="M26" i="5"/>
  <c r="M9" i="5"/>
  <c r="M29" i="5"/>
  <c r="M49" i="5"/>
  <c r="M10" i="5"/>
  <c r="M50" i="5"/>
  <c r="K6" i="5"/>
  <c r="M33" i="5"/>
  <c r="M34" i="5"/>
  <c r="M17" i="5"/>
  <c r="M38" i="5"/>
  <c r="M39" i="5"/>
  <c r="M11" i="5"/>
  <c r="M31" i="5"/>
  <c r="M5" i="5"/>
  <c r="K7" i="5"/>
  <c r="K8" i="5"/>
  <c r="M45" i="5"/>
  <c r="M12" i="5"/>
  <c r="M32" i="5"/>
  <c r="K10" i="5"/>
  <c r="M37" i="5"/>
  <c r="M14" i="5"/>
  <c r="M15" i="5"/>
  <c r="M35" i="5"/>
  <c r="K9" i="5"/>
  <c r="M16" i="5"/>
  <c r="M20" i="5"/>
  <c r="M40" i="5"/>
  <c r="M21" i="5"/>
  <c r="M41" i="5"/>
  <c r="M42" i="5"/>
  <c r="M23" i="5"/>
  <c r="M43" i="5"/>
  <c r="M24" i="5"/>
  <c r="M44" i="5"/>
  <c r="M25" i="5"/>
  <c r="M46" i="5"/>
  <c r="M22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F16" i="3" l="1"/>
  <c r="F17" i="3"/>
  <c r="F18" i="3"/>
  <c r="F19" i="3"/>
  <c r="O46" i="5"/>
  <c r="O38" i="5"/>
  <c r="O30" i="5"/>
  <c r="O22" i="5"/>
  <c r="O14" i="5"/>
  <c r="O45" i="5"/>
  <c r="O37" i="5"/>
  <c r="O29" i="5"/>
  <c r="O21" i="5"/>
  <c r="O13" i="5"/>
  <c r="O44" i="5"/>
  <c r="O36" i="5"/>
  <c r="O28" i="5"/>
  <c r="O20" i="5"/>
  <c r="O12" i="5"/>
  <c r="O43" i="5"/>
  <c r="O35" i="5"/>
  <c r="O27" i="5"/>
  <c r="O19" i="5"/>
  <c r="O11" i="5"/>
  <c r="O9" i="5"/>
  <c r="O10" i="5"/>
  <c r="G8" i="4"/>
  <c r="G9" i="4"/>
  <c r="E7" i="4"/>
  <c r="E8" i="4"/>
  <c r="E9" i="4"/>
  <c r="E6" i="4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53" i="3" l="1"/>
  <c r="D104" i="3"/>
  <c r="D94" i="3"/>
  <c r="D84" i="3"/>
  <c r="D74" i="3"/>
  <c r="D59" i="3"/>
  <c r="D61" i="3"/>
  <c r="D87" i="3"/>
  <c r="D96" i="3"/>
  <c r="D85" i="3"/>
  <c r="D103" i="3"/>
  <c r="D93" i="3"/>
  <c r="D83" i="3"/>
  <c r="D73" i="3"/>
  <c r="D58" i="3"/>
  <c r="D55" i="3"/>
  <c r="D79" i="3"/>
  <c r="D78" i="3"/>
  <c r="D52" i="3"/>
  <c r="D76" i="3"/>
  <c r="D100" i="3"/>
  <c r="D88" i="3"/>
  <c r="D62" i="3"/>
  <c r="D95" i="3"/>
  <c r="D102" i="3"/>
  <c r="D92" i="3"/>
  <c r="D82" i="3"/>
  <c r="D72" i="3"/>
  <c r="D57" i="3"/>
  <c r="D54" i="3"/>
  <c r="D98" i="3"/>
  <c r="D50" i="3"/>
  <c r="D80" i="3"/>
  <c r="D89" i="3"/>
  <c r="D97" i="3"/>
  <c r="D86" i="3"/>
  <c r="D60" i="3"/>
  <c r="D101" i="3"/>
  <c r="D91" i="3"/>
  <c r="D81" i="3"/>
  <c r="D71" i="3"/>
  <c r="D56" i="3"/>
  <c r="D90" i="3"/>
  <c r="D70" i="3"/>
  <c r="D99" i="3"/>
  <c r="D64" i="3"/>
  <c r="D63" i="3"/>
  <c r="D77" i="3"/>
  <c r="D51" i="3"/>
  <c r="D75" i="3"/>
  <c r="D45" i="3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O6" i="5"/>
  <c r="O7" i="5"/>
  <c r="O8" i="5"/>
  <c r="O5" i="5"/>
  <c r="F6" i="5"/>
  <c r="F7" i="5"/>
  <c r="F8" i="5"/>
  <c r="F5" i="5"/>
  <c r="H6" i="5"/>
  <c r="H7" i="5"/>
  <c r="H8" i="5"/>
  <c r="H5" i="5"/>
  <c r="G5" i="4"/>
  <c r="G10" i="4"/>
  <c r="F6" i="3"/>
  <c r="F7" i="3"/>
  <c r="F8" i="3"/>
  <c r="F9" i="3"/>
  <c r="D6" i="3"/>
  <c r="D7" i="3"/>
  <c r="D8" i="3"/>
  <c r="D9" i="3"/>
  <c r="D5" i="3"/>
  <c r="E10" i="4" l="1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<sst xmlns="http://schemas.openxmlformats.org/spreadsheetml/2006/main" count="1266" uniqueCount="325">
  <si>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</si>
  <si>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</si>
  <si>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</si>
  <si>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</si>
  <si>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</si>
  <si>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</si>
  <si>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</si>
  <si>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</si>
  <si>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</si>
  <si>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</si>
  <si>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</si>
  <si>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</si>
  <si>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</si>
  <si>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</si>
  <si>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</si>
  <si>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</si>
  <si>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</si>
  <si>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</si>
  <si>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</si>
  <si>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</si>
  <si>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</si>
  <si>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</si>
  <si>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</si>
  <si>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</si>
  <si>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</si>
  <si>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</si>
  <si>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</si>
  <si>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</si>
  <si>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</si>
  <si>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</si>
  <si>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</si>
  <si>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</si>
  <si>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</si>
  <si>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</si>
  <si>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</si>
  <si>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</si>
  <si>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</si>
  <si>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</si>
  <si>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</si>
  <si>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</si>
  <si>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</si>
  <si>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</si>
  <si>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</si>
  <si>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</si>
  <si>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</si>
  <si>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</si>
  <si>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</si>
  <si>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</si>
  <si>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</si>
  <si>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</si>
  <si>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</si>
  <si>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</si>
  <si>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</si>
  <si>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</si>
  <si>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</si>
  <si>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</si>
  <si>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</si>
  <si>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</si>
  <si>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</si>
  <si>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</si>
  <si>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</si>
  <si>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</si>
  <si>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</si>
  <si>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</si>
  <si>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</si>
  <si>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</si>
  <si>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</si>
  <si>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</si>
  <si>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</si>
  <si>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</si>
  <si>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</si>
  <si>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</si>
  <si>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</si>
  <si>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</si>
  <si>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</si>
  <si>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</si>
  <si>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</si>
  <si>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</si>
  <si>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</si>
  <si>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</si>
  <si>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</si>
  <si>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</si>
  <si>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</si>
  <si>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</si>
  <si>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</si>
  <si>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</si>
  <si>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</si>
  <si>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</si>
  <si>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</si>
  <si>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</si>
  <si>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</si>
  <si>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</si>
  <si>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</si>
  <si>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</si>
  <si>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</si>
  <si>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</si>
  <si>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</si>
  <si>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</si>
  <si>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</si>
  <si>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</si>
  <si>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</si>
  <si>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</si>
  <si>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</si>
  <si>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</si>
  <si>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</si>
  <si>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</si>
  <si>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</si>
  <si>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기본 대기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</si>
  <si>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</si>
  <si>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</si>
  <si>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</si>
  <si>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</si>
  <si>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</si>
  <si>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</si>
  <si>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</si>
  <si>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</si>
  <si>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</si>
  <si>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</si>
  <si>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</si>
  <si>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</si>
  <si>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</si>
  <si>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</si>
  <si>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</si>
  <si>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</si>
  <si>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</si>
  <si>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</si>
  <si>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</si>
  <si>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</si>
  <si>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</si>
  <si>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</si>
  <si>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</si>
  <si>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</si>
  <si>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</si>
  <si>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</si>
  <si>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</si>
  <si>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</si>
  <si>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</si>
  <si>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</si>
  <si>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</si>
  <si>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</si>
  <si>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</si>
  <si>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</si>
  <si>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</si>
  <si>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</si>
  <si>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</si>
  <si>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</si>
  <si>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</si>
  <si>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</si>
  <si>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</si>
  <si>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</si>
  <si>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</si>
  <si>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</si>
  <si>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</si>
  <si>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</si>
  <si>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</si>
  <si>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</si>
  <si>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</si>
  <si>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</si>
  <si>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</si>
  <si>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</si>
  <si>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</si>
  <si>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</si>
  <si>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</si>
  <si>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</si>
  <si>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</si>
  <si>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</si>
  <si>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 기본 대기 1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</si>
  <si>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</si>
  <si>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</si>
  <si>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</si>
  <si>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</si>
  <si>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</si>
  <si>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</si>
  <si>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</si>
  <si>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</si>
  <si>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</si>
  <si>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</si>
  <si>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</si>
  <si>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</si>
  <si>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</si>
  <si>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</si>
  <si>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</si>
  <si>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</si>
  <si>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</si>
  <si>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</si>
  <si>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</si>
  <si>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</si>
  <si>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</si>
  <si>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</si>
  <si>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</si>
  <si>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</si>
  <si>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</si>
  <si>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</si>
  <si>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</si>
  <si>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</si>
  <si>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</si>
  <si>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</si>
  <si>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</si>
  <si>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</si>
  <si>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</si>
  <si>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</si>
  <si>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</si>
  <si>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</si>
  <si>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</si>
  <si>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</si>
  <si>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</si>
  <si>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</si>
  <si>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</si>
  <si>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</si>
  <si>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</si>
  <si>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</si>
  <si>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</si>
  <si>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</si>
  <si>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</si>
  <si>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</si>
  <si>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</si>
  <si>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</si>
  <si>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</si>
  <si>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</si>
  <si>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</si>
  <si>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</si>
  <si>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</si>
  <si>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</si>
  <si>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</si>
  <si>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</si>
  <si>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</si>
  <si>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</si>
  <si>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</si>
  <si>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</si>
  <si>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</si>
  <si>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</si>
  <si>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</si>
  <si>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</si>
  <si>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</si>
  <si>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</si>
  <si>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</si>
  <si>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</si>
  <si>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</si>
  <si>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</si>
  <si>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</si>
  <si>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</si>
  <si>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</si>
  <si>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</si>
  <si>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</si>
  <si>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</si>
  <si>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</si>
  <si>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</si>
  <si>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</si>
  <si>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</si>
  <si>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</si>
  <si>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</si>
  <si>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</si>
  <si>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</si>
  <si>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</si>
  <si>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</si>
  <si>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에일린_스탠딩_02</t>
  </si>
  <si>
    <t>에일린_가슴 성공 호감도 낮음</t>
  </si>
  <si>
    <t>에일린_사타구니 성공 호감도 낮음</t>
  </si>
  <si>
    <t>에일린_얼굴 거부반응 호감도 낮음</t>
  </si>
  <si>
    <t>에일린_헤어 성공 호감도 낮음</t>
    <phoneticPr fontId="6" type="noConversion"/>
  </si>
  <si>
    <t>에일린_대기</t>
    <phoneticPr fontId="9" type="noConversion"/>
  </si>
  <si>
    <t>에일린_로비용 숨쉬기</t>
    <phoneticPr fontId="9" type="noConversion"/>
  </si>
  <si>
    <t>에일린_로비용 터치시 움찔</t>
    <phoneticPr fontId="9" type="noConversion"/>
  </si>
  <si>
    <t>에일린_근원전달용 숨쉬기(장비해제)</t>
    <phoneticPr fontId="9" type="noConversion"/>
  </si>
  <si>
    <t>에일린_헤어 거부반응 호감도 낮음</t>
    <phoneticPr fontId="9" type="noConversion"/>
  </si>
  <si>
    <t>에일린_헤어 거부반응 호감도 높음</t>
    <phoneticPr fontId="9" type="noConversion"/>
  </si>
  <si>
    <t>에일린_헤어 성공 호감도 낮음</t>
    <phoneticPr fontId="9" type="noConversion"/>
  </si>
  <si>
    <t>에일린_헤어 성공 호감도 높음</t>
    <phoneticPr fontId="9" type="noConversion"/>
  </si>
  <si>
    <t>에일린_얼굴 거부반응 호감도 낮음</t>
    <phoneticPr fontId="9" type="noConversion"/>
  </si>
  <si>
    <t>에일린_얼굴 거부반응 호감도 높음</t>
    <phoneticPr fontId="9" type="noConversion"/>
  </si>
  <si>
    <t>에일린_얼굴 성공 호감도 낮음</t>
    <phoneticPr fontId="9" type="noConversion"/>
  </si>
  <si>
    <t>에일린_얼굴 성공 호감도 높음</t>
    <phoneticPr fontId="9" type="noConversion"/>
  </si>
  <si>
    <t>에일린_가슴 거부반응 호감도 낮음</t>
    <phoneticPr fontId="9" type="noConversion"/>
  </si>
  <si>
    <t>에일린_가슴 거부반응 호감도 높음</t>
    <phoneticPr fontId="9" type="noConversion"/>
  </si>
  <si>
    <t>에일린_가슴 성공 호감도 낮음</t>
    <phoneticPr fontId="9" type="noConversion"/>
  </si>
  <si>
    <t>에일린_가슴 성공 호감도 높음</t>
    <phoneticPr fontId="9" type="noConversion"/>
  </si>
  <si>
    <t>에일린_사타구니 성공 호감도 높음</t>
    <phoneticPr fontId="9" type="noConversion"/>
  </si>
  <si>
    <t>에일린_페이셜_화남</t>
  </si>
  <si>
    <t>에일린_페이셜_H1</t>
  </si>
  <si>
    <t>에일린_페이셜_H2</t>
  </si>
  <si>
    <t>에일린_페이셜_H3</t>
  </si>
  <si>
    <t>에일린_페이셜_H4</t>
  </si>
  <si>
    <t>에일린_페이셜_H5</t>
  </si>
  <si>
    <t>에일린_페이셜_보통</t>
  </si>
  <si>
    <t>에일린_페이셜_패닉</t>
  </si>
  <si>
    <t>에일린_페이셜_슬픔</t>
  </si>
  <si>
    <t>에일린_페이셜_속상함</t>
  </si>
  <si>
    <t>reaction_timeline_id</t>
    <phoneticPr fontId="6" type="noConversion"/>
  </si>
  <si>
    <t>성공 타임라인 연출 ID</t>
    <phoneticPr fontId="6" type="noConversion"/>
  </si>
  <si>
    <t>에일린_헤어 성공 호감도 높음</t>
  </si>
  <si>
    <t>에일린_가슴 성공 호감도 높음</t>
  </si>
  <si>
    <t>에일린_사타구니 성공 호감도 높음</t>
  </si>
  <si>
    <t>에일린_얼굴 거부반응 호감도 높음</t>
  </si>
  <si>
    <t>에일린_로비용 터치시 움찔</t>
  </si>
  <si>
    <t>국장</t>
    <phoneticPr fontId="6" type="noConversion"/>
  </si>
  <si>
    <t>에일린_스킨</t>
    <phoneticPr fontId="6" type="noConversion"/>
  </si>
  <si>
    <t>엘리자베스(스킨)</t>
    <phoneticPr fontId="6" type="noConversion"/>
  </si>
  <si>
    <t>마네(스킨)</t>
    <phoneticPr fontId="6" type="noConversion"/>
  </si>
  <si>
    <t>녹는 악마</t>
    <phoneticPr fontId="6" type="noConversion"/>
  </si>
  <si>
    <t>유미_구</t>
    <phoneticPr fontId="6" type="noConversion"/>
  </si>
  <si>
    <t>유미_신</t>
    <phoneticPr fontId="6" type="noConversion"/>
  </si>
  <si>
    <t>모리나</t>
    <phoneticPr fontId="6" type="noConversion"/>
  </si>
  <si>
    <r>
      <rPr>
        <sz val="11"/>
        <color theme="1"/>
        <rFont val="맑은 고딕"/>
        <family val="3"/>
        <charset val="129"/>
      </rPr>
      <t>모리나</t>
    </r>
    <r>
      <rPr>
        <sz val="11"/>
        <color theme="1"/>
        <rFont val="Arial Unicode MS"/>
        <family val="2"/>
      </rPr>
      <t>_스킨</t>
    </r>
    <phoneticPr fontId="6" type="noConversion"/>
  </si>
  <si>
    <t>소피아</t>
    <phoneticPr fontId="6" type="noConversion"/>
  </si>
  <si>
    <t>라미</t>
    <phoneticPr fontId="6" type="noConversion"/>
  </si>
  <si>
    <t>Assets/AssetResources/Prefabs/Standing/ST_Commander</t>
    <phoneticPr fontId="6" type="noConversion"/>
  </si>
  <si>
    <t>Assets/AssetResources/Prefabs/Standing/ST_Devil</t>
    <phoneticPr fontId="6" type="noConversion"/>
  </si>
  <si>
    <t>Assets/AssetResources/Prefabs/Standing/ST_Yumi_Old</t>
    <phoneticPr fontId="6" type="noConversion"/>
  </si>
  <si>
    <t>Assets/AssetResources/Prefabs/Standing/ST_Morina</t>
    <phoneticPr fontId="6" type="noConversion"/>
  </si>
  <si>
    <t>Assets/AssetResources/Prefabs/Standing/ST_Morina_Skin</t>
    <phoneticPr fontId="6" type="noConversion"/>
  </si>
  <si>
    <t>Assets/AssetResources/Prefabs/Standing/ST_Sophia</t>
    <phoneticPr fontId="6" type="noConversion"/>
  </si>
  <si>
    <t>Assets/AssetResources/Prefabs/Standing/ST_Lamee</t>
    <phoneticPr fontId="6" type="noConversion"/>
  </si>
  <si>
    <t>Assets/AssetResources/Prefabs/Standing/ST_Eileen</t>
    <phoneticPr fontId="6" type="noConversion"/>
  </si>
  <si>
    <t>Assets/AssetResources/Prefabs/Standing/ST_Yumi_New</t>
    <phoneticPr fontId="6" type="noConversion"/>
  </si>
  <si>
    <t>국장_스탠딩_01</t>
  </si>
  <si>
    <t>에일린_스킨_스탠딩_01</t>
  </si>
  <si>
    <t>엘리자베스(스킨)_스탠딩_01</t>
  </si>
  <si>
    <t>녹는 악마_스탠딩_01</t>
  </si>
  <si>
    <t>유미_구_스탠딩_01</t>
  </si>
  <si>
    <t>유미_신_스탠딩_01</t>
  </si>
  <si>
    <t>모리나_스탠딩_01</t>
  </si>
  <si>
    <t>모리나_스킨_스탠딩_01</t>
  </si>
  <si>
    <t>소피아_스탠딩_01</t>
  </si>
  <si>
    <t>라미_스탠딩_01</t>
  </si>
  <si>
    <t>마네(스킨)_스탠딩_01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</si>
</sst>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theme="1"/>
      <name val="Arial Unicode MS"/>
      <family val="2"/>
    </font>
    <font>
      <sz val="11"/>
      <color theme="1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  <fill>
      <patternFill patternType="solid">
        <fgColor theme="2" tint="-0.249977111117893"/>
        <bgColor indexed="64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0" xfId="0" applyFont="1" applyFill="1" applyBorder="1" applyAlignment="1">
      <alignment vertical="center"/>
    </xf>
    <xf numFmtId="0" fontId="2" fillId="0" borderId="21" xfId="0" applyFont="1" applyBorder="1"/>
    <xf numFmtId="0" fontId="1" fillId="10" borderId="2" xfId="0" applyFont="1" applyFill="1" applyBorder="1"/>
    <xf numFmtId="0" fontId="1" fillId="11" borderId="18" xfId="0" applyFont="1" applyFill="1" applyBorder="1" applyAlignment="1">
      <alignment vertical="center"/>
    </xf>
    <xf numFmtId="0" fontId="2" fillId="0" borderId="2" xfId="0" applyFont="1" applyBorder="1"/>
    <xf numFmtId="0" fontId="2" fillId="0" borderId="23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4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5" xfId="0" applyFont="1" applyFill="1" applyBorder="1" applyAlignment="1">
      <alignment vertical="center"/>
    </xf>
    <xf numFmtId="0" fontId="2" fillId="0" borderId="16" xfId="0" applyFont="1" applyBorder="1"/>
    <xf numFmtId="0" fontId="2" fillId="0" borderId="26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27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16" borderId="30" xfId="0" applyFont="1" applyFill="1" applyBorder="1" applyAlignment="1">
      <alignment horizontal="center" vertical="center"/>
    </xf>
    <xf numFmtId="0" fontId="1" fillId="16" borderId="30" xfId="0" applyFont="1" applyFill="1" applyBorder="1" applyAlignment="1">
      <alignment horizontal="right" vertical="center"/>
    </xf>
    <xf numFmtId="0" fontId="1" fillId="14" borderId="30" xfId="0" applyFont="1" applyFill="1" applyBorder="1"/>
    <xf numFmtId="0" fontId="1" fillId="10" borderId="30" xfId="0" applyFont="1" applyFill="1" applyBorder="1"/>
    <xf numFmtId="0" fontId="1" fillId="11" borderId="30" xfId="0" applyFont="1" applyFill="1" applyBorder="1" applyAlignment="1">
      <alignment vertical="center"/>
    </xf>
    <xf numFmtId="0" fontId="1" fillId="12" borderId="30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6" borderId="31" xfId="0" applyFont="1" applyFill="1" applyBorder="1" applyAlignment="1">
      <alignment horizontal="center" vertical="center"/>
    </xf>
    <xf numFmtId="0" fontId="1" fillId="16" borderId="31" xfId="0" applyFont="1" applyFill="1" applyBorder="1" applyAlignment="1">
      <alignment horizontal="right" vertical="center"/>
    </xf>
    <xf numFmtId="0" fontId="1" fillId="14" borderId="31" xfId="0" applyFont="1" applyFill="1" applyBorder="1"/>
    <xf numFmtId="0" fontId="1" fillId="10" borderId="31" xfId="0" applyFont="1" applyFill="1" applyBorder="1"/>
    <xf numFmtId="0" fontId="1" fillId="11" borderId="31" xfId="0" applyFont="1" applyFill="1" applyBorder="1" applyAlignment="1">
      <alignment vertical="center"/>
    </xf>
    <xf numFmtId="0" fontId="1" fillId="12" borderId="31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16" borderId="33" xfId="0" applyFont="1" applyFill="1" applyBorder="1" applyAlignment="1">
      <alignment horizontal="center" vertical="center"/>
    </xf>
    <xf numFmtId="0" fontId="1" fillId="16" borderId="34" xfId="0" applyFont="1" applyFill="1" applyBorder="1" applyAlignment="1">
      <alignment horizontal="right" vertical="center"/>
    </xf>
    <xf numFmtId="0" fontId="1" fillId="14" borderId="35" xfId="0" applyFont="1" applyFill="1" applyBorder="1"/>
    <xf numFmtId="0" fontId="1" fillId="10" borderId="35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6" borderId="37" xfId="0" applyFont="1" applyFill="1" applyBorder="1" applyAlignment="1">
      <alignment horizontal="center" vertical="center"/>
    </xf>
    <xf numFmtId="0" fontId="1" fillId="16" borderId="37" xfId="0" applyFont="1" applyFill="1" applyBorder="1" applyAlignment="1">
      <alignment horizontal="right" vertical="center"/>
    </xf>
    <xf numFmtId="0" fontId="1" fillId="14" borderId="37" xfId="0" applyFont="1" applyFill="1" applyBorder="1"/>
    <xf numFmtId="0" fontId="1" fillId="10" borderId="37" xfId="0" applyFont="1" applyFill="1" applyBorder="1"/>
    <xf numFmtId="0" fontId="1" fillId="11" borderId="37" xfId="0" applyFont="1" applyFill="1" applyBorder="1" applyAlignment="1">
      <alignment vertical="center"/>
    </xf>
    <xf numFmtId="0" fontId="1" fillId="12" borderId="37" xfId="0" applyFont="1" applyFill="1" applyBorder="1" applyAlignment="1">
      <alignment horizontal="right" vertical="center"/>
    </xf>
    <xf numFmtId="0" fontId="0" fillId="0" borderId="30" xfId="0" applyBorder="1" applyAlignment="1">
      <alignment vertical="center"/>
    </xf>
    <xf numFmtId="0" fontId="0" fillId="18" borderId="30" xfId="0" applyFill="1" applyBorder="1" applyAlignment="1">
      <alignment vertical="center"/>
    </xf>
    <xf numFmtId="0" fontId="1" fillId="17" borderId="21" xfId="0" applyFont="1" applyFill="1" applyBorder="1" applyAlignment="1">
      <alignment horizontal="right" vertical="center"/>
    </xf>
    <xf numFmtId="0" fontId="1" fillId="17" borderId="38" xfId="0" applyFont="1" applyFill="1" applyBorder="1" applyAlignment="1">
      <alignment horizontal="right" vertical="center"/>
    </xf>
    <xf numFmtId="0" fontId="1" fillId="17" borderId="23" xfId="0" applyFont="1" applyFill="1" applyBorder="1" applyAlignment="1">
      <alignment horizontal="right" vertical="center"/>
    </xf>
    <xf numFmtId="0" fontId="1" fillId="0" borderId="39" xfId="0" applyFont="1" applyBorder="1" applyAlignment="1">
      <alignment horizontal="right" vertical="center"/>
    </xf>
    <xf numFmtId="0" fontId="1" fillId="13" borderId="40" xfId="0" applyFont="1" applyFill="1" applyBorder="1" applyAlignment="1">
      <alignment horizontal="center" vertical="center"/>
    </xf>
    <xf numFmtId="0" fontId="1" fillId="14" borderId="40" xfId="0" applyFont="1" applyFill="1" applyBorder="1" applyAlignment="1">
      <alignment horizontal="right" vertical="center"/>
    </xf>
    <xf numFmtId="0" fontId="1" fillId="9" borderId="41" xfId="0" applyFont="1" applyFill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0" borderId="43" xfId="0" applyFont="1" applyBorder="1" applyAlignment="1">
      <alignment horizontal="right" vertical="center"/>
    </xf>
    <xf numFmtId="0" fontId="1" fillId="0" borderId="44" xfId="0" applyFont="1" applyBorder="1" applyAlignment="1">
      <alignment horizontal="right" vertical="center"/>
    </xf>
    <xf numFmtId="0" fontId="1" fillId="0" borderId="45" xfId="0" applyFont="1" applyBorder="1" applyAlignment="1">
      <alignment horizontal="right" vertical="center"/>
    </xf>
    <xf numFmtId="0" fontId="1" fillId="0" borderId="46" xfId="0" applyFont="1" applyBorder="1" applyAlignment="1">
      <alignment horizontal="right" vertical="center"/>
    </xf>
    <xf numFmtId="0" fontId="1" fillId="13" borderId="34" xfId="0" applyFont="1" applyFill="1" applyBorder="1" applyAlignment="1">
      <alignment horizontal="center" vertical="center"/>
    </xf>
    <xf numFmtId="0" fontId="1" fillId="14" borderId="34" xfId="0" applyFont="1" applyFill="1" applyBorder="1" applyAlignment="1">
      <alignment horizontal="right" vertical="center"/>
    </xf>
    <xf numFmtId="0" fontId="1" fillId="9" borderId="47" xfId="0" applyFont="1" applyFill="1" applyBorder="1" applyAlignment="1">
      <alignment horizontal="right" vertical="center"/>
    </xf>
    <xf numFmtId="0" fontId="1" fillId="0" borderId="48" xfId="0" applyFont="1" applyBorder="1" applyAlignment="1">
      <alignment horizontal="right" vertical="center"/>
    </xf>
    <xf numFmtId="0" fontId="1" fillId="15" borderId="30" xfId="0" applyFont="1" applyFill="1" applyBorder="1" applyAlignment="1">
      <alignment horizontal="center" vertical="center"/>
    </xf>
    <xf numFmtId="0" fontId="1" fillId="15" borderId="3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!@story_type"/>
      <sheetName val="@item_type"/>
      <sheetName val="@sd_body_type"/>
      <sheetName val="@stage_common"/>
      <sheetName val="@story_type"/>
      <sheetName val="@reward"/>
      <sheetName val="Enums_01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>
        <row r="1">
          <cell r="A1" t="str">
            <v>ATTRIBUTE_TYPE</v>
          </cell>
        </row>
      </sheetData>
      <sheetData sheetId="33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G1" workbookViewId="0">
      <selection activeCell="O37" sqref="O37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41.85546875" bestFit="1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153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68" t="s">
        <v>143</v>
      </c>
      <c r="X1" s="68" t="s">
        <v>145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144</v>
      </c>
      <c r="V2" s="1"/>
      <c r="X2" s="5" t="s">
        <v>146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15">
        <v>100006001</v>
      </c>
      <c r="V4" s="116" t="s">
        <v>260</v>
      </c>
      <c r="X4" s="10" t="e">
        <f>#REF!</f>
        <v>#REF!</v>
      </c>
      <c r="Y4" s="10" t="e">
        <f>#REF!</f>
        <v>#REF!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15">
        <v>100006002</v>
      </c>
      <c r="V5" s="116" t="s">
        <v>261</v>
      </c>
      <c r="X5" s="10" t="e">
        <f>#REF!</f>
        <v>#REF!</v>
      </c>
      <c r="Y5" s="10" t="e">
        <f>#REF!</f>
        <v>#REF!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5">
        <v>100006003</v>
      </c>
      <c r="V6" s="116" t="s">
        <v>262</v>
      </c>
      <c r="X6" s="10" t="e">
        <f>#REF!</f>
        <v>#REF!</v>
      </c>
      <c r="Y6" s="10" t="e">
        <f>#REF!</f>
        <v>#REF!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15">
        <v>100006004</v>
      </c>
      <c r="V7" s="116" t="s">
        <v>263</v>
      </c>
      <c r="X7" s="10" t="e">
        <f>#REF!</f>
        <v>#REF!</v>
      </c>
      <c r="Y7" s="10" t="e">
        <f>#REF!</f>
        <v>#REF!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15">
        <v>100006005</v>
      </c>
      <c r="V8" s="116" t="s">
        <v>264</v>
      </c>
      <c r="X8" s="10" t="e">
        <f>#REF!</f>
        <v>#REF!</v>
      </c>
      <c r="Y8" s="10" t="e">
        <f>#REF!</f>
        <v>#REF!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15">
        <v>100006006</v>
      </c>
      <c r="V9" s="116" t="s">
        <v>265</v>
      </c>
      <c r="X9" s="10" t="e">
        <f>#REF!</f>
        <v>#REF!</v>
      </c>
      <c r="Y9" s="10" t="e">
        <f>#REF!</f>
        <v>#REF!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15">
        <v>100006007</v>
      </c>
      <c r="V10" s="116" t="s">
        <v>266</v>
      </c>
      <c r="X10" s="10" t="e">
        <f>#REF!</f>
        <v>#REF!</v>
      </c>
      <c r="Y10" s="10" t="e">
        <f>#REF!</f>
        <v>#REF!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5">
        <v>100006008</v>
      </c>
      <c r="V11" s="116" t="s">
        <v>267</v>
      </c>
      <c r="X11" s="10" t="e">
        <f>#REF!</f>
        <v>#REF!</v>
      </c>
      <c r="Y11" s="10" t="e">
        <f>#REF!</f>
        <v>#REF!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15">
        <v>100006009</v>
      </c>
      <c r="V12" s="116" t="s">
        <v>268</v>
      </c>
      <c r="X12" s="10" t="e">
        <f>#REF!</f>
        <v>#REF!</v>
      </c>
      <c r="Y12" s="10" t="e">
        <f>#REF!</f>
        <v>#REF!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15">
        <v>100006010</v>
      </c>
      <c r="V13" s="116" t="s">
        <v>269</v>
      </c>
      <c r="X13" s="10" t="e">
        <f>#REF!</f>
        <v>#REF!</v>
      </c>
      <c r="Y13" s="10" t="e">
        <f>#REF!</f>
        <v>#REF!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15">
        <v>100006011</v>
      </c>
      <c r="V14" s="116" t="s">
        <v>270</v>
      </c>
      <c r="X14" s="10" t="e">
        <f>#REF!</f>
        <v>#REF!</v>
      </c>
      <c r="Y14" s="10" t="e">
        <f>#REF!</f>
        <v>#REF!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15">
        <v>100006012</v>
      </c>
      <c r="V15" s="116" t="s">
        <v>271</v>
      </c>
      <c r="X15" s="10" t="e">
        <f>#REF!</f>
        <v>#REF!</v>
      </c>
      <c r="Y15" s="10" t="e">
        <f>#REF!</f>
        <v>#REF!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5">
        <v>100006013</v>
      </c>
      <c r="V16" s="116" t="s">
        <v>272</v>
      </c>
      <c r="X16" s="10" t="e">
        <f>#REF!</f>
        <v>#REF!</v>
      </c>
      <c r="Y16" s="10" t="e">
        <f>#REF!</f>
        <v>#REF!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15">
        <v>100006014</v>
      </c>
      <c r="V17" s="116" t="s">
        <v>273</v>
      </c>
      <c r="X17" s="10" t="e">
        <f>#REF!</f>
        <v>#REF!</v>
      </c>
      <c r="Y17" s="10" t="e">
        <f>#REF!</f>
        <v>#REF!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15">
        <v>100006015</v>
      </c>
      <c r="V18" s="116" t="s">
        <v>274</v>
      </c>
      <c r="X18" s="10" t="e">
        <f>#REF!</f>
        <v>#REF!</v>
      </c>
      <c r="Y18" s="10" t="e">
        <f>#REF!</f>
        <v>#REF!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15">
        <v>100006016</v>
      </c>
      <c r="V19" s="116" t="s">
        <v>275</v>
      </c>
      <c r="X19" s="10" t="e">
        <f>#REF!</f>
        <v>#REF!</v>
      </c>
      <c r="Y19" s="10" t="e">
        <f>#REF!</f>
        <v>#REF!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15">
        <v>100006017</v>
      </c>
      <c r="V20" s="116" t="s">
        <v>238</v>
      </c>
      <c r="X20" s="10" t="e">
        <f>#REF!</f>
        <v>#REF!</v>
      </c>
      <c r="Y20" s="10" t="e">
        <f>#REF!</f>
        <v>#REF!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5">
        <v>100006018</v>
      </c>
      <c r="V21" s="116" t="s">
        <v>242</v>
      </c>
      <c r="X21" s="10" t="e">
        <f>#REF!</f>
        <v>#REF!</v>
      </c>
      <c r="Y21" s="10" t="e">
        <f>#REF!</f>
        <v>#REF!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15">
        <v>100006019</v>
      </c>
      <c r="V22" s="116" t="s">
        <v>257</v>
      </c>
      <c r="X22" s="10" t="e">
        <f>#REF!</f>
        <v>#REF!</v>
      </c>
      <c r="Y22" s="10" t="e">
        <f>#REF!</f>
        <v>#REF!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5">
        <v>100006020</v>
      </c>
      <c r="V23" s="116" t="s">
        <v>276</v>
      </c>
      <c r="X23" s="10" t="e">
        <f>#REF!</f>
        <v>#REF!</v>
      </c>
      <c r="Y23" s="10" t="e">
        <f>#REF!</f>
        <v>#REF!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15">
        <v>100006021</v>
      </c>
      <c r="V24" s="116" t="s">
        <v>277</v>
      </c>
      <c r="X24" s="10" t="e">
        <f>#REF!</f>
        <v>#REF!</v>
      </c>
      <c r="Y24" s="10" t="e">
        <f>#REF!</f>
        <v>#REF!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15">
        <v>100006022</v>
      </c>
      <c r="V25" s="116" t="s">
        <v>243</v>
      </c>
      <c r="X25" s="10" t="e">
        <f>#REF!</f>
        <v>#REF!</v>
      </c>
      <c r="Y25" s="10" t="e">
        <f>#REF!</f>
        <v>#REF!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15">
        <v>100006023</v>
      </c>
      <c r="V26" s="116" t="s">
        <v>278</v>
      </c>
      <c r="X26" s="10" t="e">
        <f>#REF!</f>
        <v>#REF!</v>
      </c>
      <c r="Y26" s="10" t="e">
        <f>#REF!</f>
        <v>#REF!</v>
      </c>
    </row>
    <row r="27" spans="5:25" ht="16.5" customHeight="1">
      <c r="U27" s="115">
        <v>100006024</v>
      </c>
      <c r="V27" s="116" t="s">
        <v>279</v>
      </c>
      <c r="X27" s="10" t="e">
        <f>#REF!</f>
        <v>#REF!</v>
      </c>
      <c r="Y27" s="10" t="e">
        <f>#REF!</f>
        <v>#REF!</v>
      </c>
    </row>
    <row r="28" spans="5:25" ht="16.5" customHeight="1">
      <c r="M28" s="13"/>
      <c r="U28" s="115">
        <v>100006025</v>
      </c>
      <c r="V28" s="116" t="s">
        <v>280</v>
      </c>
      <c r="X28" s="10" t="e">
        <f>#REF!</f>
        <v>#REF!</v>
      </c>
      <c r="Y28" s="10" t="e">
        <f>#REF!</f>
        <v>#REF!</v>
      </c>
    </row>
    <row r="29" spans="5:25" ht="16.5" customHeight="1">
      <c r="U29" s="115">
        <v>100006026</v>
      </c>
      <c r="V29" s="116" t="s">
        <v>281</v>
      </c>
      <c r="X29" s="10" t="e">
        <f>#REF!</f>
        <v>#REF!</v>
      </c>
      <c r="Y29" s="10" t="e">
        <f>#REF!</f>
        <v>#REF!</v>
      </c>
    </row>
    <row r="30" spans="5:25" ht="16.5" customHeight="1">
      <c r="U30" s="115">
        <v>100006027</v>
      </c>
      <c r="V30" s="116" t="s">
        <v>282</v>
      </c>
      <c r="X30" s="10" t="e">
        <f>#REF!</f>
        <v>#REF!</v>
      </c>
      <c r="Y30" s="10" t="e">
        <f>#REF!</f>
        <v>#REF!</v>
      </c>
    </row>
    <row r="31" spans="5:25" ht="16.5" customHeight="1">
      <c r="U31" s="115">
        <v>100006028</v>
      </c>
      <c r="V31" s="116" t="s">
        <v>244</v>
      </c>
      <c r="X31" s="10" t="e">
        <f>#REF!</f>
        <v>#REF!</v>
      </c>
      <c r="Y31" s="10" t="e">
        <f>#REF!</f>
        <v>#REF!</v>
      </c>
    </row>
    <row r="32" spans="5:25" ht="16.5" customHeight="1">
      <c r="U32" s="115">
        <v>100006029</v>
      </c>
      <c r="V32" s="116" t="s">
        <v>283</v>
      </c>
      <c r="X32" s="10" t="e">
        <f>#REF!</f>
        <v>#REF!</v>
      </c>
      <c r="Y32" s="10" t="e">
        <f>#REF!</f>
        <v>#REF!</v>
      </c>
    </row>
    <row r="33" spans="21:25" ht="16.5" customHeight="1">
      <c r="U33" s="115">
        <v>100006030</v>
      </c>
      <c r="V33" s="116" t="s">
        <v>284</v>
      </c>
      <c r="X33" s="10" t="e">
        <f>#REF!</f>
        <v>#REF!</v>
      </c>
      <c r="Y33" s="10" t="e">
        <f>#REF!</f>
        <v>#REF!</v>
      </c>
    </row>
    <row r="34" spans="21:25" ht="16.5" customHeight="1">
      <c r="U34" s="115">
        <v>100006031</v>
      </c>
      <c r="V34" s="116" t="s">
        <v>247</v>
      </c>
      <c r="X34" s="10" t="e">
        <f>#REF!</f>
        <v>#REF!</v>
      </c>
      <c r="Y34" s="10" t="e">
        <f>#REF!</f>
        <v>#REF!</v>
      </c>
    </row>
    <row r="35" spans="21:25" ht="16.5" customHeight="1">
      <c r="U35" s="115">
        <v>100006032</v>
      </c>
      <c r="V35" s="116" t="s">
        <v>285</v>
      </c>
      <c r="X35" s="10" t="e">
        <f>#REF!</f>
        <v>#REF!</v>
      </c>
      <c r="Y35" s="10" t="e">
        <f>#REF!</f>
        <v>#REF!</v>
      </c>
    </row>
    <row r="36" spans="21:25" ht="16.5" customHeight="1">
      <c r="U36" s="115">
        <v>100006033</v>
      </c>
      <c r="V36" s="116" t="s">
        <v>245</v>
      </c>
      <c r="X36" s="10" t="e">
        <f>#REF!</f>
        <v>#REF!</v>
      </c>
      <c r="Y36" s="10" t="e">
        <f>#REF!</f>
        <v>#REF!</v>
      </c>
    </row>
    <row r="37" spans="21:25" ht="16.5" customHeight="1">
      <c r="U37" s="115">
        <v>100006034</v>
      </c>
      <c r="V37" s="116" t="s">
        <v>246</v>
      </c>
      <c r="X37" s="10" t="e">
        <f>#REF!</f>
        <v>#REF!</v>
      </c>
      <c r="Y37" s="10" t="e">
        <f>#REF!</f>
        <v>#REF!</v>
      </c>
    </row>
    <row r="38" spans="21:25" ht="16.5" customHeight="1">
      <c r="U38" s="115">
        <v>100006035</v>
      </c>
      <c r="V38" s="116" t="s">
        <v>286</v>
      </c>
      <c r="X38" s="10" t="e">
        <f>#REF!</f>
        <v>#REF!</v>
      </c>
      <c r="Y38" s="10" t="e">
        <f>#REF!</f>
        <v>#REF!</v>
      </c>
    </row>
    <row r="39" spans="21:25" ht="16.5" customHeight="1">
      <c r="U39" s="10"/>
      <c r="V39" s="10"/>
      <c r="X39" s="10" t="e">
        <f>#REF!</f>
        <v>#REF!</v>
      </c>
      <c r="Y39" s="10" t="e">
        <f>#REF!</f>
        <v>#REF!</v>
      </c>
    </row>
    <row r="40" spans="21:25" ht="16.5" customHeight="1">
      <c r="U40" s="10"/>
      <c r="V40" s="10"/>
      <c r="X40" s="10" t="e">
        <f>#REF!</f>
        <v>#REF!</v>
      </c>
      <c r="Y40" s="10" t="e">
        <f>#REF!</f>
        <v>#REF!</v>
      </c>
    </row>
    <row r="41" spans="21:25" ht="16.5" customHeight="1">
      <c r="U41" s="10"/>
      <c r="V41" s="10"/>
      <c r="X41" s="10" t="e">
        <f>#REF!</f>
        <v>#REF!</v>
      </c>
      <c r="Y41" s="10" t="e">
        <f>#REF!</f>
        <v>#REF!</v>
      </c>
    </row>
    <row r="42" spans="21:25" ht="16.5" customHeight="1">
      <c r="U42" s="10"/>
      <c r="V42" s="10"/>
      <c r="X42" s="10" t="e">
        <f>#REF!</f>
        <v>#REF!</v>
      </c>
      <c r="Y42" s="10" t="e">
        <f>#REF!</f>
        <v>#REF!</v>
      </c>
    </row>
    <row r="43" spans="21:25" ht="16.5" customHeight="1">
      <c r="U43" s="10"/>
      <c r="V43" s="10"/>
      <c r="X43" s="10" t="e">
        <f>#REF!</f>
        <v>#REF!</v>
      </c>
      <c r="Y43" s="10" t="e">
        <f>#REF!</f>
        <v>#REF!</v>
      </c>
    </row>
    <row r="44" spans="21:25" ht="16.5" customHeight="1">
      <c r="U44" s="10"/>
      <c r="V44" s="10"/>
      <c r="X44" s="10" t="e">
        <f>#REF!</f>
        <v>#REF!</v>
      </c>
      <c r="Y44" s="10" t="e">
        <f>#REF!</f>
        <v>#REF!</v>
      </c>
    </row>
    <row r="45" spans="21:25" ht="16.5" customHeight="1">
      <c r="U45" s="10"/>
      <c r="V45" s="10"/>
      <c r="X45" s="10" t="e">
        <f>#REF!</f>
        <v>#REF!</v>
      </c>
      <c r="Y45" s="10" t="e">
        <f>#REF!</f>
        <v>#REF!</v>
      </c>
    </row>
    <row r="46" spans="21:25" ht="16.5" customHeight="1">
      <c r="U46" s="10"/>
      <c r="V46" s="10"/>
      <c r="X46" s="10" t="e">
        <f>#REF!</f>
        <v>#REF!</v>
      </c>
      <c r="Y46" s="10" t="e">
        <f>#REF!</f>
        <v>#REF!</v>
      </c>
    </row>
    <row r="47" spans="21:25" ht="16.5" customHeight="1">
      <c r="U47" s="10"/>
      <c r="V47" s="10"/>
      <c r="X47" s="10" t="e">
        <f>#REF!</f>
        <v>#REF!</v>
      </c>
      <c r="Y47" s="10" t="e">
        <f>#REF!</f>
        <v>#REF!</v>
      </c>
    </row>
    <row r="48" spans="21:25" ht="16.5" customHeight="1">
      <c r="U48" s="10"/>
      <c r="V48" s="10"/>
      <c r="X48" s="10" t="e">
        <f>#REF!</f>
        <v>#REF!</v>
      </c>
      <c r="Y48" s="10" t="e">
        <f>#REF!</f>
        <v>#REF!</v>
      </c>
    </row>
    <row r="49" spans="21:25" ht="16.5" customHeight="1">
      <c r="U49" s="10"/>
      <c r="V49" s="10"/>
      <c r="X49" s="10" t="e">
        <f>#REF!</f>
        <v>#REF!</v>
      </c>
      <c r="Y49" s="10" t="e">
        <f>#REF!</f>
        <v>#REF!</v>
      </c>
    </row>
    <row r="50" spans="21:25" ht="16.5" customHeight="1">
      <c r="U50" s="10"/>
      <c r="V50" s="10"/>
      <c r="X50" s="10" t="e">
        <f>#REF!</f>
        <v>#REF!</v>
      </c>
      <c r="Y50" s="10" t="e">
        <f>#REF!</f>
        <v>#REF!</v>
      </c>
    </row>
    <row r="51" spans="21:25" ht="16.5" customHeight="1">
      <c r="U51" s="10"/>
      <c r="V51" s="10"/>
      <c r="X51" s="10" t="e">
        <f>#REF!</f>
        <v>#REF!</v>
      </c>
      <c r="Y51" s="10" t="e">
        <f>#REF!</f>
        <v>#REF!</v>
      </c>
    </row>
    <row r="52" spans="21:25" ht="16.5" customHeight="1">
      <c r="U52" s="10"/>
      <c r="V52" s="10"/>
      <c r="X52" s="10" t="e">
        <f>#REF!</f>
        <v>#REF!</v>
      </c>
      <c r="Y52" s="10" t="e">
        <f>#REF!</f>
        <v>#REF!</v>
      </c>
    </row>
    <row r="53" spans="21:25" ht="16.5" customHeight="1">
      <c r="U53" s="10"/>
      <c r="V53" s="10"/>
    </row>
    <row r="54" spans="21:25" ht="16.5" customHeight="1">
      <c r="U54" s="10"/>
      <c r="V54" s="10"/>
    </row>
    <row r="55" spans="21:25" ht="16.5" customHeight="1">
      <c r="U55" s="10"/>
      <c r="V55" s="10"/>
    </row>
    <row r="56" spans="21:25" ht="16.5" customHeight="1">
      <c r="U56" s="10"/>
      <c r="V56" s="10"/>
    </row>
    <row r="57" spans="21:25" ht="16.5" customHeight="1">
      <c r="U57" s="10"/>
      <c r="V57" s="10"/>
    </row>
    <row r="58" spans="21:25" ht="16.5" customHeight="1">
      <c r="U58" s="10"/>
      <c r="V58" s="10"/>
    </row>
    <row r="59" spans="21:25" ht="16.5" customHeight="1">
      <c r="U59" s="10"/>
      <c r="V59" s="10"/>
    </row>
    <row r="60" spans="21:25" ht="16.5" customHeight="1">
      <c r="U60" s="10"/>
      <c r="V60" s="10"/>
    </row>
    <row r="61" spans="21:25" ht="16.5" customHeight="1">
      <c r="U61" s="10"/>
      <c r="V61" s="10"/>
    </row>
    <row r="62" spans="21:25" ht="16.5" customHeight="1">
      <c r="U62" s="10"/>
      <c r="V62" s="10"/>
    </row>
    <row r="63" spans="21:25" ht="16.5" customHeight="1">
      <c r="U63" s="10"/>
      <c r="V63" s="10"/>
    </row>
    <row r="64" spans="21:25" ht="16.5" customHeight="1">
      <c r="U64" s="10"/>
      <c r="V64" s="10"/>
    </row>
    <row r="65" spans="21:22" ht="16.5" customHeight="1">
      <c r="U65" s="10"/>
      <c r="V65" s="10"/>
    </row>
    <row r="66" spans="21:22" ht="16.5" customHeight="1">
      <c r="U66" s="10"/>
      <c r="V66" s="10"/>
    </row>
    <row r="67" spans="21:22" ht="16.5" customHeight="1">
      <c r="U67" s="10"/>
      <c r="V67" s="10"/>
    </row>
    <row r="68" spans="21:22" ht="16.5" customHeight="1">
      <c r="U68" s="10"/>
      <c r="V68" s="10"/>
    </row>
    <row r="69" spans="21:22" ht="16.5" customHeight="1">
      <c r="U69" s="10"/>
      <c r="V69" s="10"/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topLeftCell="A9" workbookViewId="0">
      <selection activeCell="D29" sqref="D29"/>
    </sheetView>
  </sheetViews>
  <sheetFormatPr defaultColWidth="14.42578125" defaultRowHeight="15" customHeight="1"/>
  <cols>
    <col min="1" max="1" width="16.140625" customWidth="1"/>
    <col min="2" max="2" width="19.140625" bestFit="1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67" t="s">
        <v>138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159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157</v>
      </c>
      <c r="F4" s="17" t="s">
        <v>155</v>
      </c>
      <c r="G4" s="17" t="s">
        <v>156</v>
      </c>
    </row>
    <row r="5" spans="1:7" ht="16.5" customHeight="1" thickBot="1">
      <c r="A5" s="79">
        <v>100001</v>
      </c>
      <c r="B5" s="79" t="s">
        <v>87</v>
      </c>
      <c r="C5" s="18">
        <v>1010101</v>
      </c>
      <c r="D5" s="77" t="s">
        <v>88</v>
      </c>
      <c r="E5" s="19" t="s">
        <v>205</v>
      </c>
      <c r="F5" s="21" t="s">
        <v>165</v>
      </c>
      <c r="G5" s="21" t="s">
        <v>165</v>
      </c>
    </row>
    <row r="6" spans="1:7" ht="16.5" customHeight="1" thickBot="1">
      <c r="A6" s="80">
        <v>100001</v>
      </c>
      <c r="B6" s="80" t="s">
        <v>87</v>
      </c>
      <c r="C6" s="20">
        <v>1010151</v>
      </c>
      <c r="D6" s="78" t="s">
        <v>89</v>
      </c>
      <c r="E6" s="21" t="s">
        <v>205</v>
      </c>
      <c r="F6" s="21" t="s">
        <v>165</v>
      </c>
      <c r="G6" s="21" t="s">
        <v>165</v>
      </c>
    </row>
    <row r="7" spans="1:7" ht="16.5" customHeight="1" thickBot="1">
      <c r="A7" s="79">
        <v>100002</v>
      </c>
      <c r="B7" s="79" t="s">
        <v>195</v>
      </c>
      <c r="C7" s="18">
        <v>1010201</v>
      </c>
      <c r="D7" s="77" t="s">
        <v>203</v>
      </c>
      <c r="E7" s="19" t="s">
        <v>206</v>
      </c>
      <c r="F7" s="19" t="s">
        <v>165</v>
      </c>
      <c r="G7" s="19" t="s">
        <v>165</v>
      </c>
    </row>
    <row r="8" spans="1:7" ht="16.5" customHeight="1" thickBot="1">
      <c r="A8" s="79">
        <v>100002</v>
      </c>
      <c r="B8" s="79" t="s">
        <v>195</v>
      </c>
      <c r="C8" s="20">
        <v>1010251</v>
      </c>
      <c r="D8" s="78" t="s">
        <v>204</v>
      </c>
      <c r="E8" s="21" t="s">
        <v>206</v>
      </c>
      <c r="F8" s="21" t="s">
        <v>90</v>
      </c>
      <c r="G8" s="21" t="s">
        <v>90</v>
      </c>
    </row>
    <row r="9" spans="1:7" ht="16.5" customHeight="1" thickBot="1">
      <c r="A9" s="79">
        <v>100003</v>
      </c>
      <c r="B9" s="79" t="s">
        <v>196</v>
      </c>
      <c r="C9" s="18">
        <v>1010301</v>
      </c>
      <c r="D9" s="77" t="s">
        <v>214</v>
      </c>
      <c r="E9" s="19" t="s">
        <v>207</v>
      </c>
      <c r="F9" s="19" t="s">
        <v>165</v>
      </c>
      <c r="G9" s="19" t="s">
        <v>165</v>
      </c>
    </row>
    <row r="10" spans="1:7" ht="16.5" customHeight="1" thickBot="1">
      <c r="A10" s="79">
        <v>100003</v>
      </c>
      <c r="B10" s="79" t="s">
        <v>196</v>
      </c>
      <c r="C10" s="20">
        <v>1010351</v>
      </c>
      <c r="D10" s="78" t="s">
        <v>215</v>
      </c>
      <c r="E10" s="21" t="s">
        <v>207</v>
      </c>
      <c r="F10" s="21" t="s">
        <v>90</v>
      </c>
      <c r="G10" s="21" t="s">
        <v>90</v>
      </c>
    </row>
    <row r="11" spans="1:7" ht="16.5" customHeight="1" thickBot="1">
      <c r="A11" s="79">
        <v>100004</v>
      </c>
      <c r="B11" s="79" t="s">
        <v>197</v>
      </c>
      <c r="C11" s="18">
        <v>1010401</v>
      </c>
      <c r="D11" s="77" t="s">
        <v>217</v>
      </c>
      <c r="E11" s="19" t="s">
        <v>208</v>
      </c>
      <c r="F11" s="19" t="s">
        <v>165</v>
      </c>
      <c r="G11" s="19" t="s">
        <v>165</v>
      </c>
    </row>
    <row r="12" spans="1:7" ht="16.5" customHeight="1" thickBot="1">
      <c r="A12" s="79">
        <v>100004</v>
      </c>
      <c r="B12" s="79" t="s">
        <v>197</v>
      </c>
      <c r="C12" s="20">
        <v>1010451</v>
      </c>
      <c r="D12" s="78" t="s">
        <v>218</v>
      </c>
      <c r="E12" s="21" t="s">
        <v>208</v>
      </c>
      <c r="F12" s="21" t="s">
        <v>90</v>
      </c>
      <c r="G12" s="21" t="s">
        <v>90</v>
      </c>
    </row>
    <row r="13" spans="1:7" ht="16.5" customHeight="1" thickBot="1">
      <c r="A13" s="79">
        <v>100005</v>
      </c>
      <c r="B13" s="79" t="s">
        <v>198</v>
      </c>
      <c r="C13" s="18">
        <v>1010501</v>
      </c>
      <c r="D13" s="77" t="s">
        <v>220</v>
      </c>
      <c r="E13" s="19" t="s">
        <v>209</v>
      </c>
      <c r="F13" s="19" t="s">
        <v>165</v>
      </c>
      <c r="G13" s="19" t="s">
        <v>165</v>
      </c>
    </row>
    <row r="14" spans="1:7" ht="16.5" customHeight="1" thickBot="1">
      <c r="A14" s="79">
        <v>100005</v>
      </c>
      <c r="B14" s="79" t="s">
        <v>198</v>
      </c>
      <c r="C14" s="20">
        <v>1010551</v>
      </c>
      <c r="D14" s="78" t="s">
        <v>221</v>
      </c>
      <c r="E14" s="21" t="s">
        <v>209</v>
      </c>
      <c r="F14" s="21" t="s">
        <v>90</v>
      </c>
      <c r="G14" s="21" t="s">
        <v>90</v>
      </c>
    </row>
    <row r="15" spans="1:7" ht="16.5" customHeight="1" thickBot="1">
      <c r="A15" s="79">
        <v>100006</v>
      </c>
      <c r="B15" s="79" t="s">
        <v>194</v>
      </c>
      <c r="C15" s="18">
        <v>1010601</v>
      </c>
      <c r="D15" s="77" t="s">
        <v>164</v>
      </c>
      <c r="E15" s="19" t="s">
        <v>191</v>
      </c>
      <c r="F15" s="19" t="s">
        <v>90</v>
      </c>
      <c r="G15" s="19" t="s">
        <v>90</v>
      </c>
    </row>
    <row r="16" spans="1:7" ht="16.5" customHeight="1" thickBot="1">
      <c r="A16" s="79">
        <v>100006</v>
      </c>
      <c r="B16" s="79" t="s">
        <v>194</v>
      </c>
      <c r="C16" s="20">
        <v>1010602</v>
      </c>
      <c r="D16" s="78" t="s">
        <v>255</v>
      </c>
      <c r="E16" s="21" t="s">
        <v>191</v>
      </c>
      <c r="F16" s="21" t="s">
        <v>90</v>
      </c>
      <c r="G16" s="21" t="s">
        <v>90</v>
      </c>
    </row>
    <row r="17" spans="1:7" ht="16.5" customHeight="1" thickBot="1">
      <c r="A17" s="79">
        <v>100007</v>
      </c>
      <c r="B17" s="79" t="s">
        <v>199</v>
      </c>
      <c r="C17" s="18">
        <v>1010701</v>
      </c>
      <c r="D17" s="77" t="s">
        <v>223</v>
      </c>
      <c r="E17" s="19" t="s">
        <v>210</v>
      </c>
      <c r="F17" s="19" t="s">
        <v>165</v>
      </c>
      <c r="G17" s="19" t="s">
        <v>165</v>
      </c>
    </row>
    <row r="18" spans="1:7" ht="16.5" customHeight="1" thickBot="1">
      <c r="A18" s="79">
        <v>100007</v>
      </c>
      <c r="B18" s="79" t="s">
        <v>199</v>
      </c>
      <c r="C18" s="20">
        <v>1010751</v>
      </c>
      <c r="D18" s="78" t="s">
        <v>224</v>
      </c>
      <c r="E18" s="21" t="s">
        <v>210</v>
      </c>
      <c r="F18" s="21" t="s">
        <v>90</v>
      </c>
      <c r="G18" s="21" t="s">
        <v>90</v>
      </c>
    </row>
    <row r="19" spans="1:7" ht="16.5" customHeight="1" thickBot="1">
      <c r="A19" s="79">
        <v>100008</v>
      </c>
      <c r="B19" s="79" t="s">
        <v>200</v>
      </c>
      <c r="C19" s="18">
        <v>1010801</v>
      </c>
      <c r="D19" s="77" t="s">
        <v>226</v>
      </c>
      <c r="E19" s="19" t="s">
        <v>211</v>
      </c>
      <c r="F19" s="19" t="s">
        <v>165</v>
      </c>
      <c r="G19" s="19" t="s">
        <v>165</v>
      </c>
    </row>
    <row r="20" spans="1:7" ht="16.5" customHeight="1" thickBot="1">
      <c r="A20" s="79">
        <v>100008</v>
      </c>
      <c r="B20" s="79" t="s">
        <v>200</v>
      </c>
      <c r="C20" s="20">
        <v>1010851</v>
      </c>
      <c r="D20" s="78" t="s">
        <v>227</v>
      </c>
      <c r="E20" s="21" t="s">
        <v>211</v>
      </c>
      <c r="F20" s="21" t="s">
        <v>90</v>
      </c>
      <c r="G20" s="21" t="s">
        <v>90</v>
      </c>
    </row>
    <row r="21" spans="1:7" ht="16.5" customHeight="1" thickBot="1">
      <c r="A21" s="79">
        <v>100009</v>
      </c>
      <c r="B21" s="79" t="s">
        <v>201</v>
      </c>
      <c r="C21" s="18">
        <v>1010901</v>
      </c>
      <c r="D21" s="77" t="s">
        <v>229</v>
      </c>
      <c r="E21" s="19" t="s">
        <v>212</v>
      </c>
      <c r="F21" s="19" t="s">
        <v>165</v>
      </c>
      <c r="G21" s="19" t="s">
        <v>165</v>
      </c>
    </row>
    <row r="22" spans="1:7" ht="16.5" customHeight="1" thickBot="1">
      <c r="A22" s="79">
        <v>100009</v>
      </c>
      <c r="B22" s="79" t="s">
        <v>201</v>
      </c>
      <c r="C22" s="20">
        <v>1010951</v>
      </c>
      <c r="D22" s="78" t="s">
        <v>230</v>
      </c>
      <c r="E22" s="21" t="s">
        <v>212</v>
      </c>
      <c r="F22" s="21" t="s">
        <v>90</v>
      </c>
      <c r="G22" s="21" t="s">
        <v>90</v>
      </c>
    </row>
    <row r="23" spans="1:7" ht="16.5" customHeight="1" thickBot="1">
      <c r="A23" s="79">
        <f>A21+1</f>
        <v>100010</v>
      </c>
      <c r="B23" s="79" t="s">
        <v>294</v>
      </c>
      <c r="C23" s="18">
        <f>C21+100</f>
        <v>1011001</v>
      </c>
      <c r="D23" s="77" t="str">
        <f>B23&amp;"_스탠딩_01"</f>
        <v>국장_스탠딩_01</v>
      </c>
      <c r="E23" s="19" t="s">
        <v>305</v>
      </c>
      <c r="F23" s="19" t="s">
        <v>165</v>
      </c>
      <c r="G23" s="19" t="s">
        <v>165</v>
      </c>
    </row>
    <row r="24" spans="1:7" ht="16.5" customHeight="1" thickBot="1">
      <c r="A24" s="79">
        <f t="shared" ref="A24:A44" si="0">A22+1</f>
        <v>100010</v>
      </c>
      <c r="B24" s="79" t="s">
        <v>294</v>
      </c>
      <c r="C24" s="20">
        <f>C22+100</f>
        <v>1011051</v>
      </c>
      <c r="D24" s="78" t="str">
        <f>B24&amp;"_서약_01"</f>
        <v>국장_서약_01</v>
      </c>
      <c r="E24" s="21" t="s">
        <v>305</v>
      </c>
      <c r="F24" s="21" t="s">
        <v>90</v>
      </c>
      <c r="G24" s="21" t="s">
        <v>90</v>
      </c>
    </row>
    <row r="25" spans="1:7" ht="16.5" customHeight="1" thickBot="1">
      <c r="A25" s="79">
        <f t="shared" si="0"/>
        <v>100011</v>
      </c>
      <c r="B25" s="79" t="s">
        <v>295</v>
      </c>
      <c r="C25" s="18">
        <f t="shared" ref="C25:C44" si="1">C23+100</f>
        <v>1011101</v>
      </c>
      <c r="D25" s="77" t="str">
        <f>B25&amp;"_스탠딩_01"</f>
        <v>에일린_스킨_스탠딩_01</v>
      </c>
      <c r="E25" s="19" t="s">
        <v>312</v>
      </c>
      <c r="F25" s="19" t="s">
        <v>165</v>
      </c>
      <c r="G25" s="19" t="s">
        <v>165</v>
      </c>
    </row>
    <row r="26" spans="1:7" ht="16.5" customHeight="1" thickBot="1">
      <c r="A26" s="79">
        <f t="shared" si="0"/>
        <v>100011</v>
      </c>
      <c r="B26" s="79" t="s">
        <v>295</v>
      </c>
      <c r="C26" s="20">
        <f t="shared" si="1"/>
        <v>1011151</v>
      </c>
      <c r="D26" s="78" t="str">
        <f>B26&amp;"_서약_01"</f>
        <v>에일린_스킨_서약_01</v>
      </c>
      <c r="E26" s="21" t="s">
        <v>312</v>
      </c>
      <c r="F26" s="21" t="s">
        <v>90</v>
      </c>
      <c r="G26" s="21" t="s">
        <v>90</v>
      </c>
    </row>
    <row r="27" spans="1:7" ht="16.5" customHeight="1" thickBot="1">
      <c r="A27" s="79">
        <f t="shared" si="0"/>
        <v>100012</v>
      </c>
      <c r="B27" s="79" t="s">
        <v>296</v>
      </c>
      <c r="C27" s="18">
        <f t="shared" si="1"/>
        <v>1011201</v>
      </c>
      <c r="D27" s="77" t="str">
        <f>B27&amp;"_스탠딩_01"</f>
        <v>엘리자베스(스킨)_스탠딩_01</v>
      </c>
      <c r="E27" s="19" t="s">
        <v>212</v>
      </c>
      <c r="F27" s="19" t="s">
        <v>165</v>
      </c>
      <c r="G27" s="19" t="s">
        <v>165</v>
      </c>
    </row>
    <row r="28" spans="1:7" ht="16.5" customHeight="1" thickBot="1">
      <c r="A28" s="79">
        <f t="shared" si="0"/>
        <v>100012</v>
      </c>
      <c r="B28" s="79" t="s">
        <v>296</v>
      </c>
      <c r="C28" s="20">
        <f t="shared" si="1"/>
        <v>1011251</v>
      </c>
      <c r="D28" s="78" t="str">
        <f>B28&amp;"_서약_01"</f>
        <v>엘리자베스(스킨)_서약_01</v>
      </c>
      <c r="E28" s="21" t="s">
        <v>212</v>
      </c>
      <c r="F28" s="21" t="s">
        <v>90</v>
      </c>
      <c r="G28" s="21" t="s">
        <v>90</v>
      </c>
    </row>
    <row r="29" spans="1:7" ht="16.5" customHeight="1" thickBot="1">
      <c r="A29" s="79">
        <f t="shared" si="0"/>
        <v>100013</v>
      </c>
      <c r="B29" s="79" t="s">
        <v>297</v>
      </c>
      <c r="C29" s="18">
        <f t="shared" si="1"/>
        <v>1011301</v>
      </c>
      <c r="D29" s="77" t="str">
        <f>B29&amp;"_스탠딩_01"</f>
        <v>마네(스킨)_스탠딩_01</v>
      </c>
      <c r="E29" s="19" t="s">
        <v>210</v>
      </c>
      <c r="F29" s="19" t="s">
        <v>165</v>
      </c>
      <c r="G29" s="19" t="s">
        <v>165</v>
      </c>
    </row>
    <row r="30" spans="1:7" ht="16.5" customHeight="1" thickBot="1">
      <c r="A30" s="79">
        <f t="shared" si="0"/>
        <v>100013</v>
      </c>
      <c r="B30" s="79" t="s">
        <v>297</v>
      </c>
      <c r="C30" s="20">
        <f t="shared" si="1"/>
        <v>1011351</v>
      </c>
      <c r="D30" s="78" t="str">
        <f>B30&amp;"_서약_01"</f>
        <v>마네(스킨)_서약_01</v>
      </c>
      <c r="E30" s="21" t="s">
        <v>210</v>
      </c>
      <c r="F30" s="21" t="s">
        <v>90</v>
      </c>
      <c r="G30" s="21" t="s">
        <v>90</v>
      </c>
    </row>
    <row r="31" spans="1:7" ht="16.5" customHeight="1" thickBot="1">
      <c r="A31" s="79">
        <f t="shared" si="0"/>
        <v>100014</v>
      </c>
      <c r="B31" s="79" t="s">
        <v>298</v>
      </c>
      <c r="C31" s="18">
        <f t="shared" si="1"/>
        <v>1011401</v>
      </c>
      <c r="D31" s="77" t="str">
        <f>B31&amp;"_스탠딩_01"</f>
        <v>녹는 악마_스탠딩_01</v>
      </c>
      <c r="E31" s="19" t="s">
        <v>306</v>
      </c>
      <c r="F31" s="19" t="s">
        <v>165</v>
      </c>
      <c r="G31" s="19" t="s">
        <v>165</v>
      </c>
    </row>
    <row r="32" spans="1:7" ht="16.5" customHeight="1" thickBot="1">
      <c r="A32" s="79">
        <f t="shared" si="0"/>
        <v>100014</v>
      </c>
      <c r="B32" s="79" t="s">
        <v>298</v>
      </c>
      <c r="C32" s="20">
        <f t="shared" si="1"/>
        <v>1011451</v>
      </c>
      <c r="D32" s="78" t="str">
        <f>B32&amp;"_서약_01"</f>
        <v>녹는 악마_서약_01</v>
      </c>
      <c r="E32" s="21" t="s">
        <v>306</v>
      </c>
      <c r="F32" s="21" t="s">
        <v>90</v>
      </c>
      <c r="G32" s="21" t="s">
        <v>90</v>
      </c>
    </row>
    <row r="33" spans="1:7" ht="16.5" customHeight="1" thickBot="1">
      <c r="A33" s="79">
        <f t="shared" si="0"/>
        <v>100015</v>
      </c>
      <c r="B33" s="79" t="s">
        <v>299</v>
      </c>
      <c r="C33" s="18">
        <f t="shared" si="1"/>
        <v>1011501</v>
      </c>
      <c r="D33" s="77" t="str">
        <f>B33&amp;"_스탠딩_01"</f>
        <v>유미_구_스탠딩_01</v>
      </c>
      <c r="E33" s="19" t="s">
        <v>307</v>
      </c>
      <c r="F33" s="19" t="s">
        <v>165</v>
      </c>
      <c r="G33" s="19" t="s">
        <v>165</v>
      </c>
    </row>
    <row r="34" spans="1:7" ht="16.5" customHeight="1" thickBot="1">
      <c r="A34" s="79">
        <f t="shared" si="0"/>
        <v>100015</v>
      </c>
      <c r="B34" s="79" t="s">
        <v>299</v>
      </c>
      <c r="C34" s="20">
        <f t="shared" si="1"/>
        <v>1011551</v>
      </c>
      <c r="D34" s="78" t="str">
        <f>B34&amp;"_서약_01"</f>
        <v>유미_구_서약_01</v>
      </c>
      <c r="E34" s="21" t="s">
        <v>307</v>
      </c>
      <c r="F34" s="21" t="s">
        <v>90</v>
      </c>
      <c r="G34" s="21" t="s">
        <v>90</v>
      </c>
    </row>
    <row r="35" spans="1:7" ht="16.5" customHeight="1" thickBot="1">
      <c r="A35" s="79">
        <f t="shared" si="0"/>
        <v>100016</v>
      </c>
      <c r="B35" s="79" t="s">
        <v>300</v>
      </c>
      <c r="C35" s="18">
        <f t="shared" si="1"/>
        <v>1011601</v>
      </c>
      <c r="D35" s="77" t="str">
        <f>B35&amp;"_스탠딩_01"</f>
        <v>유미_신_스탠딩_01</v>
      </c>
      <c r="E35" s="19" t="s">
        <v>313</v>
      </c>
      <c r="F35" s="19" t="s">
        <v>165</v>
      </c>
      <c r="G35" s="19" t="s">
        <v>165</v>
      </c>
    </row>
    <row r="36" spans="1:7" ht="16.5" customHeight="1" thickBot="1">
      <c r="A36" s="79">
        <f t="shared" si="0"/>
        <v>100016</v>
      </c>
      <c r="B36" s="79" t="s">
        <v>300</v>
      </c>
      <c r="C36" s="20">
        <f t="shared" si="1"/>
        <v>1011651</v>
      </c>
      <c r="D36" s="78" t="str">
        <f>B36&amp;"_서약_01"</f>
        <v>유미_신_서약_01</v>
      </c>
      <c r="E36" s="21" t="s">
        <v>313</v>
      </c>
      <c r="F36" s="21" t="s">
        <v>90</v>
      </c>
      <c r="G36" s="21" t="s">
        <v>90</v>
      </c>
    </row>
    <row r="37" spans="1:7" ht="16.5" customHeight="1" thickBot="1">
      <c r="A37" s="79">
        <f t="shared" si="0"/>
        <v>100017</v>
      </c>
      <c r="B37" s="79" t="s">
        <v>301</v>
      </c>
      <c r="C37" s="18">
        <f t="shared" si="1"/>
        <v>1011701</v>
      </c>
      <c r="D37" s="77" t="str">
        <f>B37&amp;"_스탠딩_01"</f>
        <v>모리나_스탠딩_01</v>
      </c>
      <c r="E37" s="19" t="s">
        <v>308</v>
      </c>
      <c r="F37" s="19" t="s">
        <v>165</v>
      </c>
      <c r="G37" s="19" t="s">
        <v>165</v>
      </c>
    </row>
    <row r="38" spans="1:7" ht="16.5" customHeight="1" thickBot="1">
      <c r="A38" s="79">
        <f t="shared" si="0"/>
        <v>100017</v>
      </c>
      <c r="B38" s="79" t="s">
        <v>301</v>
      </c>
      <c r="C38" s="20">
        <f t="shared" si="1"/>
        <v>1011751</v>
      </c>
      <c r="D38" s="78" t="str">
        <f>B38&amp;"_서약_01"</f>
        <v>모리나_서약_01</v>
      </c>
      <c r="E38" s="21" t="s">
        <v>308</v>
      </c>
      <c r="F38" s="21" t="s">
        <v>90</v>
      </c>
      <c r="G38" s="21" t="s">
        <v>90</v>
      </c>
    </row>
    <row r="39" spans="1:7" ht="16.5" customHeight="1" thickBot="1">
      <c r="A39" s="79">
        <f t="shared" si="0"/>
        <v>100018</v>
      </c>
      <c r="B39" s="79" t="s">
        <v>302</v>
      </c>
      <c r="C39" s="18">
        <f t="shared" si="1"/>
        <v>1011801</v>
      </c>
      <c r="D39" s="77" t="str">
        <f>B39&amp;"_스탠딩_01"</f>
        <v>모리나_스킨_스탠딩_01</v>
      </c>
      <c r="E39" s="19" t="s">
        <v>309</v>
      </c>
      <c r="F39" s="19" t="s">
        <v>165</v>
      </c>
      <c r="G39" s="19" t="s">
        <v>165</v>
      </c>
    </row>
    <row r="40" spans="1:7" ht="16.5" customHeight="1" thickBot="1">
      <c r="A40" s="79">
        <f t="shared" si="0"/>
        <v>100018</v>
      </c>
      <c r="B40" s="79" t="s">
        <v>302</v>
      </c>
      <c r="C40" s="20">
        <f t="shared" si="1"/>
        <v>1011851</v>
      </c>
      <c r="D40" s="78" t="str">
        <f>B40&amp;"_서약_01"</f>
        <v>모리나_스킨_서약_01</v>
      </c>
      <c r="E40" s="21" t="s">
        <v>309</v>
      </c>
      <c r="F40" s="21" t="s">
        <v>90</v>
      </c>
      <c r="G40" s="21" t="s">
        <v>90</v>
      </c>
    </row>
    <row r="41" spans="1:7" ht="16.5" customHeight="1" thickBot="1">
      <c r="A41" s="79">
        <f t="shared" si="0"/>
        <v>100019</v>
      </c>
      <c r="B41" s="79" t="s">
        <v>303</v>
      </c>
      <c r="C41" s="18">
        <f t="shared" si="1"/>
        <v>1011901</v>
      </c>
      <c r="D41" s="77" t="str">
        <f>B41&amp;"_스탠딩_01"</f>
        <v>소피아_스탠딩_01</v>
      </c>
      <c r="E41" s="19" t="s">
        <v>310</v>
      </c>
      <c r="F41" s="19" t="s">
        <v>165</v>
      </c>
      <c r="G41" s="19" t="s">
        <v>165</v>
      </c>
    </row>
    <row r="42" spans="1:7" ht="16.5" customHeight="1" thickBot="1">
      <c r="A42" s="79">
        <f t="shared" si="0"/>
        <v>100019</v>
      </c>
      <c r="B42" s="79" t="s">
        <v>303</v>
      </c>
      <c r="C42" s="20">
        <f t="shared" si="1"/>
        <v>1011951</v>
      </c>
      <c r="D42" s="78" t="str">
        <f>B42&amp;"_서약_01"</f>
        <v>소피아_서약_01</v>
      </c>
      <c r="E42" s="21" t="s">
        <v>310</v>
      </c>
      <c r="F42" s="21" t="s">
        <v>90</v>
      </c>
      <c r="G42" s="21" t="s">
        <v>90</v>
      </c>
    </row>
    <row r="43" spans="1:7" ht="16.5" customHeight="1" thickBot="1">
      <c r="A43" s="79">
        <f t="shared" si="0"/>
        <v>100020</v>
      </c>
      <c r="B43" s="79" t="s">
        <v>304</v>
      </c>
      <c r="C43" s="18">
        <f t="shared" si="1"/>
        <v>1012001</v>
      </c>
      <c r="D43" s="77" t="str">
        <f>B43&amp;"_스탠딩_01"</f>
        <v>라미_스탠딩_01</v>
      </c>
      <c r="E43" s="19" t="s">
        <v>311</v>
      </c>
      <c r="F43" s="19" t="s">
        <v>165</v>
      </c>
      <c r="G43" s="19" t="s">
        <v>165</v>
      </c>
    </row>
    <row r="44" spans="1:7" ht="16.5" customHeight="1" thickBot="1">
      <c r="A44" s="79">
        <f t="shared" si="0"/>
        <v>100020</v>
      </c>
      <c r="B44" s="79" t="s">
        <v>304</v>
      </c>
      <c r="C44" s="20">
        <f t="shared" si="1"/>
        <v>1012051</v>
      </c>
      <c r="D44" s="78" t="str">
        <f>B44&amp;"_서약_01"</f>
        <v>라미_서약_01</v>
      </c>
      <c r="E44" s="21" t="s">
        <v>311</v>
      </c>
      <c r="F44" s="21" t="s">
        <v>90</v>
      </c>
      <c r="G44" s="21" t="s">
        <v>90</v>
      </c>
    </row>
    <row r="45" spans="1:7" ht="16.5" customHeight="1"/>
    <row r="46" spans="1:7" ht="16.5" customHeight="1"/>
    <row r="47" spans="1:7" ht="16.5" customHeight="1"/>
    <row r="48" spans="1:7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44"/>
  <sheetViews>
    <sheetView tabSelected="1" topLeftCell="A60" workbookViewId="0">
      <selection activeCell="B81" sqref="B81"/>
    </sheetView>
  </sheetViews>
  <sheetFormatPr defaultColWidth="14.42578125" defaultRowHeight="15" customHeight="1"/>
  <cols>
    <col min="1" max="1" width="11.425781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139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160</v>
      </c>
      <c r="B2" s="8" t="s">
        <v>162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159</v>
      </c>
      <c r="B3" s="15" t="s">
        <v>142</v>
      </c>
      <c r="C3" s="15" t="s">
        <v>82</v>
      </c>
      <c r="D3" s="15" t="s">
        <v>152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161</v>
      </c>
      <c r="B4" s="17" t="s">
        <v>163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71">
        <v>1</v>
      </c>
      <c r="B5" s="71">
        <f ca="1">INDEX(l2d_char_skin!C:C, MATCH(OFFSET(B5, 0, 1), l2d_char_skin!D:D, 0))</f>
        <v>1010101</v>
      </c>
      <c r="C5" s="133" t="s">
        <v>88</v>
      </c>
      <c r="D5" s="73">
        <f t="shared" ref="D5:D44" ca="1" si="0">INDEX(LOVE_LEVEL_TYPE_value, MATCH(OFFSET(D5, 0, 1), LOVE_LEVEL_TYPE_comment, 0))</f>
        <v>1</v>
      </c>
      <c r="E5" s="75" t="s">
        <v>16</v>
      </c>
      <c r="F5" s="73">
        <f ca="1">INDEX(l2d_skin_ani_state_id, MATCH(OFFSET(F5, 0, 1), l2d_skin_ani_state_info, 0))</f>
        <v>10101011</v>
      </c>
      <c r="G5" s="69" t="s">
        <v>166</v>
      </c>
      <c r="J5" s="22"/>
      <c r="L5" s="13"/>
    </row>
    <row r="6" spans="1:12" ht="16.5" customHeight="1">
      <c r="A6" s="72">
        <v>2</v>
      </c>
      <c r="B6" s="72">
        <f ca="1">INDEX(l2d_char_skin!C:C, MATCH(OFFSET(B6, 0, 1), l2d_char_skin!D:D, 0))</f>
        <v>1010101</v>
      </c>
      <c r="C6" s="133" t="s">
        <v>88</v>
      </c>
      <c r="D6" s="74">
        <f t="shared" ca="1" si="0"/>
        <v>2</v>
      </c>
      <c r="E6" s="76" t="s">
        <v>20</v>
      </c>
      <c r="F6" s="74">
        <f t="shared" ref="F6:F44" ca="1" si="1">INDEX(l2d_skin_ani_state_id, MATCH(OFFSET(F6, 0, 1), l2d_skin_ani_state_info, 0))</f>
        <v>10101011</v>
      </c>
      <c r="G6" s="70" t="s">
        <v>166</v>
      </c>
      <c r="J6" s="13"/>
      <c r="L6" s="13"/>
    </row>
    <row r="7" spans="1:12" ht="16.5" customHeight="1">
      <c r="A7" s="72">
        <v>3</v>
      </c>
      <c r="B7" s="72">
        <f ca="1">INDEX(l2d_char_skin!C:C, MATCH(OFFSET(B7, 0, 1), l2d_char_skin!D:D, 0))</f>
        <v>1010101</v>
      </c>
      <c r="C7" s="133" t="s">
        <v>88</v>
      </c>
      <c r="D7" s="74">
        <f t="shared" ca="1" si="0"/>
        <v>3</v>
      </c>
      <c r="E7" s="76" t="s">
        <v>25</v>
      </c>
      <c r="F7" s="74">
        <f t="shared" ca="1" si="1"/>
        <v>10101011</v>
      </c>
      <c r="G7" s="70" t="s">
        <v>166</v>
      </c>
      <c r="J7" s="13"/>
      <c r="L7" s="13"/>
    </row>
    <row r="8" spans="1:12" ht="16.5" customHeight="1">
      <c r="A8" s="72">
        <v>4</v>
      </c>
      <c r="B8" s="72">
        <f ca="1">INDEX(l2d_char_skin!C:C, MATCH(OFFSET(B8, 0, 1), l2d_char_skin!D:D, 0))</f>
        <v>1010101</v>
      </c>
      <c r="C8" s="133" t="s">
        <v>88</v>
      </c>
      <c r="D8" s="74">
        <f t="shared" ca="1" si="0"/>
        <v>4</v>
      </c>
      <c r="E8" s="76" t="s">
        <v>31</v>
      </c>
      <c r="F8" s="74">
        <f t="shared" ca="1" si="1"/>
        <v>10101011</v>
      </c>
      <c r="G8" s="70" t="s">
        <v>166</v>
      </c>
      <c r="J8" s="23"/>
      <c r="K8" s="23"/>
      <c r="L8" s="23"/>
    </row>
    <row r="9" spans="1:12" ht="16.5" customHeight="1" thickBot="1">
      <c r="A9" s="72">
        <v>5</v>
      </c>
      <c r="B9" s="72">
        <f ca="1">INDEX(l2d_char_skin!C:C, MATCH(OFFSET(B9, 0, 1), l2d_char_skin!D:D, 0))</f>
        <v>1010101</v>
      </c>
      <c r="C9" s="134" t="s">
        <v>88</v>
      </c>
      <c r="D9" s="74">
        <f t="shared" ca="1" si="0"/>
        <v>5</v>
      </c>
      <c r="E9" s="76" t="s">
        <v>36</v>
      </c>
      <c r="F9" s="74">
        <f t="shared" ca="1" si="1"/>
        <v>10101011</v>
      </c>
      <c r="G9" s="70" t="s">
        <v>166</v>
      </c>
    </row>
    <row r="10" spans="1:12" ht="16.5" customHeight="1">
      <c r="A10" s="71">
        <v>6</v>
      </c>
      <c r="B10" s="71">
        <f ca="1">INDEX(l2d_char_skin!C:C, MATCH(OFFSET(B10, 0, 1), l2d_char_skin!D:D, 0))</f>
        <v>1010201</v>
      </c>
      <c r="C10" s="133" t="s">
        <v>202</v>
      </c>
      <c r="D10" s="73">
        <f t="shared" ca="1" si="0"/>
        <v>1</v>
      </c>
      <c r="E10" s="75" t="s">
        <v>16</v>
      </c>
      <c r="F10" s="73">
        <f t="shared" ca="1" si="1"/>
        <v>10101011</v>
      </c>
      <c r="G10" s="69" t="s">
        <v>166</v>
      </c>
    </row>
    <row r="11" spans="1:12" ht="16.5" customHeight="1">
      <c r="A11" s="72">
        <v>7</v>
      </c>
      <c r="B11" s="72">
        <f ca="1">INDEX(l2d_char_skin!C:C, MATCH(OFFSET(B11, 0, 1), l2d_char_skin!D:D, 0))</f>
        <v>1010201</v>
      </c>
      <c r="C11" s="133" t="s">
        <v>202</v>
      </c>
      <c r="D11" s="74">
        <f t="shared" ca="1" si="0"/>
        <v>2</v>
      </c>
      <c r="E11" s="76" t="s">
        <v>20</v>
      </c>
      <c r="F11" s="74">
        <f t="shared" ca="1" si="1"/>
        <v>10101011</v>
      </c>
      <c r="G11" s="70" t="s">
        <v>166</v>
      </c>
    </row>
    <row r="12" spans="1:12" ht="16.5" customHeight="1">
      <c r="A12" s="72">
        <v>8</v>
      </c>
      <c r="B12" s="72">
        <f ca="1">INDEX(l2d_char_skin!C:C, MATCH(OFFSET(B12, 0, 1), l2d_char_skin!D:D, 0))</f>
        <v>1010201</v>
      </c>
      <c r="C12" s="133" t="s">
        <v>202</v>
      </c>
      <c r="D12" s="74">
        <f t="shared" ca="1" si="0"/>
        <v>3</v>
      </c>
      <c r="E12" s="76" t="s">
        <v>25</v>
      </c>
      <c r="F12" s="74">
        <f t="shared" ca="1" si="1"/>
        <v>10101011</v>
      </c>
      <c r="G12" s="70" t="s">
        <v>166</v>
      </c>
    </row>
    <row r="13" spans="1:12" ht="16.5" customHeight="1">
      <c r="A13" s="72">
        <v>9</v>
      </c>
      <c r="B13" s="72">
        <f ca="1">INDEX(l2d_char_skin!C:C, MATCH(OFFSET(B13, 0, 1), l2d_char_skin!D:D, 0))</f>
        <v>1010201</v>
      </c>
      <c r="C13" s="133" t="s">
        <v>202</v>
      </c>
      <c r="D13" s="74">
        <f t="shared" ca="1" si="0"/>
        <v>4</v>
      </c>
      <c r="E13" s="76" t="s">
        <v>31</v>
      </c>
      <c r="F13" s="74">
        <f t="shared" ca="1" si="1"/>
        <v>10101011</v>
      </c>
      <c r="G13" s="70" t="s">
        <v>166</v>
      </c>
    </row>
    <row r="14" spans="1:12" ht="16.5" customHeight="1" thickBot="1">
      <c r="A14" s="72">
        <v>10</v>
      </c>
      <c r="B14" s="72">
        <f ca="1">INDEX(l2d_char_skin!C:C, MATCH(OFFSET(B14, 0, 1), l2d_char_skin!D:D, 0))</f>
        <v>1010201</v>
      </c>
      <c r="C14" s="134" t="s">
        <v>202</v>
      </c>
      <c r="D14" s="74">
        <f t="shared" ca="1" si="0"/>
        <v>5</v>
      </c>
      <c r="E14" s="76" t="s">
        <v>36</v>
      </c>
      <c r="F14" s="74">
        <f t="shared" ca="1" si="1"/>
        <v>10101011</v>
      </c>
      <c r="G14" s="70" t="s">
        <v>166</v>
      </c>
    </row>
    <row r="15" spans="1:12" ht="16.5" customHeight="1">
      <c r="A15" s="71">
        <v>11</v>
      </c>
      <c r="B15" s="71">
        <f ca="1">INDEX(l2d_char_skin!C:C, MATCH(OFFSET(B15, 0, 1), l2d_char_skin!D:D, 0))</f>
        <v>1010301</v>
      </c>
      <c r="C15" s="133" t="s">
        <v>213</v>
      </c>
      <c r="D15" s="73">
        <f t="shared" ca="1" si="0"/>
        <v>1</v>
      </c>
      <c r="E15" s="75" t="s">
        <v>16</v>
      </c>
      <c r="F15" s="73">
        <f t="shared" ca="1" si="1"/>
        <v>10101011</v>
      </c>
      <c r="G15" s="69" t="s">
        <v>166</v>
      </c>
    </row>
    <row r="16" spans="1:12" ht="16.5" customHeight="1">
      <c r="A16" s="72">
        <v>12</v>
      </c>
      <c r="B16" s="72">
        <f ca="1">INDEX(l2d_char_skin!C:C, MATCH(OFFSET(B16, 0, 1), l2d_char_skin!D:D, 0))</f>
        <v>1010301</v>
      </c>
      <c r="C16" s="133" t="s">
        <v>213</v>
      </c>
      <c r="D16" s="74">
        <f t="shared" ca="1" si="0"/>
        <v>2</v>
      </c>
      <c r="E16" s="76" t="s">
        <v>20</v>
      </c>
      <c r="F16" s="74">
        <f t="shared" ca="1" si="1"/>
        <v>10101011</v>
      </c>
      <c r="G16" s="70" t="s">
        <v>166</v>
      </c>
    </row>
    <row r="17" spans="1:7" ht="16.5" customHeight="1">
      <c r="A17" s="72">
        <v>13</v>
      </c>
      <c r="B17" s="72">
        <f ca="1">INDEX(l2d_char_skin!C:C, MATCH(OFFSET(B17, 0, 1), l2d_char_skin!D:D, 0))</f>
        <v>1010301</v>
      </c>
      <c r="C17" s="133" t="s">
        <v>213</v>
      </c>
      <c r="D17" s="74">
        <f t="shared" ca="1" si="0"/>
        <v>3</v>
      </c>
      <c r="E17" s="76" t="s">
        <v>25</v>
      </c>
      <c r="F17" s="74">
        <f t="shared" ca="1" si="1"/>
        <v>10101011</v>
      </c>
      <c r="G17" s="70" t="s">
        <v>166</v>
      </c>
    </row>
    <row r="18" spans="1:7" ht="16.5" customHeight="1">
      <c r="A18" s="72">
        <v>14</v>
      </c>
      <c r="B18" s="72">
        <f ca="1">INDEX(l2d_char_skin!C:C, MATCH(OFFSET(B18, 0, 1), l2d_char_skin!D:D, 0))</f>
        <v>1010301</v>
      </c>
      <c r="C18" s="133" t="s">
        <v>213</v>
      </c>
      <c r="D18" s="74">
        <f t="shared" ca="1" si="0"/>
        <v>4</v>
      </c>
      <c r="E18" s="76" t="s">
        <v>31</v>
      </c>
      <c r="F18" s="74">
        <f t="shared" ca="1" si="1"/>
        <v>10101011</v>
      </c>
      <c r="G18" s="70" t="s">
        <v>166</v>
      </c>
    </row>
    <row r="19" spans="1:7" ht="16.5" customHeight="1" thickBot="1">
      <c r="A19" s="72">
        <v>15</v>
      </c>
      <c r="B19" s="72">
        <f ca="1">INDEX(l2d_char_skin!C:C, MATCH(OFFSET(B19, 0, 1), l2d_char_skin!D:D, 0))</f>
        <v>1010301</v>
      </c>
      <c r="C19" s="134" t="s">
        <v>213</v>
      </c>
      <c r="D19" s="74">
        <f t="shared" ca="1" si="0"/>
        <v>5</v>
      </c>
      <c r="E19" s="76" t="s">
        <v>36</v>
      </c>
      <c r="F19" s="74">
        <f t="shared" ca="1" si="1"/>
        <v>10101011</v>
      </c>
      <c r="G19" s="70" t="s">
        <v>166</v>
      </c>
    </row>
    <row r="20" spans="1:7" ht="16.5" customHeight="1">
      <c r="A20" s="71">
        <v>16</v>
      </c>
      <c r="B20" s="71">
        <f ca="1">INDEX(l2d_char_skin!C:C, MATCH(OFFSET(B20, 0, 1), l2d_char_skin!D:D, 0))</f>
        <v>1010401</v>
      </c>
      <c r="C20" s="133" t="s">
        <v>216</v>
      </c>
      <c r="D20" s="73">
        <f t="shared" ca="1" si="0"/>
        <v>1</v>
      </c>
      <c r="E20" s="75" t="s">
        <v>16</v>
      </c>
      <c r="F20" s="73">
        <f t="shared" ca="1" si="1"/>
        <v>10101011</v>
      </c>
      <c r="G20" s="69" t="s">
        <v>166</v>
      </c>
    </row>
    <row r="21" spans="1:7" ht="16.5" customHeight="1">
      <c r="A21" s="72">
        <v>17</v>
      </c>
      <c r="B21" s="72">
        <f ca="1">INDEX(l2d_char_skin!C:C, MATCH(OFFSET(B21, 0, 1), l2d_char_skin!D:D, 0))</f>
        <v>1010401</v>
      </c>
      <c r="C21" s="133" t="s">
        <v>216</v>
      </c>
      <c r="D21" s="74">
        <f t="shared" ca="1" si="0"/>
        <v>2</v>
      </c>
      <c r="E21" s="76" t="s">
        <v>20</v>
      </c>
      <c r="F21" s="74">
        <f t="shared" ca="1" si="1"/>
        <v>10101011</v>
      </c>
      <c r="G21" s="70" t="s">
        <v>166</v>
      </c>
    </row>
    <row r="22" spans="1:7" ht="16.5" customHeight="1">
      <c r="A22" s="72">
        <v>18</v>
      </c>
      <c r="B22" s="72">
        <f ca="1">INDEX(l2d_char_skin!C:C, MATCH(OFFSET(B22, 0, 1), l2d_char_skin!D:D, 0))</f>
        <v>1010401</v>
      </c>
      <c r="C22" s="133" t="s">
        <v>216</v>
      </c>
      <c r="D22" s="74">
        <f t="shared" ca="1" si="0"/>
        <v>3</v>
      </c>
      <c r="E22" s="76" t="s">
        <v>25</v>
      </c>
      <c r="F22" s="74">
        <f t="shared" ca="1" si="1"/>
        <v>10101011</v>
      </c>
      <c r="G22" s="70" t="s">
        <v>166</v>
      </c>
    </row>
    <row r="23" spans="1:7" ht="16.5" customHeight="1">
      <c r="A23" s="72">
        <v>19</v>
      </c>
      <c r="B23" s="72">
        <f ca="1">INDEX(l2d_char_skin!C:C, MATCH(OFFSET(B23, 0, 1), l2d_char_skin!D:D, 0))</f>
        <v>1010401</v>
      </c>
      <c r="C23" s="133" t="s">
        <v>216</v>
      </c>
      <c r="D23" s="74">
        <f t="shared" ca="1" si="0"/>
        <v>4</v>
      </c>
      <c r="E23" s="76" t="s">
        <v>31</v>
      </c>
      <c r="F23" s="74">
        <f t="shared" ca="1" si="1"/>
        <v>10101011</v>
      </c>
      <c r="G23" s="70" t="s">
        <v>166</v>
      </c>
    </row>
    <row r="24" spans="1:7" ht="16.5" customHeight="1" thickBot="1">
      <c r="A24" s="72">
        <v>20</v>
      </c>
      <c r="B24" s="72">
        <f ca="1">INDEX(l2d_char_skin!C:C, MATCH(OFFSET(B24, 0, 1), l2d_char_skin!D:D, 0))</f>
        <v>1010401</v>
      </c>
      <c r="C24" s="134" t="s">
        <v>216</v>
      </c>
      <c r="D24" s="74">
        <f t="shared" ca="1" si="0"/>
        <v>5</v>
      </c>
      <c r="E24" s="76" t="s">
        <v>36</v>
      </c>
      <c r="F24" s="74">
        <f t="shared" ca="1" si="1"/>
        <v>10101011</v>
      </c>
      <c r="G24" s="70" t="s">
        <v>166</v>
      </c>
    </row>
    <row r="25" spans="1:7" ht="16.5" customHeight="1">
      <c r="A25" s="71">
        <v>21</v>
      </c>
      <c r="B25" s="71">
        <f ca="1">INDEX(l2d_char_skin!C:C, MATCH(OFFSET(B25, 0, 1), l2d_char_skin!D:D, 0))</f>
        <v>1010501</v>
      </c>
      <c r="C25" s="133" t="s">
        <v>219</v>
      </c>
      <c r="D25" s="73">
        <f t="shared" ca="1" si="0"/>
        <v>1</v>
      </c>
      <c r="E25" s="75" t="s">
        <v>16</v>
      </c>
      <c r="F25" s="73">
        <f t="shared" ca="1" si="1"/>
        <v>10101011</v>
      </c>
      <c r="G25" s="69" t="s">
        <v>166</v>
      </c>
    </row>
    <row r="26" spans="1:7" ht="16.5" customHeight="1">
      <c r="A26" s="72">
        <v>22</v>
      </c>
      <c r="B26" s="72">
        <f ca="1">INDEX(l2d_char_skin!C:C, MATCH(OFFSET(B26, 0, 1), l2d_char_skin!D:D, 0))</f>
        <v>1010501</v>
      </c>
      <c r="C26" s="133" t="s">
        <v>219</v>
      </c>
      <c r="D26" s="74">
        <f t="shared" ca="1" si="0"/>
        <v>2</v>
      </c>
      <c r="E26" s="76" t="s">
        <v>20</v>
      </c>
      <c r="F26" s="74">
        <f t="shared" ca="1" si="1"/>
        <v>10101011</v>
      </c>
      <c r="G26" s="70" t="s">
        <v>166</v>
      </c>
    </row>
    <row r="27" spans="1:7" ht="16.5" customHeight="1">
      <c r="A27" s="72">
        <v>23</v>
      </c>
      <c r="B27" s="72">
        <f ca="1">INDEX(l2d_char_skin!C:C, MATCH(OFFSET(B27, 0, 1), l2d_char_skin!D:D, 0))</f>
        <v>1010501</v>
      </c>
      <c r="C27" s="133" t="s">
        <v>219</v>
      </c>
      <c r="D27" s="74">
        <f t="shared" ca="1" si="0"/>
        <v>3</v>
      </c>
      <c r="E27" s="76" t="s">
        <v>25</v>
      </c>
      <c r="F27" s="74">
        <f t="shared" ca="1" si="1"/>
        <v>10101011</v>
      </c>
      <c r="G27" s="70" t="s">
        <v>166</v>
      </c>
    </row>
    <row r="28" spans="1:7" ht="16.5" customHeight="1">
      <c r="A28" s="72">
        <v>24</v>
      </c>
      <c r="B28" s="72">
        <f ca="1">INDEX(l2d_char_skin!C:C, MATCH(OFFSET(B28, 0, 1), l2d_char_skin!D:D, 0))</f>
        <v>1010501</v>
      </c>
      <c r="C28" s="133" t="s">
        <v>219</v>
      </c>
      <c r="D28" s="74">
        <f t="shared" ca="1" si="0"/>
        <v>4</v>
      </c>
      <c r="E28" s="76" t="s">
        <v>31</v>
      </c>
      <c r="F28" s="74">
        <f t="shared" ca="1" si="1"/>
        <v>10101011</v>
      </c>
      <c r="G28" s="70" t="s">
        <v>166</v>
      </c>
    </row>
    <row r="29" spans="1:7" ht="16.5" customHeight="1" thickBot="1">
      <c r="A29" s="72">
        <v>25</v>
      </c>
      <c r="B29" s="72">
        <f ca="1">INDEX(l2d_char_skin!C:C, MATCH(OFFSET(B29, 0, 1), l2d_char_skin!D:D, 0))</f>
        <v>1010501</v>
      </c>
      <c r="C29" s="134" t="s">
        <v>219</v>
      </c>
      <c r="D29" s="74">
        <f t="shared" ca="1" si="0"/>
        <v>5</v>
      </c>
      <c r="E29" s="76" t="s">
        <v>36</v>
      </c>
      <c r="F29" s="74">
        <f t="shared" ca="1" si="1"/>
        <v>10101011</v>
      </c>
      <c r="G29" s="70" t="s">
        <v>166</v>
      </c>
    </row>
    <row r="30" spans="1:7" ht="16.5" customHeight="1">
      <c r="A30" s="71">
        <v>26</v>
      </c>
      <c r="B30" s="71">
        <f ca="1">INDEX(l2d_char_skin!C:C, MATCH(OFFSET(B30, 0, 1), l2d_char_skin!D:D, 0))</f>
        <v>1010601</v>
      </c>
      <c r="C30" s="133" t="s">
        <v>164</v>
      </c>
      <c r="D30" s="73">
        <f t="shared" ca="1" si="0"/>
        <v>1</v>
      </c>
      <c r="E30" s="75" t="s">
        <v>16</v>
      </c>
      <c r="F30" s="73">
        <f t="shared" ca="1" si="1"/>
        <v>10101011</v>
      </c>
      <c r="G30" s="69" t="s">
        <v>166</v>
      </c>
    </row>
    <row r="31" spans="1:7" ht="16.5" customHeight="1">
      <c r="A31" s="72">
        <v>27</v>
      </c>
      <c r="B31" s="72">
        <f ca="1">INDEX(l2d_char_skin!C:C, MATCH(OFFSET(B31, 0, 1), l2d_char_skin!D:D, 0))</f>
        <v>1010601</v>
      </c>
      <c r="C31" s="133" t="s">
        <v>164</v>
      </c>
      <c r="D31" s="74">
        <f t="shared" ca="1" si="0"/>
        <v>2</v>
      </c>
      <c r="E31" s="76" t="s">
        <v>20</v>
      </c>
      <c r="F31" s="74">
        <f t="shared" ca="1" si="1"/>
        <v>10101011</v>
      </c>
      <c r="G31" s="70" t="s">
        <v>166</v>
      </c>
    </row>
    <row r="32" spans="1:7" ht="16.5" customHeight="1">
      <c r="A32" s="72">
        <v>28</v>
      </c>
      <c r="B32" s="72">
        <f ca="1">INDEX(l2d_char_skin!C:C, MATCH(OFFSET(B32, 0, 1), l2d_char_skin!D:D, 0))</f>
        <v>1010601</v>
      </c>
      <c r="C32" s="133" t="s">
        <v>164</v>
      </c>
      <c r="D32" s="74">
        <f t="shared" ca="1" si="0"/>
        <v>3</v>
      </c>
      <c r="E32" s="76" t="s">
        <v>25</v>
      </c>
      <c r="F32" s="74">
        <f t="shared" ca="1" si="1"/>
        <v>10101011</v>
      </c>
      <c r="G32" s="70" t="s">
        <v>166</v>
      </c>
    </row>
    <row r="33" spans="1:7" ht="16.5" customHeight="1">
      <c r="A33" s="72">
        <v>29</v>
      </c>
      <c r="B33" s="72">
        <f ca="1">INDEX(l2d_char_skin!C:C, MATCH(OFFSET(B33, 0, 1), l2d_char_skin!D:D, 0))</f>
        <v>1010601</v>
      </c>
      <c r="C33" s="133" t="s">
        <v>164</v>
      </c>
      <c r="D33" s="74">
        <f t="shared" ca="1" si="0"/>
        <v>4</v>
      </c>
      <c r="E33" s="76" t="s">
        <v>31</v>
      </c>
      <c r="F33" s="74">
        <f t="shared" ca="1" si="1"/>
        <v>10101011</v>
      </c>
      <c r="G33" s="70" t="s">
        <v>166</v>
      </c>
    </row>
    <row r="34" spans="1:7" ht="16.5" customHeight="1" thickBot="1">
      <c r="A34" s="72">
        <v>30</v>
      </c>
      <c r="B34" s="72">
        <f ca="1">INDEX(l2d_char_skin!C:C, MATCH(OFFSET(B34, 0, 1), l2d_char_skin!D:D, 0))</f>
        <v>1010601</v>
      </c>
      <c r="C34" s="134" t="s">
        <v>164</v>
      </c>
      <c r="D34" s="74">
        <f t="shared" ca="1" si="0"/>
        <v>5</v>
      </c>
      <c r="E34" s="76" t="s">
        <v>36</v>
      </c>
      <c r="F34" s="74">
        <f t="shared" ca="1" si="1"/>
        <v>10101011</v>
      </c>
      <c r="G34" s="70" t="s">
        <v>166</v>
      </c>
    </row>
    <row r="35" spans="1:7" ht="16.5" customHeight="1">
      <c r="A35" s="71">
        <v>31</v>
      </c>
      <c r="B35" s="71">
        <f ca="1">INDEX(l2d_char_skin!C:C, MATCH(OFFSET(B35, 0, 1), l2d_char_skin!D:D, 0))</f>
        <v>1010701</v>
      </c>
      <c r="C35" s="133" t="s">
        <v>222</v>
      </c>
      <c r="D35" s="73">
        <f t="shared" ca="1" si="0"/>
        <v>1</v>
      </c>
      <c r="E35" s="75" t="s">
        <v>16</v>
      </c>
      <c r="F35" s="73">
        <f t="shared" ca="1" si="1"/>
        <v>10101011</v>
      </c>
      <c r="G35" s="69" t="s">
        <v>166</v>
      </c>
    </row>
    <row r="36" spans="1:7" ht="16.5" customHeight="1">
      <c r="A36" s="72">
        <v>32</v>
      </c>
      <c r="B36" s="72">
        <f ca="1">INDEX(l2d_char_skin!C:C, MATCH(OFFSET(B36, 0, 1), l2d_char_skin!D:D, 0))</f>
        <v>1010701</v>
      </c>
      <c r="C36" s="133" t="s">
        <v>222</v>
      </c>
      <c r="D36" s="74">
        <f t="shared" ca="1" si="0"/>
        <v>2</v>
      </c>
      <c r="E36" s="76" t="s">
        <v>20</v>
      </c>
      <c r="F36" s="74">
        <f t="shared" ca="1" si="1"/>
        <v>10101011</v>
      </c>
      <c r="G36" s="70" t="s">
        <v>166</v>
      </c>
    </row>
    <row r="37" spans="1:7" ht="16.5" customHeight="1">
      <c r="A37" s="72">
        <v>33</v>
      </c>
      <c r="B37" s="72">
        <f ca="1">INDEX(l2d_char_skin!C:C, MATCH(OFFSET(B37, 0, 1), l2d_char_skin!D:D, 0))</f>
        <v>1010701</v>
      </c>
      <c r="C37" s="133" t="s">
        <v>222</v>
      </c>
      <c r="D37" s="74">
        <f t="shared" ca="1" si="0"/>
        <v>3</v>
      </c>
      <c r="E37" s="76" t="s">
        <v>25</v>
      </c>
      <c r="F37" s="74">
        <f t="shared" ca="1" si="1"/>
        <v>10101011</v>
      </c>
      <c r="G37" s="70" t="s">
        <v>166</v>
      </c>
    </row>
    <row r="38" spans="1:7" ht="16.5" customHeight="1">
      <c r="A38" s="72">
        <v>34</v>
      </c>
      <c r="B38" s="72">
        <f ca="1">INDEX(l2d_char_skin!C:C, MATCH(OFFSET(B38, 0, 1), l2d_char_skin!D:D, 0))</f>
        <v>1010701</v>
      </c>
      <c r="C38" s="133" t="s">
        <v>222</v>
      </c>
      <c r="D38" s="74">
        <f t="shared" ca="1" si="0"/>
        <v>4</v>
      </c>
      <c r="E38" s="76" t="s">
        <v>31</v>
      </c>
      <c r="F38" s="74">
        <f t="shared" ca="1" si="1"/>
        <v>10101011</v>
      </c>
      <c r="G38" s="70" t="s">
        <v>166</v>
      </c>
    </row>
    <row r="39" spans="1:7" ht="16.5" customHeight="1" thickBot="1">
      <c r="A39" s="72">
        <v>35</v>
      </c>
      <c r="B39" s="72">
        <f ca="1">INDEX(l2d_char_skin!C:C, MATCH(OFFSET(B39, 0, 1), l2d_char_skin!D:D, 0))</f>
        <v>1010701</v>
      </c>
      <c r="C39" s="134" t="s">
        <v>222</v>
      </c>
      <c r="D39" s="74">
        <f t="shared" ca="1" si="0"/>
        <v>5</v>
      </c>
      <c r="E39" s="76" t="s">
        <v>36</v>
      </c>
      <c r="F39" s="74">
        <f t="shared" ca="1" si="1"/>
        <v>10101011</v>
      </c>
      <c r="G39" s="70" t="s">
        <v>166</v>
      </c>
    </row>
    <row r="40" spans="1:7" ht="16.5" customHeight="1">
      <c r="A40" s="71">
        <v>36</v>
      </c>
      <c r="B40" s="71">
        <f ca="1">INDEX(l2d_char_skin!C:C, MATCH(OFFSET(B40, 0, 1), l2d_char_skin!D:D, 0))</f>
        <v>1010801</v>
      </c>
      <c r="C40" s="133" t="s">
        <v>225</v>
      </c>
      <c r="D40" s="73">
        <f t="shared" ca="1" si="0"/>
        <v>1</v>
      </c>
      <c r="E40" s="75" t="s">
        <v>16</v>
      </c>
      <c r="F40" s="73">
        <f t="shared" ca="1" si="1"/>
        <v>10101011</v>
      </c>
      <c r="G40" s="69" t="s">
        <v>166</v>
      </c>
    </row>
    <row r="41" spans="1:7" ht="16.5" customHeight="1">
      <c r="A41" s="72">
        <v>37</v>
      </c>
      <c r="B41" s="72">
        <f ca="1">INDEX(l2d_char_skin!C:C, MATCH(OFFSET(B41, 0, 1), l2d_char_skin!D:D, 0))</f>
        <v>1010801</v>
      </c>
      <c r="C41" s="133" t="s">
        <v>225</v>
      </c>
      <c r="D41" s="74">
        <f t="shared" ca="1" si="0"/>
        <v>2</v>
      </c>
      <c r="E41" s="76" t="s">
        <v>20</v>
      </c>
      <c r="F41" s="74">
        <f t="shared" ca="1" si="1"/>
        <v>10101011</v>
      </c>
      <c r="G41" s="70" t="s">
        <v>166</v>
      </c>
    </row>
    <row r="42" spans="1:7" ht="16.5" customHeight="1">
      <c r="A42" s="72">
        <v>38</v>
      </c>
      <c r="B42" s="72">
        <f ca="1">INDEX(l2d_char_skin!C:C, MATCH(OFFSET(B42, 0, 1), l2d_char_skin!D:D, 0))</f>
        <v>1010801</v>
      </c>
      <c r="C42" s="133" t="s">
        <v>225</v>
      </c>
      <c r="D42" s="74">
        <f t="shared" ca="1" si="0"/>
        <v>3</v>
      </c>
      <c r="E42" s="76" t="s">
        <v>25</v>
      </c>
      <c r="F42" s="74">
        <f t="shared" ca="1" si="1"/>
        <v>10101011</v>
      </c>
      <c r="G42" s="70" t="s">
        <v>166</v>
      </c>
    </row>
    <row r="43" spans="1:7" ht="16.5" customHeight="1">
      <c r="A43" s="72">
        <v>39</v>
      </c>
      <c r="B43" s="72">
        <f ca="1">INDEX(l2d_char_skin!C:C, MATCH(OFFSET(B43, 0, 1), l2d_char_skin!D:D, 0))</f>
        <v>1010801</v>
      </c>
      <c r="C43" s="133" t="s">
        <v>225</v>
      </c>
      <c r="D43" s="74">
        <f t="shared" ca="1" si="0"/>
        <v>4</v>
      </c>
      <c r="E43" s="76" t="s">
        <v>31</v>
      </c>
      <c r="F43" s="74">
        <f t="shared" ca="1" si="1"/>
        <v>10101011</v>
      </c>
      <c r="G43" s="70" t="s">
        <v>166</v>
      </c>
    </row>
    <row r="44" spans="1:7" ht="16.5" customHeight="1" thickBot="1">
      <c r="A44" s="72">
        <v>40</v>
      </c>
      <c r="B44" s="72">
        <f ca="1">INDEX(l2d_char_skin!C:C, MATCH(OFFSET(B44, 0, 1), l2d_char_skin!D:D, 0))</f>
        <v>1010801</v>
      </c>
      <c r="C44" s="134" t="s">
        <v>225</v>
      </c>
      <c r="D44" s="74">
        <f t="shared" ca="1" si="0"/>
        <v>5</v>
      </c>
      <c r="E44" s="76" t="s">
        <v>36</v>
      </c>
      <c r="F44" s="74">
        <f t="shared" ca="1" si="1"/>
        <v>10101011</v>
      </c>
      <c r="G44" s="70" t="s">
        <v>166</v>
      </c>
    </row>
    <row r="45" spans="1:7" ht="16.5" customHeight="1">
      <c r="A45" s="71">
        <v>41</v>
      </c>
      <c r="B45" s="71">
        <f ca="1">INDEX(l2d_char_skin!C:C, MATCH(OFFSET(B45, 0, 1), l2d_char_skin!D:D, 0))</f>
        <v>1010901</v>
      </c>
      <c r="C45" s="133" t="s">
        <v>228</v>
      </c>
      <c r="D45" s="73">
        <f t="shared" ref="D45:D54" ca="1" si="2">INDEX(LOVE_LEVEL_TYPE_value, MATCH(OFFSET(D45, 0, 1), LOVE_LEVEL_TYPE_comment, 0))</f>
        <v>1</v>
      </c>
      <c r="E45" s="75" t="s">
        <v>16</v>
      </c>
      <c r="F45" s="73">
        <f t="shared" ref="F45:F55" ca="1" si="3">INDEX(l2d_skin_ani_state_id, MATCH(OFFSET(F45, 0, 1), l2d_skin_ani_state_info, 0))</f>
        <v>10101011</v>
      </c>
      <c r="G45" s="69" t="s">
        <v>166</v>
      </c>
    </row>
    <row r="46" spans="1:7" ht="16.5" customHeight="1">
      <c r="A46" s="72">
        <v>42</v>
      </c>
      <c r="B46" s="72">
        <f ca="1">INDEX(l2d_char_skin!C:C, MATCH(OFFSET(B46, 0, 1), l2d_char_skin!D:D, 0))</f>
        <v>1010901</v>
      </c>
      <c r="C46" s="133" t="s">
        <v>228</v>
      </c>
      <c r="D46" s="74">
        <f t="shared" ca="1" si="2"/>
        <v>2</v>
      </c>
      <c r="E46" s="76" t="s">
        <v>20</v>
      </c>
      <c r="F46" s="74">
        <f t="shared" ca="1" si="3"/>
        <v>10101011</v>
      </c>
      <c r="G46" s="70" t="s">
        <v>166</v>
      </c>
    </row>
    <row r="47" spans="1:7" ht="16.5" customHeight="1">
      <c r="A47" s="72">
        <v>43</v>
      </c>
      <c r="B47" s="72">
        <f ca="1">INDEX(l2d_char_skin!C:C, MATCH(OFFSET(B47, 0, 1), l2d_char_skin!D:D, 0))</f>
        <v>1010901</v>
      </c>
      <c r="C47" s="133" t="s">
        <v>228</v>
      </c>
      <c r="D47" s="74">
        <f t="shared" ca="1" si="2"/>
        <v>3</v>
      </c>
      <c r="E47" s="76" t="s">
        <v>25</v>
      </c>
      <c r="F47" s="74">
        <f t="shared" ca="1" si="3"/>
        <v>10101011</v>
      </c>
      <c r="G47" s="70" t="s">
        <v>166</v>
      </c>
    </row>
    <row r="48" spans="1:7" ht="16.5" customHeight="1">
      <c r="A48" s="72">
        <v>44</v>
      </c>
      <c r="B48" s="72">
        <f ca="1">INDEX(l2d_char_skin!C:C, MATCH(OFFSET(B48, 0, 1), l2d_char_skin!D:D, 0))</f>
        <v>1010901</v>
      </c>
      <c r="C48" s="133" t="s">
        <v>228</v>
      </c>
      <c r="D48" s="74">
        <f t="shared" ca="1" si="2"/>
        <v>4</v>
      </c>
      <c r="E48" s="76" t="s">
        <v>31</v>
      </c>
      <c r="F48" s="74">
        <f t="shared" ca="1" si="3"/>
        <v>10101011</v>
      </c>
      <c r="G48" s="70" t="s">
        <v>166</v>
      </c>
    </row>
    <row r="49" spans="1:7" ht="16.5" customHeight="1" thickBot="1">
      <c r="A49" s="72">
        <v>45</v>
      </c>
      <c r="B49" s="72">
        <f ca="1">INDEX(l2d_char_skin!C:C, MATCH(OFFSET(B49, 0, 1), l2d_char_skin!D:D, 0))</f>
        <v>1010901</v>
      </c>
      <c r="C49" s="134" t="s">
        <v>228</v>
      </c>
      <c r="D49" s="74">
        <f t="shared" ca="1" si="2"/>
        <v>5</v>
      </c>
      <c r="E49" s="76" t="s">
        <v>36</v>
      </c>
      <c r="F49" s="74">
        <f t="shared" ca="1" si="3"/>
        <v>10101011</v>
      </c>
      <c r="G49" s="70" t="s">
        <v>166</v>
      </c>
    </row>
    <row r="50" spans="1:7" ht="16.5" customHeight="1">
      <c r="A50" s="71">
        <v>46</v>
      </c>
      <c r="B50" s="71">
        <f ca="1">INDEX(l2d_char_skin!C:C, MATCH(OFFSET(B50, 0, 1), l2d_char_skin!D:D, 0))</f>
        <v>1011001</v>
      </c>
      <c r="C50" s="133" t="s">
        <v>314</v>
      </c>
      <c r="D50" s="73">
        <f t="shared" ca="1" si="2"/>
        <v>1</v>
      </c>
      <c r="E50" s="75" t="s">
        <v>16</v>
      </c>
      <c r="F50" s="73">
        <f t="shared" ca="1" si="3"/>
        <v>10101011</v>
      </c>
      <c r="G50" s="69" t="s">
        <v>166</v>
      </c>
    </row>
    <row r="51" spans="1:7" ht="16.5" customHeight="1">
      <c r="A51" s="72">
        <v>47</v>
      </c>
      <c r="B51" s="72">
        <f ca="1">INDEX(l2d_char_skin!C:C, MATCH(OFFSET(B51, 0, 1), l2d_char_skin!D:D, 0))</f>
        <v>1011001</v>
      </c>
      <c r="C51" s="133" t="s">
        <v>314</v>
      </c>
      <c r="D51" s="74">
        <f t="shared" ca="1" si="2"/>
        <v>2</v>
      </c>
      <c r="E51" s="76" t="s">
        <v>20</v>
      </c>
      <c r="F51" s="74">
        <f t="shared" ca="1" si="3"/>
        <v>10101011</v>
      </c>
      <c r="G51" s="70" t="s">
        <v>166</v>
      </c>
    </row>
    <row r="52" spans="1:7" ht="16.5" customHeight="1">
      <c r="A52" s="72">
        <v>48</v>
      </c>
      <c r="B52" s="72">
        <f ca="1">INDEX(l2d_char_skin!C:C, MATCH(OFFSET(B52, 0, 1), l2d_char_skin!D:D, 0))</f>
        <v>1011001</v>
      </c>
      <c r="C52" s="133" t="s">
        <v>314</v>
      </c>
      <c r="D52" s="74">
        <f t="shared" ca="1" si="2"/>
        <v>3</v>
      </c>
      <c r="E52" s="76" t="s">
        <v>25</v>
      </c>
      <c r="F52" s="74">
        <f t="shared" ca="1" si="3"/>
        <v>10101011</v>
      </c>
      <c r="G52" s="70" t="s">
        <v>166</v>
      </c>
    </row>
    <row r="53" spans="1:7" ht="16.5" customHeight="1">
      <c r="A53" s="72">
        <v>49</v>
      </c>
      <c r="B53" s="72">
        <f ca="1">INDEX(l2d_char_skin!C:C, MATCH(OFFSET(B53, 0, 1), l2d_char_skin!D:D, 0))</f>
        <v>1011001</v>
      </c>
      <c r="C53" s="133" t="s">
        <v>314</v>
      </c>
      <c r="D53" s="74">
        <f t="shared" ca="1" si="2"/>
        <v>4</v>
      </c>
      <c r="E53" s="76" t="s">
        <v>31</v>
      </c>
      <c r="F53" s="74">
        <f t="shared" ca="1" si="3"/>
        <v>10101011</v>
      </c>
      <c r="G53" s="70" t="s">
        <v>166</v>
      </c>
    </row>
    <row r="54" spans="1:7" ht="16.5" customHeight="1" thickBot="1">
      <c r="A54" s="72">
        <v>50</v>
      </c>
      <c r="B54" s="72">
        <f ca="1">INDEX(l2d_char_skin!C:C, MATCH(OFFSET(B54, 0, 1), l2d_char_skin!D:D, 0))</f>
        <v>1011001</v>
      </c>
      <c r="C54" s="134" t="s">
        <v>314</v>
      </c>
      <c r="D54" s="74">
        <f t="shared" ca="1" si="2"/>
        <v>5</v>
      </c>
      <c r="E54" s="76" t="s">
        <v>36</v>
      </c>
      <c r="F54" s="74">
        <f t="shared" ca="1" si="3"/>
        <v>10101011</v>
      </c>
      <c r="G54" s="70" t="s">
        <v>166</v>
      </c>
    </row>
    <row r="55" spans="1:7" ht="16.5" customHeight="1">
      <c r="A55" s="71">
        <v>51</v>
      </c>
      <c r="B55" s="71">
        <f ca="1">INDEX(l2d_char_skin!C:C, MATCH(OFFSET(B55, 0, 1), l2d_char_skin!D:D, 0))</f>
        <v>1011101</v>
      </c>
      <c r="C55" s="133" t="s">
        <v>315</v>
      </c>
      <c r="D55" s="73">
        <f t="shared" ref="D55:D99" ca="1" si="4">INDEX(LOVE_LEVEL_TYPE_value, MATCH(OFFSET(D55, 0, 1), LOVE_LEVEL_TYPE_comment, 0))</f>
        <v>1</v>
      </c>
      <c r="E55" s="75" t="s">
        <v>16</v>
      </c>
      <c r="F55" s="73">
        <f t="shared" ca="1" si="3"/>
        <v>10101011</v>
      </c>
      <c r="G55" s="69" t="s">
        <v>166</v>
      </c>
    </row>
    <row r="56" spans="1:7" ht="16.5" customHeight="1">
      <c r="A56" s="72">
        <v>52</v>
      </c>
      <c r="B56" s="72">
        <f ca="1">INDEX(l2d_char_skin!C:C, MATCH(OFFSET(B56, 0, 1), l2d_char_skin!D:D, 0))</f>
        <v>1011101</v>
      </c>
      <c r="C56" s="133" t="s">
        <v>315</v>
      </c>
      <c r="D56" s="74">
        <f t="shared" ca="1" si="4"/>
        <v>2</v>
      </c>
      <c r="E56" s="76" t="s">
        <v>20</v>
      </c>
      <c r="F56" s="74">
        <f t="shared" ref="F56:F99" ca="1" si="5">INDEX(l2d_skin_ani_state_id, MATCH(OFFSET(F56, 0, 1), l2d_skin_ani_state_info, 0))</f>
        <v>10101011</v>
      </c>
      <c r="G56" s="70" t="s">
        <v>166</v>
      </c>
    </row>
    <row r="57" spans="1:7" ht="16.5" customHeight="1">
      <c r="A57" s="72">
        <v>53</v>
      </c>
      <c r="B57" s="72">
        <f ca="1">INDEX(l2d_char_skin!C:C, MATCH(OFFSET(B57, 0, 1), l2d_char_skin!D:D, 0))</f>
        <v>1011101</v>
      </c>
      <c r="C57" s="133" t="s">
        <v>315</v>
      </c>
      <c r="D57" s="74">
        <f t="shared" ca="1" si="4"/>
        <v>3</v>
      </c>
      <c r="E57" s="76" t="s">
        <v>25</v>
      </c>
      <c r="F57" s="74">
        <f t="shared" ca="1" si="5"/>
        <v>10101011</v>
      </c>
      <c r="G57" s="70" t="s">
        <v>166</v>
      </c>
    </row>
    <row r="58" spans="1:7" ht="16.5" customHeight="1">
      <c r="A58" s="72">
        <v>54</v>
      </c>
      <c r="B58" s="72">
        <f ca="1">INDEX(l2d_char_skin!C:C, MATCH(OFFSET(B58, 0, 1), l2d_char_skin!D:D, 0))</f>
        <v>1011101</v>
      </c>
      <c r="C58" s="133" t="s">
        <v>315</v>
      </c>
      <c r="D58" s="74">
        <f t="shared" ca="1" si="4"/>
        <v>4</v>
      </c>
      <c r="E58" s="76" t="s">
        <v>31</v>
      </c>
      <c r="F58" s="74">
        <f t="shared" ca="1" si="5"/>
        <v>10101011</v>
      </c>
      <c r="G58" s="70" t="s">
        <v>166</v>
      </c>
    </row>
    <row r="59" spans="1:7" ht="16.5" customHeight="1" thickBot="1">
      <c r="A59" s="72">
        <v>55</v>
      </c>
      <c r="B59" s="72">
        <f ca="1">INDEX(l2d_char_skin!C:C, MATCH(OFFSET(B59, 0, 1), l2d_char_skin!D:D, 0))</f>
        <v>1011101</v>
      </c>
      <c r="C59" s="134" t="s">
        <v>315</v>
      </c>
      <c r="D59" s="74">
        <f t="shared" ca="1" si="4"/>
        <v>5</v>
      </c>
      <c r="E59" s="76" t="s">
        <v>36</v>
      </c>
      <c r="F59" s="74">
        <f t="shared" ca="1" si="5"/>
        <v>10101011</v>
      </c>
      <c r="G59" s="70" t="s">
        <v>166</v>
      </c>
    </row>
    <row r="60" spans="1:7" ht="16.5" customHeight="1">
      <c r="A60" s="71">
        <v>56</v>
      </c>
      <c r="B60" s="71">
        <f ca="1">INDEX(l2d_char_skin!C:C, MATCH(OFFSET(B60, 0, 1), l2d_char_skin!D:D, 0))</f>
        <v>1011201</v>
      </c>
      <c r="C60" s="133" t="s">
        <v>316</v>
      </c>
      <c r="D60" s="73">
        <f t="shared" ca="1" si="4"/>
        <v>1</v>
      </c>
      <c r="E60" s="75" t="s">
        <v>16</v>
      </c>
      <c r="F60" s="73">
        <f t="shared" ca="1" si="5"/>
        <v>10101011</v>
      </c>
      <c r="G60" s="69" t="s">
        <v>166</v>
      </c>
    </row>
    <row r="61" spans="1:7" ht="16.5" customHeight="1">
      <c r="A61" s="72">
        <v>57</v>
      </c>
      <c r="B61" s="72">
        <f ca="1">INDEX(l2d_char_skin!C:C, MATCH(OFFSET(B61, 0, 1), l2d_char_skin!D:D, 0))</f>
        <v>1011201</v>
      </c>
      <c r="C61" s="133" t="s">
        <v>316</v>
      </c>
      <c r="D61" s="74">
        <f t="shared" ca="1" si="4"/>
        <v>2</v>
      </c>
      <c r="E61" s="76" t="s">
        <v>20</v>
      </c>
      <c r="F61" s="74">
        <f t="shared" ca="1" si="5"/>
        <v>10101011</v>
      </c>
      <c r="G61" s="70" t="s">
        <v>166</v>
      </c>
    </row>
    <row r="62" spans="1:7" ht="16.5" customHeight="1">
      <c r="A62" s="72">
        <v>58</v>
      </c>
      <c r="B62" s="72">
        <f ca="1">INDEX(l2d_char_skin!C:C, MATCH(OFFSET(B62, 0, 1), l2d_char_skin!D:D, 0))</f>
        <v>1011201</v>
      </c>
      <c r="C62" s="133" t="s">
        <v>316</v>
      </c>
      <c r="D62" s="74">
        <f t="shared" ca="1" si="4"/>
        <v>3</v>
      </c>
      <c r="E62" s="76" t="s">
        <v>25</v>
      </c>
      <c r="F62" s="74">
        <f t="shared" ca="1" si="5"/>
        <v>10101011</v>
      </c>
      <c r="G62" s="70" t="s">
        <v>166</v>
      </c>
    </row>
    <row r="63" spans="1:7" ht="16.5" customHeight="1">
      <c r="A63" s="72">
        <v>59</v>
      </c>
      <c r="B63" s="72">
        <f ca="1">INDEX(l2d_char_skin!C:C, MATCH(OFFSET(B63, 0, 1), l2d_char_skin!D:D, 0))</f>
        <v>1011201</v>
      </c>
      <c r="C63" s="133" t="s">
        <v>316</v>
      </c>
      <c r="D63" s="74">
        <f t="shared" ca="1" si="4"/>
        <v>4</v>
      </c>
      <c r="E63" s="76" t="s">
        <v>31</v>
      </c>
      <c r="F63" s="74">
        <f t="shared" ca="1" si="5"/>
        <v>10101011</v>
      </c>
      <c r="G63" s="70" t="s">
        <v>166</v>
      </c>
    </row>
    <row r="64" spans="1:7" ht="16.5" customHeight="1" thickBot="1">
      <c r="A64" s="72">
        <v>60</v>
      </c>
      <c r="B64" s="72">
        <f ca="1">INDEX(l2d_char_skin!C:C, MATCH(OFFSET(B64, 0, 1), l2d_char_skin!D:D, 0))</f>
        <v>1011201</v>
      </c>
      <c r="C64" s="134" t="s">
        <v>316</v>
      </c>
      <c r="D64" s="74">
        <f t="shared" ca="1" si="4"/>
        <v>5</v>
      </c>
      <c r="E64" s="76" t="s">
        <v>36</v>
      </c>
      <c r="F64" s="74">
        <f t="shared" ca="1" si="5"/>
        <v>10101011</v>
      </c>
      <c r="G64" s="70" t="s">
        <v>166</v>
      </c>
    </row>
    <row r="65" spans="1:7" ht="16.5" customHeight="1">
      <c r="A65" s="71">
        <v>61</v>
      </c>
      <c r="B65" s="71">
        <f ca="1">INDEX(l2d_char_skin!C:C, MATCH(OFFSET(B65, 0, 1), l2d_char_skin!D:D, 0))</f>
        <v>1011301</v>
      </c>
      <c r="C65" s="133" t="s">
        <v>324</v>
      </c>
      <c r="D65" s="73">
        <f t="shared" ca="1" si="4"/>
        <v>1</v>
      </c>
      <c r="E65" s="75" t="s">
        <v>16</v>
      </c>
      <c r="F65" s="73">
        <f t="shared" ca="1" si="5"/>
        <v>10101011</v>
      </c>
      <c r="G65" s="69" t="s">
        <v>166</v>
      </c>
    </row>
    <row r="66" spans="1:7" ht="16.5" customHeight="1">
      <c r="A66" s="72">
        <v>62</v>
      </c>
      <c r="B66" s="72">
        <f ca="1">INDEX(l2d_char_skin!C:C, MATCH(OFFSET(B66, 0, 1), l2d_char_skin!D:D, 0))</f>
        <v>1011301</v>
      </c>
      <c r="C66" s="133" t="s">
        <v>324</v>
      </c>
      <c r="D66" s="74">
        <f t="shared" ca="1" si="4"/>
        <v>2</v>
      </c>
      <c r="E66" s="76" t="s">
        <v>20</v>
      </c>
      <c r="F66" s="74">
        <f t="shared" ca="1" si="5"/>
        <v>10101011</v>
      </c>
      <c r="G66" s="70" t="s">
        <v>166</v>
      </c>
    </row>
    <row r="67" spans="1:7" ht="16.5" customHeight="1">
      <c r="A67" s="72">
        <v>63</v>
      </c>
      <c r="B67" s="72">
        <f ca="1">INDEX(l2d_char_skin!C:C, MATCH(OFFSET(B67, 0, 1), l2d_char_skin!D:D, 0))</f>
        <v>1011301</v>
      </c>
      <c r="C67" s="133" t="s">
        <v>324</v>
      </c>
      <c r="D67" s="74">
        <f t="shared" ca="1" si="4"/>
        <v>3</v>
      </c>
      <c r="E67" s="76" t="s">
        <v>25</v>
      </c>
      <c r="F67" s="74">
        <f t="shared" ca="1" si="5"/>
        <v>10101011</v>
      </c>
      <c r="G67" s="70" t="s">
        <v>166</v>
      </c>
    </row>
    <row r="68" spans="1:7" ht="16.5" customHeight="1">
      <c r="A68" s="72">
        <v>64</v>
      </c>
      <c r="B68" s="72">
        <f ca="1">INDEX(l2d_char_skin!C:C, MATCH(OFFSET(B68, 0, 1), l2d_char_skin!D:D, 0))</f>
        <v>1011301</v>
      </c>
      <c r="C68" s="133" t="s">
        <v>324</v>
      </c>
      <c r="D68" s="74">
        <f t="shared" ca="1" si="4"/>
        <v>4</v>
      </c>
      <c r="E68" s="76" t="s">
        <v>31</v>
      </c>
      <c r="F68" s="74">
        <f t="shared" ca="1" si="5"/>
        <v>10101011</v>
      </c>
      <c r="G68" s="70" t="s">
        <v>166</v>
      </c>
    </row>
    <row r="69" spans="1:7" ht="16.5" customHeight="1" thickBot="1">
      <c r="A69" s="72">
        <v>65</v>
      </c>
      <c r="B69" s="72">
        <f ca="1">INDEX(l2d_char_skin!C:C, MATCH(OFFSET(B69, 0, 1), l2d_char_skin!D:D, 0))</f>
        <v>1011301</v>
      </c>
      <c r="C69" s="134" t="s">
        <v>324</v>
      </c>
      <c r="D69" s="74">
        <f t="shared" ca="1" si="4"/>
        <v>5</v>
      </c>
      <c r="E69" s="76" t="s">
        <v>36</v>
      </c>
      <c r="F69" s="74">
        <f t="shared" ca="1" si="5"/>
        <v>10101011</v>
      </c>
      <c r="G69" s="70" t="s">
        <v>166</v>
      </c>
    </row>
    <row r="70" spans="1:7" ht="16.5" customHeight="1">
      <c r="A70" s="71">
        <v>66</v>
      </c>
      <c r="B70" s="71">
        <f ca="1">INDEX(l2d_char_skin!C:C, MATCH(OFFSET(B70, 0, 1), l2d_char_skin!D:D, 0))</f>
        <v>1011401</v>
      </c>
      <c r="C70" s="133" t="s">
        <v>317</v>
      </c>
      <c r="D70" s="73">
        <f t="shared" ca="1" si="4"/>
        <v>1</v>
      </c>
      <c r="E70" s="75" t="s">
        <v>16</v>
      </c>
      <c r="F70" s="73">
        <f t="shared" ca="1" si="5"/>
        <v>10101011</v>
      </c>
      <c r="G70" s="69" t="s">
        <v>166</v>
      </c>
    </row>
    <row r="71" spans="1:7" ht="16.5" customHeight="1">
      <c r="A71" s="72">
        <v>67</v>
      </c>
      <c r="B71" s="72">
        <f ca="1">INDEX(l2d_char_skin!C:C, MATCH(OFFSET(B71, 0, 1), l2d_char_skin!D:D, 0))</f>
        <v>1011401</v>
      </c>
      <c r="C71" s="133" t="s">
        <v>317</v>
      </c>
      <c r="D71" s="74">
        <f t="shared" ca="1" si="4"/>
        <v>2</v>
      </c>
      <c r="E71" s="76" t="s">
        <v>20</v>
      </c>
      <c r="F71" s="74">
        <f t="shared" ca="1" si="5"/>
        <v>10101011</v>
      </c>
      <c r="G71" s="70" t="s">
        <v>166</v>
      </c>
    </row>
    <row r="72" spans="1:7" ht="16.5" customHeight="1">
      <c r="A72" s="72">
        <v>68</v>
      </c>
      <c r="B72" s="72">
        <f ca="1">INDEX(l2d_char_skin!C:C, MATCH(OFFSET(B72, 0, 1), l2d_char_skin!D:D, 0))</f>
        <v>1011401</v>
      </c>
      <c r="C72" s="133" t="s">
        <v>317</v>
      </c>
      <c r="D72" s="74">
        <f t="shared" ca="1" si="4"/>
        <v>3</v>
      </c>
      <c r="E72" s="76" t="s">
        <v>25</v>
      </c>
      <c r="F72" s="74">
        <f t="shared" ca="1" si="5"/>
        <v>10101011</v>
      </c>
      <c r="G72" s="70" t="s">
        <v>166</v>
      </c>
    </row>
    <row r="73" spans="1:7" ht="16.5" customHeight="1">
      <c r="A73" s="72">
        <v>69</v>
      </c>
      <c r="B73" s="72">
        <f ca="1">INDEX(l2d_char_skin!C:C, MATCH(OFFSET(B73, 0, 1), l2d_char_skin!D:D, 0))</f>
        <v>1011401</v>
      </c>
      <c r="C73" s="133" t="s">
        <v>317</v>
      </c>
      <c r="D73" s="74">
        <f t="shared" ca="1" si="4"/>
        <v>4</v>
      </c>
      <c r="E73" s="76" t="s">
        <v>31</v>
      </c>
      <c r="F73" s="74">
        <f t="shared" ca="1" si="5"/>
        <v>10101011</v>
      </c>
      <c r="G73" s="70" t="s">
        <v>166</v>
      </c>
    </row>
    <row r="74" spans="1:7" ht="16.5" customHeight="1" thickBot="1">
      <c r="A74" s="72">
        <v>70</v>
      </c>
      <c r="B74" s="72">
        <f ca="1">INDEX(l2d_char_skin!C:C, MATCH(OFFSET(B74, 0, 1), l2d_char_skin!D:D, 0))</f>
        <v>1011401</v>
      </c>
      <c r="C74" s="134" t="s">
        <v>317</v>
      </c>
      <c r="D74" s="74">
        <f t="shared" ca="1" si="4"/>
        <v>5</v>
      </c>
      <c r="E74" s="76" t="s">
        <v>36</v>
      </c>
      <c r="F74" s="74">
        <f t="shared" ca="1" si="5"/>
        <v>10101011</v>
      </c>
      <c r="G74" s="70" t="s">
        <v>166</v>
      </c>
    </row>
    <row r="75" spans="1:7" ht="16.5" customHeight="1">
      <c r="A75" s="71">
        <v>71</v>
      </c>
      <c r="B75" s="71">
        <f ca="1">INDEX(l2d_char_skin!C:C, MATCH(OFFSET(B75, 0, 1), l2d_char_skin!D:D, 0))</f>
        <v>1011501</v>
      </c>
      <c r="C75" s="133" t="s">
        <v>318</v>
      </c>
      <c r="D75" s="73">
        <f t="shared" ca="1" si="4"/>
        <v>1</v>
      </c>
      <c r="E75" s="75" t="s">
        <v>16</v>
      </c>
      <c r="F75" s="73">
        <f t="shared" ca="1" si="5"/>
        <v>10101011</v>
      </c>
      <c r="G75" s="69" t="s">
        <v>166</v>
      </c>
    </row>
    <row r="76" spans="1:7" ht="16.5" customHeight="1">
      <c r="A76" s="72">
        <v>72</v>
      </c>
      <c r="B76" s="72">
        <f ca="1">INDEX(l2d_char_skin!C:C, MATCH(OFFSET(B76, 0, 1), l2d_char_skin!D:D, 0))</f>
        <v>1011501</v>
      </c>
      <c r="C76" s="133" t="s">
        <v>318</v>
      </c>
      <c r="D76" s="74">
        <f t="shared" ca="1" si="4"/>
        <v>2</v>
      </c>
      <c r="E76" s="76" t="s">
        <v>20</v>
      </c>
      <c r="F76" s="74">
        <f t="shared" ca="1" si="5"/>
        <v>10101011</v>
      </c>
      <c r="G76" s="70" t="s">
        <v>166</v>
      </c>
    </row>
    <row r="77" spans="1:7" ht="16.5" customHeight="1">
      <c r="A77" s="72">
        <v>73</v>
      </c>
      <c r="B77" s="72">
        <f ca="1">INDEX(l2d_char_skin!C:C, MATCH(OFFSET(B77, 0, 1), l2d_char_skin!D:D, 0))</f>
        <v>1011501</v>
      </c>
      <c r="C77" s="133" t="s">
        <v>318</v>
      </c>
      <c r="D77" s="74">
        <f t="shared" ca="1" si="4"/>
        <v>3</v>
      </c>
      <c r="E77" s="76" t="s">
        <v>25</v>
      </c>
      <c r="F77" s="74">
        <f t="shared" ca="1" si="5"/>
        <v>10101011</v>
      </c>
      <c r="G77" s="70" t="s">
        <v>166</v>
      </c>
    </row>
    <row r="78" spans="1:7" ht="16.5" customHeight="1">
      <c r="A78" s="72">
        <v>74</v>
      </c>
      <c r="B78" s="72">
        <f ca="1">INDEX(l2d_char_skin!C:C, MATCH(OFFSET(B78, 0, 1), l2d_char_skin!D:D, 0))</f>
        <v>1011501</v>
      </c>
      <c r="C78" s="133" t="s">
        <v>318</v>
      </c>
      <c r="D78" s="74">
        <f t="shared" ca="1" si="4"/>
        <v>4</v>
      </c>
      <c r="E78" s="76" t="s">
        <v>31</v>
      </c>
      <c r="F78" s="74">
        <f t="shared" ca="1" si="5"/>
        <v>10101011</v>
      </c>
      <c r="G78" s="70" t="s">
        <v>166</v>
      </c>
    </row>
    <row r="79" spans="1:7" ht="16.5" customHeight="1" thickBot="1">
      <c r="A79" s="72">
        <v>75</v>
      </c>
      <c r="B79" s="72">
        <f ca="1">INDEX(l2d_char_skin!C:C, MATCH(OFFSET(B79, 0, 1), l2d_char_skin!D:D, 0))</f>
        <v>1011501</v>
      </c>
      <c r="C79" s="134" t="s">
        <v>318</v>
      </c>
      <c r="D79" s="74">
        <f t="shared" ca="1" si="4"/>
        <v>5</v>
      </c>
      <c r="E79" s="76" t="s">
        <v>36</v>
      </c>
      <c r="F79" s="74">
        <f t="shared" ca="1" si="5"/>
        <v>10101011</v>
      </c>
      <c r="G79" s="70" t="s">
        <v>166</v>
      </c>
    </row>
    <row r="80" spans="1:7" ht="16.5" customHeight="1">
      <c r="A80" s="71">
        <v>76</v>
      </c>
      <c r="B80" s="71">
        <f ca="1">INDEX(l2d_char_skin!C:C, MATCH(OFFSET(B80, 0, 1), l2d_char_skin!D:D, 0))</f>
        <v>1011601</v>
      </c>
      <c r="C80" s="133" t="s">
        <v>319</v>
      </c>
      <c r="D80" s="73">
        <f t="shared" ca="1" si="4"/>
        <v>1</v>
      </c>
      <c r="E80" s="75" t="s">
        <v>16</v>
      </c>
      <c r="F80" s="73">
        <f t="shared" ca="1" si="5"/>
        <v>10101011</v>
      </c>
      <c r="G80" s="69" t="s">
        <v>166</v>
      </c>
    </row>
    <row r="81" spans="1:7" ht="16.5" customHeight="1">
      <c r="A81" s="72">
        <v>77</v>
      </c>
      <c r="B81" s="72">
        <f ca="1">INDEX(l2d_char_skin!C:C, MATCH(OFFSET(B81, 0, 1), l2d_char_skin!D:D, 0))</f>
        <v>1011601</v>
      </c>
      <c r="C81" s="133" t="s">
        <v>319</v>
      </c>
      <c r="D81" s="74">
        <f t="shared" ca="1" si="4"/>
        <v>2</v>
      </c>
      <c r="E81" s="76" t="s">
        <v>20</v>
      </c>
      <c r="F81" s="74">
        <f t="shared" ca="1" si="5"/>
        <v>10101011</v>
      </c>
      <c r="G81" s="70" t="s">
        <v>166</v>
      </c>
    </row>
    <row r="82" spans="1:7" ht="16.5" customHeight="1">
      <c r="A82" s="72">
        <v>78</v>
      </c>
      <c r="B82" s="72">
        <f ca="1">INDEX(l2d_char_skin!C:C, MATCH(OFFSET(B82, 0, 1), l2d_char_skin!D:D, 0))</f>
        <v>1011601</v>
      </c>
      <c r="C82" s="133" t="s">
        <v>319</v>
      </c>
      <c r="D82" s="74">
        <f t="shared" ca="1" si="4"/>
        <v>3</v>
      </c>
      <c r="E82" s="76" t="s">
        <v>25</v>
      </c>
      <c r="F82" s="74">
        <f t="shared" ca="1" si="5"/>
        <v>10101011</v>
      </c>
      <c r="G82" s="70" t="s">
        <v>166</v>
      </c>
    </row>
    <row r="83" spans="1:7" ht="16.5" customHeight="1">
      <c r="A83" s="72">
        <v>79</v>
      </c>
      <c r="B83" s="72">
        <f ca="1">INDEX(l2d_char_skin!C:C, MATCH(OFFSET(B83, 0, 1), l2d_char_skin!D:D, 0))</f>
        <v>1011601</v>
      </c>
      <c r="C83" s="133" t="s">
        <v>319</v>
      </c>
      <c r="D83" s="74">
        <f t="shared" ca="1" si="4"/>
        <v>4</v>
      </c>
      <c r="E83" s="76" t="s">
        <v>31</v>
      </c>
      <c r="F83" s="74">
        <f t="shared" ca="1" si="5"/>
        <v>10101011</v>
      </c>
      <c r="G83" s="70" t="s">
        <v>166</v>
      </c>
    </row>
    <row r="84" spans="1:7" ht="16.5" customHeight="1" thickBot="1">
      <c r="A84" s="72">
        <v>80</v>
      </c>
      <c r="B84" s="72">
        <f ca="1">INDEX(l2d_char_skin!C:C, MATCH(OFFSET(B84, 0, 1), l2d_char_skin!D:D, 0))</f>
        <v>1011601</v>
      </c>
      <c r="C84" s="134" t="s">
        <v>319</v>
      </c>
      <c r="D84" s="74">
        <f t="shared" ca="1" si="4"/>
        <v>5</v>
      </c>
      <c r="E84" s="76" t="s">
        <v>36</v>
      </c>
      <c r="F84" s="74">
        <f t="shared" ca="1" si="5"/>
        <v>10101011</v>
      </c>
      <c r="G84" s="70" t="s">
        <v>166</v>
      </c>
    </row>
    <row r="85" spans="1:7" ht="16.5" customHeight="1">
      <c r="A85" s="71">
        <v>81</v>
      </c>
      <c r="B85" s="71">
        <f ca="1">INDEX(l2d_char_skin!C:C, MATCH(OFFSET(B85, 0, 1), l2d_char_skin!D:D, 0))</f>
        <v>1011701</v>
      </c>
      <c r="C85" s="133" t="s">
        <v>320</v>
      </c>
      <c r="D85" s="73">
        <f t="shared" ca="1" si="4"/>
        <v>1</v>
      </c>
      <c r="E85" s="75" t="s">
        <v>16</v>
      </c>
      <c r="F85" s="73">
        <f t="shared" ca="1" si="5"/>
        <v>10101011</v>
      </c>
      <c r="G85" s="69" t="s">
        <v>166</v>
      </c>
    </row>
    <row r="86" spans="1:7" ht="16.5" customHeight="1">
      <c r="A86" s="72">
        <v>82</v>
      </c>
      <c r="B86" s="72">
        <f ca="1">INDEX(l2d_char_skin!C:C, MATCH(OFFSET(B86, 0, 1), l2d_char_skin!D:D, 0))</f>
        <v>1011701</v>
      </c>
      <c r="C86" s="133" t="s">
        <v>320</v>
      </c>
      <c r="D86" s="74">
        <f t="shared" ca="1" si="4"/>
        <v>2</v>
      </c>
      <c r="E86" s="76" t="s">
        <v>20</v>
      </c>
      <c r="F86" s="74">
        <f t="shared" ca="1" si="5"/>
        <v>10101011</v>
      </c>
      <c r="G86" s="70" t="s">
        <v>166</v>
      </c>
    </row>
    <row r="87" spans="1:7" ht="16.5" customHeight="1">
      <c r="A87" s="72">
        <v>83</v>
      </c>
      <c r="B87" s="72">
        <f ca="1">INDEX(l2d_char_skin!C:C, MATCH(OFFSET(B87, 0, 1), l2d_char_skin!D:D, 0))</f>
        <v>1011701</v>
      </c>
      <c r="C87" s="133" t="s">
        <v>320</v>
      </c>
      <c r="D87" s="74">
        <f t="shared" ca="1" si="4"/>
        <v>3</v>
      </c>
      <c r="E87" s="76" t="s">
        <v>25</v>
      </c>
      <c r="F87" s="74">
        <f t="shared" ca="1" si="5"/>
        <v>10101011</v>
      </c>
      <c r="G87" s="70" t="s">
        <v>166</v>
      </c>
    </row>
    <row r="88" spans="1:7" ht="16.5" customHeight="1">
      <c r="A88" s="72">
        <v>84</v>
      </c>
      <c r="B88" s="72">
        <f ca="1">INDEX(l2d_char_skin!C:C, MATCH(OFFSET(B88, 0, 1), l2d_char_skin!D:D, 0))</f>
        <v>1011701</v>
      </c>
      <c r="C88" s="133" t="s">
        <v>320</v>
      </c>
      <c r="D88" s="74">
        <f t="shared" ca="1" si="4"/>
        <v>4</v>
      </c>
      <c r="E88" s="76" t="s">
        <v>31</v>
      </c>
      <c r="F88" s="74">
        <f t="shared" ca="1" si="5"/>
        <v>10101011</v>
      </c>
      <c r="G88" s="70" t="s">
        <v>166</v>
      </c>
    </row>
    <row r="89" spans="1:7" ht="16.5" customHeight="1" thickBot="1">
      <c r="A89" s="72">
        <v>85</v>
      </c>
      <c r="B89" s="72">
        <f ca="1">INDEX(l2d_char_skin!C:C, MATCH(OFFSET(B89, 0, 1), l2d_char_skin!D:D, 0))</f>
        <v>1011701</v>
      </c>
      <c r="C89" s="134" t="s">
        <v>320</v>
      </c>
      <c r="D89" s="74">
        <f t="shared" ca="1" si="4"/>
        <v>5</v>
      </c>
      <c r="E89" s="76" t="s">
        <v>36</v>
      </c>
      <c r="F89" s="74">
        <f t="shared" ca="1" si="5"/>
        <v>10101011</v>
      </c>
      <c r="G89" s="70" t="s">
        <v>166</v>
      </c>
    </row>
    <row r="90" spans="1:7" ht="16.5" customHeight="1">
      <c r="A90" s="71">
        <v>86</v>
      </c>
      <c r="B90" s="71">
        <f ca="1">INDEX(l2d_char_skin!C:C, MATCH(OFFSET(B90, 0, 1), l2d_char_skin!D:D, 0))</f>
        <v>1011801</v>
      </c>
      <c r="C90" s="133" t="s">
        <v>321</v>
      </c>
      <c r="D90" s="73">
        <f t="shared" ca="1" si="4"/>
        <v>1</v>
      </c>
      <c r="E90" s="75" t="s">
        <v>16</v>
      </c>
      <c r="F90" s="73">
        <f t="shared" ca="1" si="5"/>
        <v>10101011</v>
      </c>
      <c r="G90" s="69" t="s">
        <v>166</v>
      </c>
    </row>
    <row r="91" spans="1:7" ht="16.5" customHeight="1">
      <c r="A91" s="72">
        <v>87</v>
      </c>
      <c r="B91" s="72">
        <f ca="1">INDEX(l2d_char_skin!C:C, MATCH(OFFSET(B91, 0, 1), l2d_char_skin!D:D, 0))</f>
        <v>1011801</v>
      </c>
      <c r="C91" s="133" t="s">
        <v>321</v>
      </c>
      <c r="D91" s="74">
        <f t="shared" ca="1" si="4"/>
        <v>2</v>
      </c>
      <c r="E91" s="76" t="s">
        <v>20</v>
      </c>
      <c r="F91" s="74">
        <f t="shared" ca="1" si="5"/>
        <v>10101011</v>
      </c>
      <c r="G91" s="70" t="s">
        <v>166</v>
      </c>
    </row>
    <row r="92" spans="1:7" ht="16.5" customHeight="1">
      <c r="A92" s="72">
        <v>88</v>
      </c>
      <c r="B92" s="72">
        <f ca="1">INDEX(l2d_char_skin!C:C, MATCH(OFFSET(B92, 0, 1), l2d_char_skin!D:D, 0))</f>
        <v>1011801</v>
      </c>
      <c r="C92" s="133" t="s">
        <v>321</v>
      </c>
      <c r="D92" s="74">
        <f t="shared" ca="1" si="4"/>
        <v>3</v>
      </c>
      <c r="E92" s="76" t="s">
        <v>25</v>
      </c>
      <c r="F92" s="74">
        <f t="shared" ca="1" si="5"/>
        <v>10101011</v>
      </c>
      <c r="G92" s="70" t="s">
        <v>166</v>
      </c>
    </row>
    <row r="93" spans="1:7" ht="16.5" customHeight="1">
      <c r="A93" s="72">
        <v>89</v>
      </c>
      <c r="B93" s="72">
        <f ca="1">INDEX(l2d_char_skin!C:C, MATCH(OFFSET(B93, 0, 1), l2d_char_skin!D:D, 0))</f>
        <v>1011801</v>
      </c>
      <c r="C93" s="133" t="s">
        <v>321</v>
      </c>
      <c r="D93" s="74">
        <f t="shared" ca="1" si="4"/>
        <v>4</v>
      </c>
      <c r="E93" s="76" t="s">
        <v>31</v>
      </c>
      <c r="F93" s="74">
        <f t="shared" ca="1" si="5"/>
        <v>10101011</v>
      </c>
      <c r="G93" s="70" t="s">
        <v>166</v>
      </c>
    </row>
    <row r="94" spans="1:7" ht="16.5" customHeight="1" thickBot="1">
      <c r="A94" s="72">
        <v>90</v>
      </c>
      <c r="B94" s="72">
        <f ca="1">INDEX(l2d_char_skin!C:C, MATCH(OFFSET(B94, 0, 1), l2d_char_skin!D:D, 0))</f>
        <v>1011801</v>
      </c>
      <c r="C94" s="134" t="s">
        <v>321</v>
      </c>
      <c r="D94" s="74">
        <f t="shared" ca="1" si="4"/>
        <v>5</v>
      </c>
      <c r="E94" s="76" t="s">
        <v>36</v>
      </c>
      <c r="F94" s="74">
        <f t="shared" ca="1" si="5"/>
        <v>10101011</v>
      </c>
      <c r="G94" s="70" t="s">
        <v>166</v>
      </c>
    </row>
    <row r="95" spans="1:7" ht="16.5" customHeight="1">
      <c r="A95" s="71">
        <v>91</v>
      </c>
      <c r="B95" s="71">
        <f ca="1">INDEX(l2d_char_skin!C:C, MATCH(OFFSET(B95, 0, 1), l2d_char_skin!D:D, 0))</f>
        <v>1011901</v>
      </c>
      <c r="C95" s="133" t="s">
        <v>322</v>
      </c>
      <c r="D95" s="73">
        <f t="shared" ca="1" si="4"/>
        <v>1</v>
      </c>
      <c r="E95" s="75" t="s">
        <v>16</v>
      </c>
      <c r="F95" s="73">
        <f t="shared" ca="1" si="5"/>
        <v>10101011</v>
      </c>
      <c r="G95" s="69" t="s">
        <v>166</v>
      </c>
    </row>
    <row r="96" spans="1:7" ht="16.5" customHeight="1">
      <c r="A96" s="72">
        <v>92</v>
      </c>
      <c r="B96" s="72">
        <f ca="1">INDEX(l2d_char_skin!C:C, MATCH(OFFSET(B96, 0, 1), l2d_char_skin!D:D, 0))</f>
        <v>1011901</v>
      </c>
      <c r="C96" s="133" t="s">
        <v>322</v>
      </c>
      <c r="D96" s="74">
        <f t="shared" ca="1" si="4"/>
        <v>2</v>
      </c>
      <c r="E96" s="76" t="s">
        <v>20</v>
      </c>
      <c r="F96" s="74">
        <f t="shared" ca="1" si="5"/>
        <v>10101011</v>
      </c>
      <c r="G96" s="70" t="s">
        <v>166</v>
      </c>
    </row>
    <row r="97" spans="1:7" ht="16.5" customHeight="1">
      <c r="A97" s="72">
        <v>93</v>
      </c>
      <c r="B97" s="72">
        <f ca="1">INDEX(l2d_char_skin!C:C, MATCH(OFFSET(B97, 0, 1), l2d_char_skin!D:D, 0))</f>
        <v>1011901</v>
      </c>
      <c r="C97" s="133" t="s">
        <v>322</v>
      </c>
      <c r="D97" s="74">
        <f t="shared" ca="1" si="4"/>
        <v>3</v>
      </c>
      <c r="E97" s="76" t="s">
        <v>25</v>
      </c>
      <c r="F97" s="74">
        <f t="shared" ca="1" si="5"/>
        <v>10101011</v>
      </c>
      <c r="G97" s="70" t="s">
        <v>166</v>
      </c>
    </row>
    <row r="98" spans="1:7" ht="16.5" customHeight="1">
      <c r="A98" s="72">
        <v>94</v>
      </c>
      <c r="B98" s="72">
        <f ca="1">INDEX(l2d_char_skin!C:C, MATCH(OFFSET(B98, 0, 1), l2d_char_skin!D:D, 0))</f>
        <v>1011901</v>
      </c>
      <c r="C98" s="133" t="s">
        <v>322</v>
      </c>
      <c r="D98" s="74">
        <f t="shared" ca="1" si="4"/>
        <v>4</v>
      </c>
      <c r="E98" s="76" t="s">
        <v>31</v>
      </c>
      <c r="F98" s="74">
        <f t="shared" ca="1" si="5"/>
        <v>10101011</v>
      </c>
      <c r="G98" s="70" t="s">
        <v>166</v>
      </c>
    </row>
    <row r="99" spans="1:7" ht="16.5" customHeight="1" thickBot="1">
      <c r="A99" s="72">
        <v>95</v>
      </c>
      <c r="B99" s="72">
        <f ca="1">INDEX(l2d_char_skin!C:C, MATCH(OFFSET(B99, 0, 1), l2d_char_skin!D:D, 0))</f>
        <v>1011901</v>
      </c>
      <c r="C99" s="134" t="s">
        <v>322</v>
      </c>
      <c r="D99" s="74">
        <f t="shared" ca="1" si="4"/>
        <v>5</v>
      </c>
      <c r="E99" s="76" t="s">
        <v>36</v>
      </c>
      <c r="F99" s="74">
        <f t="shared" ca="1" si="5"/>
        <v>10101011</v>
      </c>
      <c r="G99" s="70" t="s">
        <v>166</v>
      </c>
    </row>
    <row r="100" spans="1:7" ht="16.5" customHeight="1">
      <c r="A100" s="71">
        <v>96</v>
      </c>
      <c r="B100" s="71">
        <f ca="1">INDEX(l2d_char_skin!C:C, MATCH(OFFSET(B100, 0, 1), l2d_char_skin!D:D, 0))</f>
        <v>1012001</v>
      </c>
      <c r="C100" s="133" t="s">
        <v>323</v>
      </c>
      <c r="D100" s="73">
        <f ca="1">INDEX(LOVE_LEVEL_TYPE_value, MATCH(OFFSET(D100, 0, 1), LOVE_LEVEL_TYPE_comment, 0))</f>
        <v>1</v>
      </c>
      <c r="E100" s="75" t="s">
        <v>16</v>
      </c>
      <c r="F100" s="73">
        <f ca="1">INDEX(l2d_skin_ani_state_id, MATCH(OFFSET(F100, 0, 1), l2d_skin_ani_state_info, 0))</f>
        <v>10101011</v>
      </c>
      <c r="G100" s="69" t="s">
        <v>166</v>
      </c>
    </row>
    <row r="101" spans="1:7" ht="16.5" customHeight="1">
      <c r="A101" s="72">
        <v>97</v>
      </c>
      <c r="B101" s="72">
        <f ca="1">INDEX(l2d_char_skin!C:C, MATCH(OFFSET(B101, 0, 1), l2d_char_skin!D:D, 0))</f>
        <v>1012001</v>
      </c>
      <c r="C101" s="133" t="s">
        <v>323</v>
      </c>
      <c r="D101" s="74">
        <f ca="1">INDEX(LOVE_LEVEL_TYPE_value, MATCH(OFFSET(D101, 0, 1), LOVE_LEVEL_TYPE_comment, 0))</f>
        <v>2</v>
      </c>
      <c r="E101" s="76" t="s">
        <v>20</v>
      </c>
      <c r="F101" s="74">
        <f ca="1">INDEX(l2d_skin_ani_state_id, MATCH(OFFSET(F101, 0, 1), l2d_skin_ani_state_info, 0))</f>
        <v>10101011</v>
      </c>
      <c r="G101" s="70" t="s">
        <v>166</v>
      </c>
    </row>
    <row r="102" spans="1:7" ht="16.5" customHeight="1">
      <c r="A102" s="72">
        <v>98</v>
      </c>
      <c r="B102" s="72">
        <f ca="1">INDEX(l2d_char_skin!C:C, MATCH(OFFSET(B102, 0, 1), l2d_char_skin!D:D, 0))</f>
        <v>1012001</v>
      </c>
      <c r="C102" s="133" t="s">
        <v>323</v>
      </c>
      <c r="D102" s="74">
        <f ca="1">INDEX(LOVE_LEVEL_TYPE_value, MATCH(OFFSET(D102, 0, 1), LOVE_LEVEL_TYPE_comment, 0))</f>
        <v>3</v>
      </c>
      <c r="E102" s="76" t="s">
        <v>25</v>
      </c>
      <c r="F102" s="74">
        <f ca="1">INDEX(l2d_skin_ani_state_id, MATCH(OFFSET(F102, 0, 1), l2d_skin_ani_state_info, 0))</f>
        <v>10101011</v>
      </c>
      <c r="G102" s="70" t="s">
        <v>166</v>
      </c>
    </row>
    <row r="103" spans="1:7" ht="16.5" customHeight="1">
      <c r="A103" s="72">
        <v>99</v>
      </c>
      <c r="B103" s="72">
        <f ca="1">INDEX(l2d_char_skin!C:C, MATCH(OFFSET(B103, 0, 1), l2d_char_skin!D:D, 0))</f>
        <v>1012001</v>
      </c>
      <c r="C103" s="133" t="s">
        <v>323</v>
      </c>
      <c r="D103" s="74">
        <f ca="1">INDEX(LOVE_LEVEL_TYPE_value, MATCH(OFFSET(D103, 0, 1), LOVE_LEVEL_TYPE_comment, 0))</f>
        <v>4</v>
      </c>
      <c r="E103" s="76" t="s">
        <v>31</v>
      </c>
      <c r="F103" s="74">
        <f ca="1">INDEX(l2d_skin_ani_state_id, MATCH(OFFSET(F103, 0, 1), l2d_skin_ani_state_info, 0))</f>
        <v>10101011</v>
      </c>
      <c r="G103" s="70" t="s">
        <v>166</v>
      </c>
    </row>
    <row r="104" spans="1:7" ht="16.5" customHeight="1" thickBot="1">
      <c r="A104" s="72">
        <v>100</v>
      </c>
      <c r="B104" s="72">
        <f ca="1">INDEX(l2d_char_skin!C:C, MATCH(OFFSET(B104, 0, 1), l2d_char_skin!D:D, 0))</f>
        <v>1012001</v>
      </c>
      <c r="C104" s="134" t="s">
        <v>323</v>
      </c>
      <c r="D104" s="74">
        <f ca="1">INDEX(LOVE_LEVEL_TYPE_value, MATCH(OFFSET(D104, 0, 1), LOVE_LEVEL_TYPE_comment, 0))</f>
        <v>5</v>
      </c>
      <c r="E104" s="76" t="s">
        <v>36</v>
      </c>
      <c r="F104" s="74">
        <f ca="1">INDEX(l2d_skin_ani_state_id, MATCH(OFFSET(F104, 0, 1), l2d_skin_ani_state_info, 0))</f>
        <v>10101011</v>
      </c>
      <c r="G104" s="70" t="s">
        <v>166</v>
      </c>
    </row>
    <row r="105" spans="1:7" ht="16.5" customHeight="1">
      <c r="A105" s="71">
        <v>101</v>
      </c>
      <c r="B105" s="71">
        <v>1010602</v>
      </c>
      <c r="C105" s="75" t="s">
        <v>255</v>
      </c>
      <c r="D105" s="73">
        <v>1</v>
      </c>
      <c r="E105" s="75" t="s">
        <v>16</v>
      </c>
      <c r="F105" s="73">
        <v>10101111</v>
      </c>
      <c r="G105" s="69" t="s">
        <v>171</v>
      </c>
    </row>
    <row r="106" spans="1:7" ht="16.5" customHeight="1">
      <c r="A106" s="72">
        <v>102</v>
      </c>
      <c r="B106" s="72">
        <v>1010602</v>
      </c>
      <c r="C106" s="76" t="s">
        <v>255</v>
      </c>
      <c r="D106" s="74">
        <v>2</v>
      </c>
      <c r="E106" s="76" t="s">
        <v>20</v>
      </c>
      <c r="F106" s="74">
        <v>10101112</v>
      </c>
      <c r="G106" s="70" t="s">
        <v>178</v>
      </c>
    </row>
    <row r="107" spans="1:7" ht="16.5" customHeight="1">
      <c r="A107" s="72">
        <v>103</v>
      </c>
      <c r="B107" s="72">
        <v>1010602</v>
      </c>
      <c r="C107" s="76" t="s">
        <v>255</v>
      </c>
      <c r="D107" s="74">
        <v>3</v>
      </c>
      <c r="E107" s="76" t="s">
        <v>25</v>
      </c>
      <c r="F107" s="74">
        <v>10101113</v>
      </c>
      <c r="G107" s="70" t="s">
        <v>180</v>
      </c>
    </row>
    <row r="108" spans="1:7" ht="16.5" customHeight="1">
      <c r="A108" s="72">
        <v>104</v>
      </c>
      <c r="B108" s="72">
        <v>1010602</v>
      </c>
      <c r="C108" s="76" t="s">
        <v>255</v>
      </c>
      <c r="D108" s="74">
        <v>4</v>
      </c>
      <c r="E108" s="76" t="s">
        <v>31</v>
      </c>
      <c r="F108" s="74">
        <v>10101114</v>
      </c>
      <c r="G108" s="70" t="s">
        <v>181</v>
      </c>
    </row>
    <row r="109" spans="1:7" ht="16.5" customHeight="1">
      <c r="A109" s="72">
        <v>105</v>
      </c>
      <c r="B109" s="72">
        <v>1010602</v>
      </c>
      <c r="C109" s="76" t="s">
        <v>255</v>
      </c>
      <c r="D109" s="74">
        <v>5</v>
      </c>
      <c r="E109" s="76" t="s">
        <v>36</v>
      </c>
      <c r="F109" s="74">
        <v>10101115</v>
      </c>
      <c r="G109" s="70" t="s">
        <v>182</v>
      </c>
    </row>
    <row r="110" spans="1:7" ht="16.5" customHeight="1"/>
    <row r="111" spans="1:7" ht="16.5" customHeight="1"/>
    <row r="112" spans="1:7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</sheetData>
  <phoneticPr fontId="6" type="noConversion"/>
  <dataValidations count="3">
    <dataValidation type="list" allowBlank="1" showInputMessage="1" showErrorMessage="1" sqref="E5:E104" xr:uid="{CACDE897-B70D-494A-91D2-08A17852B286}">
      <formula1>LOVE_LEVEL_TYPE_comment</formula1>
    </dataValidation>
    <dataValidation type="list" allowBlank="1" showInputMessage="1" showErrorMessage="1" sqref="G5:G104" xr:uid="{23607756-0EAC-4BAD-9CA9-75018E3D6AE8}">
      <formula1>l2d_skin_ani_state_info</formula1>
    </dataValidation>
    <dataValidation type="list" allowBlank="1" showInputMessage="1" showErrorMessage="1" sqref="C105:C109" xr:uid="{28EB9EDC-98FF-46E5-86D0-A49521D23778}">
      <formula1>l2d_char_skin_info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87BF21-C95A-47F6-A121-D42D67B8080F}">
          <x14:formula1>
            <xm:f>l2d_char_skin!$D$5:$D$10000</xm:f>
          </x14:formula1>
          <xm:sqref>C5:C104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06"/>
  <sheetViews>
    <sheetView workbookViewId="0">
      <selection activeCell="H22" sqref="H22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7" ht="16.5" customHeight="1">
      <c r="A1" s="1" t="s">
        <v>140</v>
      </c>
      <c r="B1" s="1"/>
      <c r="C1" s="1"/>
      <c r="D1" s="1"/>
    </row>
    <row r="2" spans="1:7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147</v>
      </c>
      <c r="G2" s="8" t="s">
        <v>102</v>
      </c>
    </row>
    <row r="3" spans="1:7" ht="16.5" customHeight="1">
      <c r="A3" s="28" t="s">
        <v>82</v>
      </c>
      <c r="B3" s="28" t="s">
        <v>82</v>
      </c>
      <c r="C3" s="29" t="s">
        <v>159</v>
      </c>
      <c r="D3" s="29" t="s">
        <v>82</v>
      </c>
      <c r="E3" s="29" t="s">
        <v>142</v>
      </c>
      <c r="F3" s="29" t="s">
        <v>148</v>
      </c>
      <c r="G3" s="29" t="s">
        <v>142</v>
      </c>
    </row>
    <row r="4" spans="1:7" ht="16.5" customHeight="1" thickBo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149</v>
      </c>
      <c r="G4" s="17" t="s">
        <v>102</v>
      </c>
    </row>
    <row r="5" spans="1:7" ht="16.5" customHeight="1">
      <c r="A5" s="81" t="s">
        <v>167</v>
      </c>
      <c r="B5" s="117" t="s">
        <v>170</v>
      </c>
      <c r="C5" s="120">
        <v>10101011</v>
      </c>
      <c r="D5" s="121" t="s">
        <v>166</v>
      </c>
      <c r="E5" s="122">
        <f t="shared" ref="E5:E10" ca="1" si="0">INDEX(me_chat_motion_data_id_value, MATCH(OFFSET(E5, 0, 1), me_chat_motion_data_id_comment, 0))</f>
        <v>100006002</v>
      </c>
      <c r="F5" s="123" t="s">
        <v>253</v>
      </c>
      <c r="G5" s="124" t="str">
        <f t="shared" ref="G5" si="1">C5&amp;"01"</f>
        <v>1010101101</v>
      </c>
    </row>
    <row r="6" spans="1:7" ht="16.5" customHeight="1">
      <c r="A6" s="83" t="s">
        <v>168</v>
      </c>
      <c r="B6" s="118" t="s">
        <v>16</v>
      </c>
      <c r="C6" s="125">
        <v>10101111</v>
      </c>
      <c r="D6" s="84" t="s">
        <v>172</v>
      </c>
      <c r="E6" s="85">
        <f t="shared" ca="1" si="0"/>
        <v>100006004</v>
      </c>
      <c r="F6" s="86" t="s">
        <v>254</v>
      </c>
      <c r="G6" s="126" t="s">
        <v>173</v>
      </c>
    </row>
    <row r="7" spans="1:7" ht="16.5" customHeight="1">
      <c r="A7" s="83" t="s">
        <v>168</v>
      </c>
      <c r="B7" s="118" t="s">
        <v>176</v>
      </c>
      <c r="C7" s="125">
        <v>10101112</v>
      </c>
      <c r="D7" s="84" t="s">
        <v>179</v>
      </c>
      <c r="E7" s="85">
        <f t="shared" ca="1" si="0"/>
        <v>100006004</v>
      </c>
      <c r="F7" s="86" t="s">
        <v>254</v>
      </c>
      <c r="G7" s="126" t="s">
        <v>184</v>
      </c>
    </row>
    <row r="8" spans="1:7" ht="16.5" customHeight="1">
      <c r="A8" s="83" t="s">
        <v>168</v>
      </c>
      <c r="B8" s="118" t="s">
        <v>174</v>
      </c>
      <c r="C8" s="125">
        <v>10101113</v>
      </c>
      <c r="D8" s="84" t="s">
        <v>180</v>
      </c>
      <c r="E8" s="85">
        <f t="shared" ca="1" si="0"/>
        <v>100006004</v>
      </c>
      <c r="F8" s="86" t="s">
        <v>254</v>
      </c>
      <c r="G8" s="127" t="str">
        <f t="shared" ref="G8:G9" si="2">C8&amp;"03"</f>
        <v>1010111303</v>
      </c>
    </row>
    <row r="9" spans="1:7" ht="16.5" customHeight="1">
      <c r="A9" s="83" t="s">
        <v>168</v>
      </c>
      <c r="B9" s="118" t="s">
        <v>177</v>
      </c>
      <c r="C9" s="125">
        <v>10101114</v>
      </c>
      <c r="D9" s="84" t="s">
        <v>181</v>
      </c>
      <c r="E9" s="85">
        <f t="shared" ca="1" si="0"/>
        <v>100006004</v>
      </c>
      <c r="F9" s="86" t="s">
        <v>254</v>
      </c>
      <c r="G9" s="127" t="str">
        <f t="shared" si="2"/>
        <v>1010111403</v>
      </c>
    </row>
    <row r="10" spans="1:7" ht="16.5" customHeight="1" thickBot="1">
      <c r="A10" s="82" t="s">
        <v>169</v>
      </c>
      <c r="B10" s="119" t="s">
        <v>175</v>
      </c>
      <c r="C10" s="128">
        <v>10101115</v>
      </c>
      <c r="D10" s="129" t="s">
        <v>182</v>
      </c>
      <c r="E10" s="130">
        <f t="shared" ca="1" si="0"/>
        <v>100006004</v>
      </c>
      <c r="F10" s="131" t="s">
        <v>254</v>
      </c>
      <c r="G10" s="132" t="str">
        <f>C10&amp;"03"</f>
        <v>1010111503</v>
      </c>
    </row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</sheetData>
  <phoneticPr fontId="6" type="noConversion"/>
  <dataValidations count="2">
    <dataValidation type="list" allowBlank="1" showInputMessage="1" showErrorMessage="1" sqref="F6:F10" xr:uid="{6ACB758F-79DE-49B4-A00E-4198367D7E8E}">
      <formula1>me_chat_motion_data_id_comment</formula1>
    </dataValidation>
    <dataValidation type="custom" allowBlank="1" showInputMessage="1" showErrorMessage="1" sqref="G8:G10 G5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14"/>
  <sheetViews>
    <sheetView zoomScale="85" zoomScaleNormal="85" workbookViewId="0">
      <pane xSplit="5" ySplit="4" topLeftCell="I5" activePane="bottomRight" state="frozen"/>
      <selection pane="topRight" activeCell="F1" sqref="F1"/>
      <selection pane="bottomLeft" activeCell="A5" sqref="A5"/>
      <selection pane="bottomRight" activeCell="K29" sqref="K29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20.7109375" customWidth="1"/>
    <col min="7" max="7" width="35" customWidth="1"/>
    <col min="8" max="8" width="20.28515625" customWidth="1"/>
    <col min="9" max="9" width="20.85546875" customWidth="1"/>
    <col min="10" max="10" width="23.5703125" bestFit="1" customWidth="1"/>
    <col min="11" max="11" width="19.85546875" bestFit="1" customWidth="1"/>
    <col min="12" max="12" width="42.5703125" bestFit="1" customWidth="1"/>
    <col min="13" max="13" width="31.7109375" customWidth="1"/>
    <col min="14" max="14" width="25" customWidth="1"/>
    <col min="15" max="15" width="31.85546875" customWidth="1"/>
    <col min="16" max="16" width="21.28515625" bestFit="1" customWidth="1"/>
    <col min="17" max="27" width="8.7109375" customWidth="1"/>
  </cols>
  <sheetData>
    <row r="1" spans="1:16">
      <c r="A1" s="67" t="s">
        <v>141</v>
      </c>
    </row>
    <row r="2" spans="1:16" ht="16.5">
      <c r="A2" s="8" t="s">
        <v>102</v>
      </c>
      <c r="B2" s="14" t="s">
        <v>77</v>
      </c>
      <c r="C2" s="28" t="s">
        <v>98</v>
      </c>
      <c r="D2" s="28" t="s">
        <v>108</v>
      </c>
      <c r="E2" s="8" t="s">
        <v>189</v>
      </c>
      <c r="F2" s="8" t="s">
        <v>109</v>
      </c>
      <c r="G2" s="8" t="s">
        <v>109</v>
      </c>
      <c r="H2" s="8" t="s">
        <v>110</v>
      </c>
      <c r="I2" s="8" t="s">
        <v>110</v>
      </c>
      <c r="J2" s="8" t="s">
        <v>288</v>
      </c>
      <c r="K2" s="8" t="s">
        <v>111</v>
      </c>
      <c r="L2" s="8" t="s">
        <v>112</v>
      </c>
      <c r="M2" s="8" t="s">
        <v>113</v>
      </c>
      <c r="N2" s="9" t="s">
        <v>114</v>
      </c>
      <c r="O2" s="8" t="s">
        <v>115</v>
      </c>
      <c r="P2" s="8" t="s">
        <v>151</v>
      </c>
    </row>
    <row r="3" spans="1:16" ht="16.5">
      <c r="A3" s="15" t="s">
        <v>159</v>
      </c>
      <c r="B3" s="35" t="s">
        <v>82</v>
      </c>
      <c r="C3" s="14" t="s">
        <v>82</v>
      </c>
      <c r="D3" s="14" t="s">
        <v>82</v>
      </c>
      <c r="E3" s="15" t="s">
        <v>192</v>
      </c>
      <c r="F3" s="15" t="s">
        <v>193</v>
      </c>
      <c r="G3" s="15" t="s">
        <v>82</v>
      </c>
      <c r="H3" s="15" t="s">
        <v>154</v>
      </c>
      <c r="I3" s="15" t="s">
        <v>82</v>
      </c>
      <c r="J3" s="15" t="s">
        <v>142</v>
      </c>
      <c r="K3" s="15" t="s">
        <v>158</v>
      </c>
      <c r="L3" s="15" t="s">
        <v>82</v>
      </c>
      <c r="M3" s="15" t="s">
        <v>158</v>
      </c>
      <c r="N3" s="9" t="s">
        <v>82</v>
      </c>
      <c r="O3" s="29" t="s">
        <v>81</v>
      </c>
      <c r="P3" s="29" t="s">
        <v>148</v>
      </c>
    </row>
    <row r="4" spans="1:16" ht="17.25" thickBot="1">
      <c r="A4" s="17" t="s">
        <v>102</v>
      </c>
      <c r="B4" s="36" t="s">
        <v>86</v>
      </c>
      <c r="C4" s="37" t="s">
        <v>95</v>
      </c>
      <c r="D4" s="37" t="s">
        <v>105</v>
      </c>
      <c r="E4" s="17" t="s">
        <v>190</v>
      </c>
      <c r="F4" s="17" t="s">
        <v>116</v>
      </c>
      <c r="G4" s="39" t="s">
        <v>117</v>
      </c>
      <c r="H4" s="39" t="s">
        <v>118</v>
      </c>
      <c r="I4" s="39" t="s">
        <v>119</v>
      </c>
      <c r="J4" s="39" t="s">
        <v>287</v>
      </c>
      <c r="K4" s="39" t="s">
        <v>120</v>
      </c>
      <c r="L4" s="39" t="s">
        <v>121</v>
      </c>
      <c r="M4" s="41" t="s">
        <v>122</v>
      </c>
      <c r="N4" s="40" t="s">
        <v>123</v>
      </c>
      <c r="O4" s="39" t="s">
        <v>124</v>
      </c>
      <c r="P4" s="39" t="s">
        <v>150</v>
      </c>
    </row>
    <row r="5" spans="1:16" ht="17.25" thickBot="1">
      <c r="A5" s="101" t="s">
        <v>183</v>
      </c>
      <c r="B5" s="102" t="s">
        <v>164</v>
      </c>
      <c r="C5" s="103" t="s">
        <v>16</v>
      </c>
      <c r="D5" s="103" t="s">
        <v>107</v>
      </c>
      <c r="E5" s="104" t="b">
        <v>0</v>
      </c>
      <c r="F5" s="104">
        <f t="shared" ref="F5:F50" ca="1" si="0">INDEX(TOUCH_BODY_TYPE_value, MATCH(OFFSET(F5, 0, 1), TOUCH_BODY_TYPE_comment, 0))</f>
        <v>0</v>
      </c>
      <c r="G5" s="105" t="s">
        <v>13</v>
      </c>
      <c r="H5" s="104">
        <f t="shared" ref="H5:H50" ca="1" si="1">INDEX(TOUCH_GESTURE_TYPE_value, MATCH(OFFSET(H5, 0, 1), TOUCH_GESTURE_TYPE_comment, 0))</f>
        <v>1</v>
      </c>
      <c r="I5" s="106" t="s">
        <v>14</v>
      </c>
      <c r="J5" s="104">
        <v>0</v>
      </c>
      <c r="K5" s="104">
        <f ca="1">INDEX('!참조'!$U:$U, MATCH(OFFSET(K5, 0, 1), '!참조'!$V:$V, 0))</f>
        <v>100006005</v>
      </c>
      <c r="L5" s="106" t="s">
        <v>231</v>
      </c>
      <c r="M5" s="104">
        <f ca="1">INDEX('!참조'!$U:$U, MATCH(OFFSET(M5, 0, 1), '!참조'!$V:$V, 0))</f>
        <v>100006022</v>
      </c>
      <c r="N5" s="106" t="s">
        <v>243</v>
      </c>
      <c r="O5" s="104">
        <f t="shared" ref="O5:O50" ca="1" si="2">INDEX(l2d_skin_ani_state_id, MATCH(OFFSET(O5, 0, 1), l2d_skin_ani_state_info, 0))</f>
        <v>10101011</v>
      </c>
      <c r="P5" s="107" t="s">
        <v>166</v>
      </c>
    </row>
    <row r="6" spans="1:16" ht="16.5">
      <c r="A6" s="94" t="s">
        <v>173</v>
      </c>
      <c r="B6" s="95" t="s">
        <v>164</v>
      </c>
      <c r="C6" s="96" t="s">
        <v>16</v>
      </c>
      <c r="D6" s="96" t="s">
        <v>188</v>
      </c>
      <c r="E6" s="97" t="b">
        <v>0</v>
      </c>
      <c r="F6" s="97">
        <f t="shared" ca="1" si="0"/>
        <v>0</v>
      </c>
      <c r="G6" s="98" t="s">
        <v>13</v>
      </c>
      <c r="H6" s="97">
        <f t="shared" ca="1" si="1"/>
        <v>1</v>
      </c>
      <c r="I6" s="99" t="s">
        <v>14</v>
      </c>
      <c r="J6" s="97">
        <v>0</v>
      </c>
      <c r="K6" s="97">
        <f ca="1">INDEX('!참조'!$U:$U, MATCH(OFFSET(K6, 0, 1), '!참조'!$V:$V, 0))</f>
        <v>100006003</v>
      </c>
      <c r="L6" s="99" t="s">
        <v>293</v>
      </c>
      <c r="M6" s="97">
        <f ca="1">INDEX('!참조'!$U:$U, MATCH(OFFSET(M6, 0, 1), '!참조'!$V:$V, 0))</f>
        <v>100006022</v>
      </c>
      <c r="N6" s="99" t="s">
        <v>243</v>
      </c>
      <c r="O6" s="97">
        <f t="shared" ca="1" si="2"/>
        <v>10101111</v>
      </c>
      <c r="P6" s="100" t="s">
        <v>171</v>
      </c>
    </row>
    <row r="7" spans="1:16" ht="16.5">
      <c r="A7" s="87" t="s">
        <v>184</v>
      </c>
      <c r="B7" s="88" t="s">
        <v>164</v>
      </c>
      <c r="C7" s="89" t="s">
        <v>20</v>
      </c>
      <c r="D7" s="89" t="s">
        <v>188</v>
      </c>
      <c r="E7" s="90" t="b">
        <v>0</v>
      </c>
      <c r="F7" s="90">
        <f t="shared" ca="1" si="0"/>
        <v>0</v>
      </c>
      <c r="G7" s="91" t="s">
        <v>13</v>
      </c>
      <c r="H7" s="90">
        <f t="shared" ca="1" si="1"/>
        <v>1</v>
      </c>
      <c r="I7" s="92" t="s">
        <v>14</v>
      </c>
      <c r="J7" s="90">
        <v>0</v>
      </c>
      <c r="K7" s="90">
        <f ca="1">INDEX('!참조'!$U:$U, MATCH(OFFSET(K7, 0, 1), '!참조'!$V:$V, 0))</f>
        <v>100006003</v>
      </c>
      <c r="L7" s="92" t="s">
        <v>293</v>
      </c>
      <c r="M7" s="90">
        <f ca="1">INDEX('!참조'!$U:$U, MATCH(OFFSET(M7, 0, 1), '!참조'!$V:$V, 0))</f>
        <v>100006022</v>
      </c>
      <c r="N7" s="92" t="s">
        <v>243</v>
      </c>
      <c r="O7" s="90">
        <f t="shared" ca="1" si="2"/>
        <v>10101112</v>
      </c>
      <c r="P7" s="100" t="s">
        <v>178</v>
      </c>
    </row>
    <row r="8" spans="1:16" ht="16.5">
      <c r="A8" s="87" t="s">
        <v>185</v>
      </c>
      <c r="B8" s="88" t="s">
        <v>164</v>
      </c>
      <c r="C8" s="89" t="s">
        <v>25</v>
      </c>
      <c r="D8" s="89" t="s">
        <v>188</v>
      </c>
      <c r="E8" s="90" t="b">
        <v>0</v>
      </c>
      <c r="F8" s="90">
        <f t="shared" ca="1" si="0"/>
        <v>0</v>
      </c>
      <c r="G8" s="91" t="s">
        <v>13</v>
      </c>
      <c r="H8" s="90">
        <f t="shared" ca="1" si="1"/>
        <v>1</v>
      </c>
      <c r="I8" s="92" t="s">
        <v>14</v>
      </c>
      <c r="J8" s="90">
        <v>0</v>
      </c>
      <c r="K8" s="90">
        <f ca="1">INDEX('!참조'!$U:$U, MATCH(OFFSET(K8, 0, 1), '!참조'!$V:$V, 0))</f>
        <v>100006003</v>
      </c>
      <c r="L8" s="92" t="s">
        <v>293</v>
      </c>
      <c r="M8" s="90">
        <f ca="1">INDEX('!참조'!$U:$U, MATCH(OFFSET(M8, 0, 1), '!참조'!$V:$V, 0))</f>
        <v>100006033</v>
      </c>
      <c r="N8" s="92" t="s">
        <v>245</v>
      </c>
      <c r="O8" s="90">
        <f t="shared" ca="1" si="2"/>
        <v>10101113</v>
      </c>
      <c r="P8" s="100" t="s">
        <v>180</v>
      </c>
    </row>
    <row r="9" spans="1:16" ht="15" customHeight="1">
      <c r="A9" s="87" t="s">
        <v>186</v>
      </c>
      <c r="B9" s="88" t="s">
        <v>164</v>
      </c>
      <c r="C9" s="89" t="s">
        <v>31</v>
      </c>
      <c r="D9" s="89" t="s">
        <v>188</v>
      </c>
      <c r="E9" s="90" t="b">
        <v>0</v>
      </c>
      <c r="F9" s="90">
        <f t="shared" ca="1" si="0"/>
        <v>0</v>
      </c>
      <c r="G9" s="91" t="s">
        <v>13</v>
      </c>
      <c r="H9" s="90">
        <f t="shared" ca="1" si="1"/>
        <v>1</v>
      </c>
      <c r="I9" s="92" t="s">
        <v>14</v>
      </c>
      <c r="J9" s="90">
        <v>0</v>
      </c>
      <c r="K9" s="90">
        <f ca="1">INDEX('!참조'!$U:$U, MATCH(OFFSET(K9, 0, 1), '!참조'!$V:$V, 0))</f>
        <v>100006003</v>
      </c>
      <c r="L9" s="92" t="s">
        <v>293</v>
      </c>
      <c r="M9" s="90">
        <f ca="1">INDEX('!참조'!$U:$U, MATCH(OFFSET(M9, 0, 1), '!참조'!$V:$V, 0))</f>
        <v>100006031</v>
      </c>
      <c r="N9" s="92" t="s">
        <v>247</v>
      </c>
      <c r="O9" s="90">
        <f t="shared" ca="1" si="2"/>
        <v>10101114</v>
      </c>
      <c r="P9" s="100" t="s">
        <v>181</v>
      </c>
    </row>
    <row r="10" spans="1:16" ht="15" customHeight="1" thickBot="1">
      <c r="A10" s="108" t="s">
        <v>187</v>
      </c>
      <c r="B10" s="109" t="s">
        <v>164</v>
      </c>
      <c r="C10" s="110" t="s">
        <v>36</v>
      </c>
      <c r="D10" s="110" t="s">
        <v>188</v>
      </c>
      <c r="E10" s="111" t="b">
        <v>0</v>
      </c>
      <c r="F10" s="111">
        <f t="shared" ca="1" si="0"/>
        <v>0</v>
      </c>
      <c r="G10" s="112" t="s">
        <v>13</v>
      </c>
      <c r="H10" s="111">
        <f t="shared" ca="1" si="1"/>
        <v>1</v>
      </c>
      <c r="I10" s="113" t="s">
        <v>14</v>
      </c>
      <c r="J10" s="111">
        <v>0</v>
      </c>
      <c r="K10" s="111">
        <f ca="1">INDEX('!참조'!$U:$U, MATCH(OFFSET(K10, 0, 1), '!참조'!$V:$V, 0))</f>
        <v>100006003</v>
      </c>
      <c r="L10" s="113" t="s">
        <v>293</v>
      </c>
      <c r="M10" s="111">
        <f ca="1">INDEX('!참조'!$U:$U, MATCH(OFFSET(M10, 0, 1), '!참조'!$V:$V, 0))</f>
        <v>100006028</v>
      </c>
      <c r="N10" s="113" t="s">
        <v>244</v>
      </c>
      <c r="O10" s="111">
        <f t="shared" ca="1" si="2"/>
        <v>10101115</v>
      </c>
      <c r="P10" s="114" t="s">
        <v>182</v>
      </c>
    </row>
    <row r="11" spans="1:16" ht="15" customHeight="1">
      <c r="A11" s="94">
        <v>1010102103</v>
      </c>
      <c r="B11" s="95" t="s">
        <v>164</v>
      </c>
      <c r="C11" s="96" t="s">
        <v>16</v>
      </c>
      <c r="D11" s="96" t="s">
        <v>188</v>
      </c>
      <c r="E11" s="97" t="b">
        <v>1</v>
      </c>
      <c r="F11" s="97">
        <f t="shared" ca="1" si="0"/>
        <v>1</v>
      </c>
      <c r="G11" s="98" t="s">
        <v>232</v>
      </c>
      <c r="H11" s="97">
        <f t="shared" ca="1" si="1"/>
        <v>1</v>
      </c>
      <c r="I11" s="99" t="s">
        <v>14</v>
      </c>
      <c r="J11" s="97">
        <v>10000601</v>
      </c>
      <c r="K11" s="97">
        <f ca="1">INDEX('!참조'!$U:$U, MATCH(OFFSET(K11, 0, 1), '!참조'!$V:$V, 0))</f>
        <v>100006007</v>
      </c>
      <c r="L11" s="99" t="s">
        <v>259</v>
      </c>
      <c r="M11" s="97">
        <f ca="1">INDEX('!참조'!$U:$U, MATCH(OFFSET(M11, 0, 1), '!참조'!$V:$V, 0))</f>
        <v>100006022</v>
      </c>
      <c r="N11" s="99" t="s">
        <v>243</v>
      </c>
      <c r="O11" s="97">
        <f t="shared" ca="1" si="2"/>
        <v>10101111</v>
      </c>
      <c r="P11" s="100" t="s">
        <v>171</v>
      </c>
    </row>
    <row r="12" spans="1:16" ht="15" customHeight="1">
      <c r="A12" s="94" t="s">
        <v>173</v>
      </c>
      <c r="B12" s="95" t="s">
        <v>164</v>
      </c>
      <c r="C12" s="96" t="s">
        <v>16</v>
      </c>
      <c r="D12" s="96" t="s">
        <v>188</v>
      </c>
      <c r="E12" s="97" t="b">
        <v>1</v>
      </c>
      <c r="F12" s="97">
        <f ca="1">INDEX(TOUCH_BODY_TYPE_value, MATCH(OFFSET(F12, 0, 1), TOUCH_BODY_TYPE_comment, 0))</f>
        <v>2</v>
      </c>
      <c r="G12" s="98" t="s">
        <v>233</v>
      </c>
      <c r="H12" s="97">
        <f ca="1">INDEX(TOUCH_GESTURE_TYPE_value, MATCH(OFFSET(H12, 0, 1), TOUCH_GESTURE_TYPE_comment, 0))</f>
        <v>1</v>
      </c>
      <c r="I12" s="99" t="s">
        <v>14</v>
      </c>
      <c r="J12" s="97">
        <v>10000602</v>
      </c>
      <c r="K12" s="97">
        <f ca="1">INDEX('!참조'!$U:$U, MATCH(OFFSET(K12, 0, 1), '!참조'!$V:$V, 0))</f>
        <v>100006011</v>
      </c>
      <c r="L12" s="99" t="s">
        <v>236</v>
      </c>
      <c r="M12" s="97">
        <f ca="1">INDEX('!참조'!$U:$U, MATCH(OFFSET(M12, 0, 1), '!참조'!$V:$V, 0))</f>
        <v>100006022</v>
      </c>
      <c r="N12" s="99" t="s">
        <v>243</v>
      </c>
      <c r="O12" s="97">
        <f ca="1">INDEX(l2d_skin_ani_state_id, MATCH(OFFSET(O12, 0, 1), l2d_skin_ani_state_info, 0))</f>
        <v>10101111</v>
      </c>
      <c r="P12" s="100" t="s">
        <v>171</v>
      </c>
    </row>
    <row r="13" spans="1:16" ht="15.75" customHeight="1">
      <c r="A13" s="94" t="s">
        <v>173</v>
      </c>
      <c r="B13" s="95" t="s">
        <v>164</v>
      </c>
      <c r="C13" s="96" t="s">
        <v>16</v>
      </c>
      <c r="D13" s="96" t="s">
        <v>188</v>
      </c>
      <c r="E13" s="97" t="b">
        <v>1</v>
      </c>
      <c r="F13" s="97">
        <f ca="1">INDEX(TOUCH_BODY_TYPE_value, MATCH(OFFSET(F13, 0, 1), TOUCH_BODY_TYPE_comment, 0))</f>
        <v>3</v>
      </c>
      <c r="G13" s="98" t="s">
        <v>234</v>
      </c>
      <c r="H13" s="97">
        <f ca="1">INDEX(TOUCH_GESTURE_TYPE_value, MATCH(OFFSET(H13, 0, 1), TOUCH_GESTURE_TYPE_comment, 0))</f>
        <v>1</v>
      </c>
      <c r="I13" s="99" t="s">
        <v>14</v>
      </c>
      <c r="J13" s="97">
        <v>10000603</v>
      </c>
      <c r="K13" s="97">
        <f ca="1">INDEX('!참조'!$U:$U, MATCH(OFFSET(K13, 0, 1), '!참조'!$V:$V, 0))</f>
        <v>100006015</v>
      </c>
      <c r="L13" s="99" t="s">
        <v>256</v>
      </c>
      <c r="M13" s="97">
        <f ca="1">INDEX('!참조'!$U:$U, MATCH(OFFSET(M13, 0, 1), '!참조'!$V:$V, 0))</f>
        <v>100006022</v>
      </c>
      <c r="N13" s="99" t="s">
        <v>243</v>
      </c>
      <c r="O13" s="97">
        <f ca="1">INDEX(l2d_skin_ani_state_id, MATCH(OFFSET(O13, 0, 1), l2d_skin_ani_state_info, 0))</f>
        <v>10101111</v>
      </c>
      <c r="P13" s="100" t="s">
        <v>171</v>
      </c>
    </row>
    <row r="14" spans="1:16" ht="15.75" customHeight="1" thickBot="1">
      <c r="A14" s="108" t="s">
        <v>173</v>
      </c>
      <c r="B14" s="109" t="s">
        <v>164</v>
      </c>
      <c r="C14" s="110" t="s">
        <v>16</v>
      </c>
      <c r="D14" s="110" t="s">
        <v>188</v>
      </c>
      <c r="E14" s="111" t="b">
        <v>1</v>
      </c>
      <c r="F14" s="111">
        <f ca="1">INDEX(TOUCH_BODY_TYPE_value, MATCH(OFFSET(F14, 0, 1), TOUCH_BODY_TYPE_comment, 0))</f>
        <v>4</v>
      </c>
      <c r="G14" s="112" t="s">
        <v>235</v>
      </c>
      <c r="H14" s="111">
        <f ca="1">INDEX(TOUCH_GESTURE_TYPE_value, MATCH(OFFSET(H14, 0, 1), TOUCH_GESTURE_TYPE_comment, 0))</f>
        <v>1</v>
      </c>
      <c r="I14" s="113" t="s">
        <v>14</v>
      </c>
      <c r="J14" s="111">
        <v>10000604</v>
      </c>
      <c r="K14" s="111">
        <f ca="1">INDEX('!참조'!$U:$U, MATCH(OFFSET(K14, 0, 1), '!참조'!$V:$V, 0))</f>
        <v>100006019</v>
      </c>
      <c r="L14" s="113" t="s">
        <v>257</v>
      </c>
      <c r="M14" s="111">
        <f ca="1">INDEX('!참조'!$U:$U, MATCH(OFFSET(M14, 0, 1), '!참조'!$V:$V, 0))</f>
        <v>100006022</v>
      </c>
      <c r="N14" s="113" t="s">
        <v>243</v>
      </c>
      <c r="O14" s="111">
        <f ca="1">INDEX(l2d_skin_ani_state_id, MATCH(OFFSET(O14, 0, 1), l2d_skin_ani_state_info, 0))</f>
        <v>10101111</v>
      </c>
      <c r="P14" s="114" t="s">
        <v>171</v>
      </c>
    </row>
    <row r="15" spans="1:16" ht="15.75" customHeight="1">
      <c r="A15" s="94" t="s">
        <v>173</v>
      </c>
      <c r="B15" s="95" t="s">
        <v>164</v>
      </c>
      <c r="C15" s="96" t="s">
        <v>16</v>
      </c>
      <c r="D15" s="96" t="s">
        <v>188</v>
      </c>
      <c r="E15" s="90" t="b">
        <v>0</v>
      </c>
      <c r="F15" s="97">
        <f t="shared" ca="1" si="0"/>
        <v>1</v>
      </c>
      <c r="G15" s="98" t="s">
        <v>232</v>
      </c>
      <c r="H15" s="97">
        <f t="shared" ca="1" si="1"/>
        <v>1</v>
      </c>
      <c r="I15" s="99" t="s">
        <v>14</v>
      </c>
      <c r="J15" s="97">
        <v>0</v>
      </c>
      <c r="K15" s="97">
        <f ca="1">INDEX('!참조'!$U:$U, MATCH(OFFSET(K15, 0, 1), '!참조'!$V:$V, 0))</f>
        <v>100006005</v>
      </c>
      <c r="L15" s="99" t="s">
        <v>231</v>
      </c>
      <c r="M15" s="97">
        <f ca="1">INDEX('!참조'!$U:$U, MATCH(OFFSET(M15, 0, 1), '!참조'!$V:$V, 0))</f>
        <v>100006022</v>
      </c>
      <c r="N15" s="99" t="s">
        <v>243</v>
      </c>
      <c r="O15" s="97">
        <f t="shared" ca="1" si="2"/>
        <v>10101111</v>
      </c>
      <c r="P15" s="100" t="s">
        <v>171</v>
      </c>
    </row>
    <row r="16" spans="1:16" ht="15.75" customHeight="1">
      <c r="A16" s="94" t="s">
        <v>173</v>
      </c>
      <c r="B16" s="95" t="s">
        <v>164</v>
      </c>
      <c r="C16" s="96" t="s">
        <v>16</v>
      </c>
      <c r="D16" s="96" t="s">
        <v>188</v>
      </c>
      <c r="E16" s="90" t="b">
        <v>0</v>
      </c>
      <c r="F16" s="97">
        <f ca="1">INDEX(TOUCH_BODY_TYPE_value, MATCH(OFFSET(F16, 0, 1), TOUCH_BODY_TYPE_comment, 0))</f>
        <v>2</v>
      </c>
      <c r="G16" s="98" t="s">
        <v>233</v>
      </c>
      <c r="H16" s="97">
        <f ca="1">INDEX(TOUCH_GESTURE_TYPE_value, MATCH(OFFSET(H16, 0, 1), TOUCH_GESTURE_TYPE_comment, 0))</f>
        <v>1</v>
      </c>
      <c r="I16" s="99" t="s">
        <v>14</v>
      </c>
      <c r="J16" s="97">
        <v>0</v>
      </c>
      <c r="K16" s="97">
        <f ca="1">INDEX('!참조'!$U:$U, MATCH(OFFSET(K16, 0, 1), '!참조'!$V:$V, 0))</f>
        <v>100006009</v>
      </c>
      <c r="L16" s="99" t="s">
        <v>258</v>
      </c>
      <c r="M16" s="97">
        <f ca="1">INDEX('!참조'!$U:$U, MATCH(OFFSET(M16, 0, 1), '!참조'!$V:$V, 0))</f>
        <v>100006022</v>
      </c>
      <c r="N16" s="99" t="s">
        <v>243</v>
      </c>
      <c r="O16" s="97">
        <f ca="1">INDEX(l2d_skin_ani_state_id, MATCH(OFFSET(O16, 0, 1), l2d_skin_ani_state_info, 0))</f>
        <v>10101111</v>
      </c>
      <c r="P16" s="100" t="s">
        <v>171</v>
      </c>
    </row>
    <row r="17" spans="1:16" ht="15.75" customHeight="1">
      <c r="A17" s="94" t="s">
        <v>173</v>
      </c>
      <c r="B17" s="95" t="s">
        <v>164</v>
      </c>
      <c r="C17" s="96" t="s">
        <v>16</v>
      </c>
      <c r="D17" s="96" t="s">
        <v>188</v>
      </c>
      <c r="E17" s="90" t="b">
        <v>0</v>
      </c>
      <c r="F17" s="97">
        <f ca="1">INDEX(TOUCH_BODY_TYPE_value, MATCH(OFFSET(F17, 0, 1), TOUCH_BODY_TYPE_comment, 0))</f>
        <v>3</v>
      </c>
      <c r="G17" s="98" t="s">
        <v>234</v>
      </c>
      <c r="H17" s="97">
        <f ca="1">INDEX(TOUCH_GESTURE_TYPE_value, MATCH(OFFSET(H17, 0, 1), TOUCH_GESTURE_TYPE_comment, 0))</f>
        <v>1</v>
      </c>
      <c r="I17" s="99" t="s">
        <v>14</v>
      </c>
      <c r="J17" s="97">
        <v>0</v>
      </c>
      <c r="K17" s="97">
        <f ca="1">INDEX('!참조'!$U:$U, MATCH(OFFSET(K17, 0, 1), '!참조'!$V:$V, 0))</f>
        <v>100006013</v>
      </c>
      <c r="L17" s="99" t="s">
        <v>237</v>
      </c>
      <c r="M17" s="97">
        <f ca="1">INDEX('!참조'!$U:$U, MATCH(OFFSET(M17, 0, 1), '!참조'!$V:$V, 0))</f>
        <v>100006022</v>
      </c>
      <c r="N17" s="99" t="s">
        <v>243</v>
      </c>
      <c r="O17" s="97">
        <f ca="1">INDEX(l2d_skin_ani_state_id, MATCH(OFFSET(O17, 0, 1), l2d_skin_ani_state_info, 0))</f>
        <v>10101111</v>
      </c>
      <c r="P17" s="100" t="s">
        <v>171</v>
      </c>
    </row>
    <row r="18" spans="1:16" ht="15.75" customHeight="1" thickBot="1">
      <c r="A18" s="108" t="s">
        <v>173</v>
      </c>
      <c r="B18" s="109" t="s">
        <v>164</v>
      </c>
      <c r="C18" s="110" t="s">
        <v>16</v>
      </c>
      <c r="D18" s="110" t="s">
        <v>188</v>
      </c>
      <c r="E18" s="111" t="b">
        <v>0</v>
      </c>
      <c r="F18" s="111">
        <f ca="1">INDEX(TOUCH_BODY_TYPE_value, MATCH(OFFSET(F18, 0, 1), TOUCH_BODY_TYPE_comment, 0))</f>
        <v>4</v>
      </c>
      <c r="G18" s="112" t="s">
        <v>235</v>
      </c>
      <c r="H18" s="111">
        <f ca="1">INDEX(TOUCH_GESTURE_TYPE_value, MATCH(OFFSET(H18, 0, 1), TOUCH_GESTURE_TYPE_comment, 0))</f>
        <v>1</v>
      </c>
      <c r="I18" s="113" t="s">
        <v>14</v>
      </c>
      <c r="J18" s="111">
        <v>0</v>
      </c>
      <c r="K18" s="111">
        <f ca="1">INDEX('!참조'!$U:$U, MATCH(OFFSET(K18, 0, 1), '!참조'!$V:$V, 0))</f>
        <v>100006017</v>
      </c>
      <c r="L18" s="113" t="s">
        <v>238</v>
      </c>
      <c r="M18" s="111">
        <f ca="1">INDEX('!참조'!$U:$U, MATCH(OFFSET(M18, 0, 1), '!참조'!$V:$V, 0))</f>
        <v>100006022</v>
      </c>
      <c r="N18" s="113" t="s">
        <v>243</v>
      </c>
      <c r="O18" s="111">
        <f ca="1">INDEX(l2d_skin_ani_state_id, MATCH(OFFSET(O18, 0, 1), l2d_skin_ani_state_info, 0))</f>
        <v>10101111</v>
      </c>
      <c r="P18" s="114" t="s">
        <v>171</v>
      </c>
    </row>
    <row r="19" spans="1:16" ht="15" customHeight="1">
      <c r="A19" s="94" t="s">
        <v>184</v>
      </c>
      <c r="B19" s="95" t="s">
        <v>164</v>
      </c>
      <c r="C19" s="96" t="s">
        <v>20</v>
      </c>
      <c r="D19" s="96" t="s">
        <v>188</v>
      </c>
      <c r="E19" s="97" t="b">
        <v>1</v>
      </c>
      <c r="F19" s="97">
        <f t="shared" ca="1" si="0"/>
        <v>1</v>
      </c>
      <c r="G19" s="98" t="s">
        <v>232</v>
      </c>
      <c r="H19" s="97">
        <f t="shared" ca="1" si="1"/>
        <v>1</v>
      </c>
      <c r="I19" s="99" t="s">
        <v>14</v>
      </c>
      <c r="J19" s="97">
        <v>10000601</v>
      </c>
      <c r="K19" s="97">
        <f ca="1">INDEX('!참조'!$U:$U, MATCH(OFFSET(K19, 0, 1), '!참조'!$V:$V, 0))</f>
        <v>100006007</v>
      </c>
      <c r="L19" s="99" t="s">
        <v>259</v>
      </c>
      <c r="M19" s="97">
        <f ca="1">INDEX('!참조'!$U:$U, MATCH(OFFSET(M19, 0, 1), '!참조'!$V:$V, 0))</f>
        <v>100006033</v>
      </c>
      <c r="N19" s="99" t="s">
        <v>245</v>
      </c>
      <c r="O19" s="97">
        <f t="shared" ca="1" si="2"/>
        <v>10101112</v>
      </c>
      <c r="P19" s="100" t="s">
        <v>178</v>
      </c>
    </row>
    <row r="20" spans="1:16" ht="15" customHeight="1">
      <c r="A20" s="87" t="s">
        <v>184</v>
      </c>
      <c r="B20" s="88" t="s">
        <v>164</v>
      </c>
      <c r="C20" s="89" t="s">
        <v>20</v>
      </c>
      <c r="D20" s="89" t="s">
        <v>188</v>
      </c>
      <c r="E20" s="90" t="b">
        <v>1</v>
      </c>
      <c r="F20" s="90">
        <f ca="1">INDEX(TOUCH_BODY_TYPE_value, MATCH(OFFSET(F20, 0, 1), TOUCH_BODY_TYPE_comment, 0))</f>
        <v>2</v>
      </c>
      <c r="G20" s="98" t="s">
        <v>233</v>
      </c>
      <c r="H20" s="90">
        <f ca="1">INDEX(TOUCH_GESTURE_TYPE_value, MATCH(OFFSET(H20, 0, 1), TOUCH_GESTURE_TYPE_comment, 0))</f>
        <v>1</v>
      </c>
      <c r="I20" s="92" t="s">
        <v>14</v>
      </c>
      <c r="J20" s="97">
        <v>10000602</v>
      </c>
      <c r="K20" s="90">
        <f ca="1">INDEX('!참조'!$U:$U, MATCH(OFFSET(K20, 0, 1), '!참조'!$V:$V, 0))</f>
        <v>100006011</v>
      </c>
      <c r="L20" s="99" t="s">
        <v>236</v>
      </c>
      <c r="M20" s="90">
        <f ca="1">INDEX('!참조'!$U:$U, MATCH(OFFSET(M20, 0, 1), '!참조'!$V:$V, 0))</f>
        <v>100006033</v>
      </c>
      <c r="N20" s="99" t="s">
        <v>245</v>
      </c>
      <c r="O20" s="90">
        <f ca="1">INDEX(l2d_skin_ani_state_id, MATCH(OFFSET(O20, 0, 1), l2d_skin_ani_state_info, 0))</f>
        <v>10101112</v>
      </c>
      <c r="P20" s="100" t="s">
        <v>178</v>
      </c>
    </row>
    <row r="21" spans="1:16" ht="15.75" customHeight="1">
      <c r="A21" s="87" t="s">
        <v>184</v>
      </c>
      <c r="B21" s="88" t="s">
        <v>164</v>
      </c>
      <c r="C21" s="89" t="s">
        <v>20</v>
      </c>
      <c r="D21" s="89" t="s">
        <v>188</v>
      </c>
      <c r="E21" s="90" t="b">
        <v>1</v>
      </c>
      <c r="F21" s="90">
        <f ca="1">INDEX(TOUCH_BODY_TYPE_value, MATCH(OFFSET(F21, 0, 1), TOUCH_BODY_TYPE_comment, 0))</f>
        <v>3</v>
      </c>
      <c r="G21" s="98" t="s">
        <v>234</v>
      </c>
      <c r="H21" s="90">
        <f ca="1">INDEX(TOUCH_GESTURE_TYPE_value, MATCH(OFFSET(H21, 0, 1), TOUCH_GESTURE_TYPE_comment, 0))</f>
        <v>1</v>
      </c>
      <c r="I21" s="92" t="s">
        <v>14</v>
      </c>
      <c r="J21" s="97">
        <v>10000603</v>
      </c>
      <c r="K21" s="90">
        <f ca="1">INDEX('!참조'!$U:$U, MATCH(OFFSET(K21, 0, 1), '!참조'!$V:$V, 0))</f>
        <v>100006015</v>
      </c>
      <c r="L21" s="99" t="s">
        <v>256</v>
      </c>
      <c r="M21" s="90">
        <f ca="1">INDEX('!참조'!$U:$U, MATCH(OFFSET(M21, 0, 1), '!참조'!$V:$V, 0))</f>
        <v>100006033</v>
      </c>
      <c r="N21" s="99" t="s">
        <v>245</v>
      </c>
      <c r="O21" s="90">
        <f ca="1">INDEX(l2d_skin_ani_state_id, MATCH(OFFSET(O21, 0, 1), l2d_skin_ani_state_info, 0))</f>
        <v>10101112</v>
      </c>
      <c r="P21" s="100" t="s">
        <v>178</v>
      </c>
    </row>
    <row r="22" spans="1:16" ht="15.75" customHeight="1" thickBot="1">
      <c r="A22" s="108" t="s">
        <v>184</v>
      </c>
      <c r="B22" s="109" t="s">
        <v>164</v>
      </c>
      <c r="C22" s="110" t="s">
        <v>20</v>
      </c>
      <c r="D22" s="110" t="s">
        <v>188</v>
      </c>
      <c r="E22" s="111" t="b">
        <v>1</v>
      </c>
      <c r="F22" s="111">
        <f ca="1">INDEX(TOUCH_BODY_TYPE_value, MATCH(OFFSET(F22, 0, 1), TOUCH_BODY_TYPE_comment, 0))</f>
        <v>4</v>
      </c>
      <c r="G22" s="112" t="s">
        <v>235</v>
      </c>
      <c r="H22" s="111">
        <f ca="1">INDEX(TOUCH_GESTURE_TYPE_value, MATCH(OFFSET(H22, 0, 1), TOUCH_GESTURE_TYPE_comment, 0))</f>
        <v>1</v>
      </c>
      <c r="I22" s="113" t="s">
        <v>14</v>
      </c>
      <c r="J22" s="111">
        <v>10000604</v>
      </c>
      <c r="K22" s="111">
        <f ca="1">INDEX('!참조'!$U:$U, MATCH(OFFSET(K22, 0, 1), '!참조'!$V:$V, 0))</f>
        <v>100006019</v>
      </c>
      <c r="L22" s="113" t="s">
        <v>257</v>
      </c>
      <c r="M22" s="111">
        <f ca="1">INDEX('!참조'!$U:$U, MATCH(OFFSET(M22, 0, 1), '!참조'!$V:$V, 0))</f>
        <v>100006033</v>
      </c>
      <c r="N22" s="113" t="s">
        <v>245</v>
      </c>
      <c r="O22" s="111">
        <f ca="1">INDEX(l2d_skin_ani_state_id, MATCH(OFFSET(O22, 0, 1), l2d_skin_ani_state_info, 0))</f>
        <v>10101112</v>
      </c>
      <c r="P22" s="114" t="s">
        <v>178</v>
      </c>
    </row>
    <row r="23" spans="1:16" ht="15" customHeight="1">
      <c r="A23" s="94" t="s">
        <v>184</v>
      </c>
      <c r="B23" s="95" t="s">
        <v>164</v>
      </c>
      <c r="C23" s="96" t="s">
        <v>20</v>
      </c>
      <c r="D23" s="96" t="s">
        <v>188</v>
      </c>
      <c r="E23" s="90" t="b">
        <v>0</v>
      </c>
      <c r="F23" s="97">
        <f t="shared" ca="1" si="0"/>
        <v>1</v>
      </c>
      <c r="G23" s="98" t="s">
        <v>232</v>
      </c>
      <c r="H23" s="97">
        <f t="shared" ca="1" si="1"/>
        <v>1</v>
      </c>
      <c r="I23" s="99" t="s">
        <v>14</v>
      </c>
      <c r="J23" s="97">
        <v>0</v>
      </c>
      <c r="K23" s="97">
        <f ca="1">INDEX('!참조'!$U:$U, MATCH(OFFSET(K23, 0, 1), '!참조'!$V:$V, 0))</f>
        <v>100006005</v>
      </c>
      <c r="L23" s="99" t="s">
        <v>231</v>
      </c>
      <c r="M23" s="97">
        <f ca="1">INDEX('!참조'!$U:$U, MATCH(OFFSET(M23, 0, 1), '!참조'!$V:$V, 0))</f>
        <v>100006033</v>
      </c>
      <c r="N23" s="99" t="s">
        <v>245</v>
      </c>
      <c r="O23" s="97">
        <f t="shared" ca="1" si="2"/>
        <v>10101112</v>
      </c>
      <c r="P23" s="100" t="s">
        <v>178</v>
      </c>
    </row>
    <row r="24" spans="1:16" ht="15" customHeight="1">
      <c r="A24" s="87" t="s">
        <v>184</v>
      </c>
      <c r="B24" s="88" t="s">
        <v>164</v>
      </c>
      <c r="C24" s="89" t="s">
        <v>20</v>
      </c>
      <c r="D24" s="89" t="s">
        <v>188</v>
      </c>
      <c r="E24" s="90" t="b">
        <v>0</v>
      </c>
      <c r="F24" s="90">
        <f ca="1">INDEX(TOUCH_BODY_TYPE_value, MATCH(OFFSET(F24, 0, 1), TOUCH_BODY_TYPE_comment, 0))</f>
        <v>2</v>
      </c>
      <c r="G24" s="98" t="s">
        <v>233</v>
      </c>
      <c r="H24" s="90">
        <f ca="1">INDEX(TOUCH_GESTURE_TYPE_value, MATCH(OFFSET(H24, 0, 1), TOUCH_GESTURE_TYPE_comment, 0))</f>
        <v>1</v>
      </c>
      <c r="I24" s="92" t="s">
        <v>14</v>
      </c>
      <c r="J24" s="90">
        <v>0</v>
      </c>
      <c r="K24" s="90">
        <f ca="1">INDEX('!참조'!$U:$U, MATCH(OFFSET(K24, 0, 1), '!참조'!$V:$V, 0))</f>
        <v>100006009</v>
      </c>
      <c r="L24" s="99" t="s">
        <v>258</v>
      </c>
      <c r="M24" s="90">
        <f ca="1">INDEX('!참조'!$U:$U, MATCH(OFFSET(M24, 0, 1), '!참조'!$V:$V, 0))</f>
        <v>100006033</v>
      </c>
      <c r="N24" s="99" t="s">
        <v>245</v>
      </c>
      <c r="O24" s="90">
        <f ca="1">INDEX(l2d_skin_ani_state_id, MATCH(OFFSET(O24, 0, 1), l2d_skin_ani_state_info, 0))</f>
        <v>10101112</v>
      </c>
      <c r="P24" s="100" t="s">
        <v>178</v>
      </c>
    </row>
    <row r="25" spans="1:16" ht="15.75" customHeight="1">
      <c r="A25" s="87" t="s">
        <v>184</v>
      </c>
      <c r="B25" s="88" t="s">
        <v>164</v>
      </c>
      <c r="C25" s="89" t="s">
        <v>20</v>
      </c>
      <c r="D25" s="89" t="s">
        <v>188</v>
      </c>
      <c r="E25" s="90" t="b">
        <v>0</v>
      </c>
      <c r="F25" s="90">
        <f ca="1">INDEX(TOUCH_BODY_TYPE_value, MATCH(OFFSET(F25, 0, 1), TOUCH_BODY_TYPE_comment, 0))</f>
        <v>3</v>
      </c>
      <c r="G25" s="98" t="s">
        <v>234</v>
      </c>
      <c r="H25" s="90">
        <f ca="1">INDEX(TOUCH_GESTURE_TYPE_value, MATCH(OFFSET(H25, 0, 1), TOUCH_GESTURE_TYPE_comment, 0))</f>
        <v>1</v>
      </c>
      <c r="I25" s="92" t="s">
        <v>14</v>
      </c>
      <c r="J25" s="90">
        <v>0</v>
      </c>
      <c r="K25" s="90">
        <f ca="1">INDEX('!참조'!$U:$U, MATCH(OFFSET(K25, 0, 1), '!참조'!$V:$V, 0))</f>
        <v>100006013</v>
      </c>
      <c r="L25" s="99" t="s">
        <v>237</v>
      </c>
      <c r="M25" s="90">
        <f ca="1">INDEX('!참조'!$U:$U, MATCH(OFFSET(M25, 0, 1), '!참조'!$V:$V, 0))</f>
        <v>100006033</v>
      </c>
      <c r="N25" s="99" t="s">
        <v>245</v>
      </c>
      <c r="O25" s="90">
        <f ca="1">INDEX(l2d_skin_ani_state_id, MATCH(OFFSET(O25, 0, 1), l2d_skin_ani_state_info, 0))</f>
        <v>10101112</v>
      </c>
      <c r="P25" s="100" t="s">
        <v>178</v>
      </c>
    </row>
    <row r="26" spans="1:16" ht="15.75" customHeight="1" thickBot="1">
      <c r="A26" s="108" t="s">
        <v>184</v>
      </c>
      <c r="B26" s="109" t="s">
        <v>164</v>
      </c>
      <c r="C26" s="110" t="s">
        <v>20</v>
      </c>
      <c r="D26" s="110" t="s">
        <v>188</v>
      </c>
      <c r="E26" s="111" t="b">
        <v>0</v>
      </c>
      <c r="F26" s="111">
        <f ca="1">INDEX(TOUCH_BODY_TYPE_value, MATCH(OFFSET(F26, 0, 1), TOUCH_BODY_TYPE_comment, 0))</f>
        <v>4</v>
      </c>
      <c r="G26" s="112" t="s">
        <v>235</v>
      </c>
      <c r="H26" s="111">
        <f ca="1">INDEX(TOUCH_GESTURE_TYPE_value, MATCH(OFFSET(H26, 0, 1), TOUCH_GESTURE_TYPE_comment, 0))</f>
        <v>1</v>
      </c>
      <c r="I26" s="113" t="s">
        <v>14</v>
      </c>
      <c r="J26" s="111">
        <v>0</v>
      </c>
      <c r="K26" s="111">
        <f ca="1">INDEX('!참조'!$U:$U, MATCH(OFFSET(K26, 0, 1), '!참조'!$V:$V, 0))</f>
        <v>100006017</v>
      </c>
      <c r="L26" s="113" t="s">
        <v>238</v>
      </c>
      <c r="M26" s="111">
        <f ca="1">INDEX('!참조'!$U:$U, MATCH(OFFSET(M26, 0, 1), '!참조'!$V:$V, 0))</f>
        <v>100006033</v>
      </c>
      <c r="N26" s="113" t="s">
        <v>245</v>
      </c>
      <c r="O26" s="111">
        <f ca="1">INDEX(l2d_skin_ani_state_id, MATCH(OFFSET(O26, 0, 1), l2d_skin_ani_state_info, 0))</f>
        <v>10101112</v>
      </c>
      <c r="P26" s="114" t="s">
        <v>178</v>
      </c>
    </row>
    <row r="27" spans="1:16" ht="15" customHeight="1">
      <c r="A27" s="94" t="s">
        <v>185</v>
      </c>
      <c r="B27" s="95" t="s">
        <v>164</v>
      </c>
      <c r="C27" s="96" t="s">
        <v>25</v>
      </c>
      <c r="D27" s="96" t="s">
        <v>188</v>
      </c>
      <c r="E27" s="97" t="b">
        <v>1</v>
      </c>
      <c r="F27" s="97">
        <f t="shared" ca="1" si="0"/>
        <v>1</v>
      </c>
      <c r="G27" s="98" t="s">
        <v>232</v>
      </c>
      <c r="H27" s="97">
        <f t="shared" ca="1" si="1"/>
        <v>1</v>
      </c>
      <c r="I27" s="99" t="s">
        <v>14</v>
      </c>
      <c r="J27" s="97">
        <v>10000605</v>
      </c>
      <c r="K27" s="97">
        <f ca="1">INDEX('!참조'!$U:$U, MATCH(OFFSET(K27, 0, 1), '!참조'!$V:$V, 0))</f>
        <v>100006008</v>
      </c>
      <c r="L27" s="99" t="s">
        <v>289</v>
      </c>
      <c r="M27" s="97">
        <f ca="1">INDEX('!참조'!$U:$U, MATCH(OFFSET(M27, 0, 1), '!참조'!$V:$V, 0))</f>
        <v>100006034</v>
      </c>
      <c r="N27" s="99" t="s">
        <v>246</v>
      </c>
      <c r="O27" s="97">
        <f t="shared" ca="1" si="2"/>
        <v>10101113</v>
      </c>
      <c r="P27" s="100" t="s">
        <v>180</v>
      </c>
    </row>
    <row r="28" spans="1:16" ht="15" customHeight="1">
      <c r="A28" s="87" t="s">
        <v>185</v>
      </c>
      <c r="B28" s="88" t="s">
        <v>164</v>
      </c>
      <c r="C28" s="89" t="s">
        <v>25</v>
      </c>
      <c r="D28" s="89" t="s">
        <v>188</v>
      </c>
      <c r="E28" s="90" t="b">
        <v>1</v>
      </c>
      <c r="F28" s="90">
        <f ca="1">INDEX(TOUCH_BODY_TYPE_value, MATCH(OFFSET(F28, 0, 1), TOUCH_BODY_TYPE_comment, 0))</f>
        <v>2</v>
      </c>
      <c r="G28" s="98" t="s">
        <v>233</v>
      </c>
      <c r="H28" s="90">
        <f ca="1">INDEX(TOUCH_GESTURE_TYPE_value, MATCH(OFFSET(H28, 0, 1), TOUCH_GESTURE_TYPE_comment, 0))</f>
        <v>1</v>
      </c>
      <c r="I28" s="92" t="s">
        <v>14</v>
      </c>
      <c r="J28" s="97">
        <v>10000606</v>
      </c>
      <c r="K28" s="90">
        <f ca="1">INDEX('!참조'!$U:$U, MATCH(OFFSET(K28, 0, 1), '!참조'!$V:$V, 0))</f>
        <v>100006012</v>
      </c>
      <c r="L28" s="99" t="s">
        <v>240</v>
      </c>
      <c r="M28" s="90">
        <f ca="1">INDEX('!참조'!$U:$U, MATCH(OFFSET(M28, 0, 1), '!참조'!$V:$V, 0))</f>
        <v>100006034</v>
      </c>
      <c r="N28" s="92" t="s">
        <v>246</v>
      </c>
      <c r="O28" s="90">
        <f ca="1">INDEX(l2d_skin_ani_state_id, MATCH(OFFSET(O28, 0, 1), l2d_skin_ani_state_info, 0))</f>
        <v>10101113</v>
      </c>
      <c r="P28" s="100" t="s">
        <v>180</v>
      </c>
    </row>
    <row r="29" spans="1:16" ht="15.75" customHeight="1">
      <c r="A29" s="87" t="s">
        <v>185</v>
      </c>
      <c r="B29" s="88" t="s">
        <v>164</v>
      </c>
      <c r="C29" s="89" t="s">
        <v>25</v>
      </c>
      <c r="D29" s="89" t="s">
        <v>188</v>
      </c>
      <c r="E29" s="90" t="b">
        <v>1</v>
      </c>
      <c r="F29" s="90">
        <f ca="1">INDEX(TOUCH_BODY_TYPE_value, MATCH(OFFSET(F29, 0, 1), TOUCH_BODY_TYPE_comment, 0))</f>
        <v>3</v>
      </c>
      <c r="G29" s="98" t="s">
        <v>234</v>
      </c>
      <c r="H29" s="90">
        <f ca="1">INDEX(TOUCH_GESTURE_TYPE_value, MATCH(OFFSET(H29, 0, 1), TOUCH_GESTURE_TYPE_comment, 0))</f>
        <v>1</v>
      </c>
      <c r="I29" s="92" t="s">
        <v>14</v>
      </c>
      <c r="J29" s="97">
        <v>10000607</v>
      </c>
      <c r="K29" s="90">
        <f ca="1">INDEX('!참조'!$U:$U, MATCH(OFFSET(K29, 0, 1), '!참조'!$V:$V, 0))</f>
        <v>100006016</v>
      </c>
      <c r="L29" s="99" t="s">
        <v>290</v>
      </c>
      <c r="M29" s="90">
        <f ca="1">INDEX('!참조'!$U:$U, MATCH(OFFSET(M29, 0, 1), '!참조'!$V:$V, 0))</f>
        <v>100006034</v>
      </c>
      <c r="N29" s="92" t="s">
        <v>246</v>
      </c>
      <c r="O29" s="90">
        <f ca="1">INDEX(l2d_skin_ani_state_id, MATCH(OFFSET(O29, 0, 1), l2d_skin_ani_state_info, 0))</f>
        <v>10101113</v>
      </c>
      <c r="P29" s="100" t="s">
        <v>180</v>
      </c>
    </row>
    <row r="30" spans="1:16" ht="15.75" customHeight="1" thickBot="1">
      <c r="A30" s="108" t="s">
        <v>185</v>
      </c>
      <c r="B30" s="109" t="s">
        <v>164</v>
      </c>
      <c r="C30" s="110" t="s">
        <v>25</v>
      </c>
      <c r="D30" s="110" t="s">
        <v>188</v>
      </c>
      <c r="E30" s="111" t="b">
        <v>1</v>
      </c>
      <c r="F30" s="111">
        <f ca="1">INDEX(TOUCH_BODY_TYPE_value, MATCH(OFFSET(F30, 0, 1), TOUCH_BODY_TYPE_comment, 0))</f>
        <v>4</v>
      </c>
      <c r="G30" s="112" t="s">
        <v>235</v>
      </c>
      <c r="H30" s="111">
        <f ca="1">INDEX(TOUCH_GESTURE_TYPE_value, MATCH(OFFSET(H30, 0, 1), TOUCH_GESTURE_TYPE_comment, 0))</f>
        <v>1</v>
      </c>
      <c r="I30" s="113" t="s">
        <v>14</v>
      </c>
      <c r="J30" s="111">
        <v>10000608</v>
      </c>
      <c r="K30" s="111">
        <f ca="1">INDEX('!참조'!$U:$U, MATCH(OFFSET(K30, 0, 1), '!참조'!$V:$V, 0))</f>
        <v>100006020</v>
      </c>
      <c r="L30" s="113" t="s">
        <v>291</v>
      </c>
      <c r="M30" s="111">
        <f ca="1">INDEX('!참조'!$U:$U, MATCH(OFFSET(M30, 0, 1), '!참조'!$V:$V, 0))</f>
        <v>100006034</v>
      </c>
      <c r="N30" s="113" t="s">
        <v>246</v>
      </c>
      <c r="O30" s="111">
        <f ca="1">INDEX(l2d_skin_ani_state_id, MATCH(OFFSET(O30, 0, 1), l2d_skin_ani_state_info, 0))</f>
        <v>10101113</v>
      </c>
      <c r="P30" s="114" t="s">
        <v>180</v>
      </c>
    </row>
    <row r="31" spans="1:16" ht="15" customHeight="1">
      <c r="A31" s="94" t="s">
        <v>185</v>
      </c>
      <c r="B31" s="95" t="s">
        <v>164</v>
      </c>
      <c r="C31" s="96" t="s">
        <v>25</v>
      </c>
      <c r="D31" s="96" t="s">
        <v>188</v>
      </c>
      <c r="E31" s="90" t="b">
        <v>0</v>
      </c>
      <c r="F31" s="97">
        <f t="shared" ca="1" si="0"/>
        <v>1</v>
      </c>
      <c r="G31" s="98" t="s">
        <v>232</v>
      </c>
      <c r="H31" s="97">
        <f t="shared" ca="1" si="1"/>
        <v>1</v>
      </c>
      <c r="I31" s="99" t="s">
        <v>14</v>
      </c>
      <c r="J31" s="97">
        <v>0</v>
      </c>
      <c r="K31" s="97">
        <f ca="1">INDEX('!참조'!$U:$U, MATCH(OFFSET(K31, 0, 1), '!참조'!$V:$V, 0))</f>
        <v>100006006</v>
      </c>
      <c r="L31" s="99" t="s">
        <v>239</v>
      </c>
      <c r="M31" s="97">
        <f ca="1">INDEX('!참조'!$U:$U, MATCH(OFFSET(M31, 0, 1), '!참조'!$V:$V, 0))</f>
        <v>100006034</v>
      </c>
      <c r="N31" s="99" t="s">
        <v>246</v>
      </c>
      <c r="O31" s="97">
        <f t="shared" ca="1" si="2"/>
        <v>10101113</v>
      </c>
      <c r="P31" s="100" t="s">
        <v>180</v>
      </c>
    </row>
    <row r="32" spans="1:16" ht="15" customHeight="1">
      <c r="A32" s="87" t="s">
        <v>185</v>
      </c>
      <c r="B32" s="88" t="s">
        <v>164</v>
      </c>
      <c r="C32" s="89" t="s">
        <v>25</v>
      </c>
      <c r="D32" s="89" t="s">
        <v>188</v>
      </c>
      <c r="E32" s="90" t="b">
        <v>0</v>
      </c>
      <c r="F32" s="90">
        <f ca="1">INDEX(TOUCH_BODY_TYPE_value, MATCH(OFFSET(F32, 0, 1), TOUCH_BODY_TYPE_comment, 0))</f>
        <v>2</v>
      </c>
      <c r="G32" s="98" t="s">
        <v>233</v>
      </c>
      <c r="H32" s="90">
        <f ca="1">INDEX(TOUCH_GESTURE_TYPE_value, MATCH(OFFSET(H32, 0, 1), TOUCH_GESTURE_TYPE_comment, 0))</f>
        <v>1</v>
      </c>
      <c r="I32" s="92" t="s">
        <v>14</v>
      </c>
      <c r="J32" s="90">
        <v>0</v>
      </c>
      <c r="K32" s="90">
        <f ca="1">INDEX('!참조'!$U:$U, MATCH(OFFSET(K32, 0, 1), '!참조'!$V:$V, 0))</f>
        <v>100006010</v>
      </c>
      <c r="L32" s="99" t="s">
        <v>292</v>
      </c>
      <c r="M32" s="90">
        <f ca="1">INDEX('!참조'!$U:$U, MATCH(OFFSET(M32, 0, 1), '!참조'!$V:$V, 0))</f>
        <v>100006034</v>
      </c>
      <c r="N32" s="92" t="s">
        <v>246</v>
      </c>
      <c r="O32" s="90">
        <f ca="1">INDEX(l2d_skin_ani_state_id, MATCH(OFFSET(O32, 0, 1), l2d_skin_ani_state_info, 0))</f>
        <v>10101113</v>
      </c>
      <c r="P32" s="100" t="s">
        <v>180</v>
      </c>
    </row>
    <row r="33" spans="1:16" ht="15.75" customHeight="1">
      <c r="A33" s="87" t="s">
        <v>185</v>
      </c>
      <c r="B33" s="88" t="s">
        <v>164</v>
      </c>
      <c r="C33" s="89" t="s">
        <v>25</v>
      </c>
      <c r="D33" s="89" t="s">
        <v>188</v>
      </c>
      <c r="E33" s="90" t="b">
        <v>0</v>
      </c>
      <c r="F33" s="90">
        <f ca="1">INDEX(TOUCH_BODY_TYPE_value, MATCH(OFFSET(F33, 0, 1), TOUCH_BODY_TYPE_comment, 0))</f>
        <v>3</v>
      </c>
      <c r="G33" s="98" t="s">
        <v>234</v>
      </c>
      <c r="H33" s="90">
        <f ca="1">INDEX(TOUCH_GESTURE_TYPE_value, MATCH(OFFSET(H33, 0, 1), TOUCH_GESTURE_TYPE_comment, 0))</f>
        <v>1</v>
      </c>
      <c r="I33" s="92" t="s">
        <v>14</v>
      </c>
      <c r="J33" s="90">
        <v>0</v>
      </c>
      <c r="K33" s="90">
        <f ca="1">INDEX('!참조'!$U:$U, MATCH(OFFSET(K33, 0, 1), '!참조'!$V:$V, 0))</f>
        <v>100006014</v>
      </c>
      <c r="L33" s="99" t="s">
        <v>241</v>
      </c>
      <c r="M33" s="90">
        <f ca="1">INDEX('!참조'!$U:$U, MATCH(OFFSET(M33, 0, 1), '!참조'!$V:$V, 0))</f>
        <v>100006034</v>
      </c>
      <c r="N33" s="92" t="s">
        <v>246</v>
      </c>
      <c r="O33" s="90">
        <f ca="1">INDEX(l2d_skin_ani_state_id, MATCH(OFFSET(O33, 0, 1), l2d_skin_ani_state_info, 0))</f>
        <v>10101113</v>
      </c>
      <c r="P33" s="100" t="s">
        <v>180</v>
      </c>
    </row>
    <row r="34" spans="1:16" ht="15.75" customHeight="1" thickBot="1">
      <c r="A34" s="108" t="s">
        <v>185</v>
      </c>
      <c r="B34" s="109" t="s">
        <v>164</v>
      </c>
      <c r="C34" s="110" t="s">
        <v>25</v>
      </c>
      <c r="D34" s="110" t="s">
        <v>188</v>
      </c>
      <c r="E34" s="111" t="b">
        <v>0</v>
      </c>
      <c r="F34" s="111">
        <f ca="1">INDEX(TOUCH_BODY_TYPE_value, MATCH(OFFSET(F34, 0, 1), TOUCH_BODY_TYPE_comment, 0))</f>
        <v>4</v>
      </c>
      <c r="G34" s="112" t="s">
        <v>235</v>
      </c>
      <c r="H34" s="111">
        <f ca="1">INDEX(TOUCH_GESTURE_TYPE_value, MATCH(OFFSET(H34, 0, 1), TOUCH_GESTURE_TYPE_comment, 0))</f>
        <v>1</v>
      </c>
      <c r="I34" s="113" t="s">
        <v>14</v>
      </c>
      <c r="J34" s="111">
        <v>0</v>
      </c>
      <c r="K34" s="111">
        <f ca="1">INDEX('!참조'!$U:$U, MATCH(OFFSET(K34, 0, 1), '!참조'!$V:$V, 0))</f>
        <v>100006018</v>
      </c>
      <c r="L34" s="113" t="s">
        <v>242</v>
      </c>
      <c r="M34" s="111">
        <f ca="1">INDEX('!참조'!$U:$U, MATCH(OFFSET(M34, 0, 1), '!참조'!$V:$V, 0))</f>
        <v>100006034</v>
      </c>
      <c r="N34" s="113" t="s">
        <v>246</v>
      </c>
      <c r="O34" s="111">
        <f ca="1">INDEX(l2d_skin_ani_state_id, MATCH(OFFSET(O34, 0, 1), l2d_skin_ani_state_info, 0))</f>
        <v>10101113</v>
      </c>
      <c r="P34" s="114" t="s">
        <v>180</v>
      </c>
    </row>
    <row r="35" spans="1:16" ht="15" customHeight="1">
      <c r="A35" s="94" t="s">
        <v>186</v>
      </c>
      <c r="B35" s="95" t="s">
        <v>164</v>
      </c>
      <c r="C35" s="96" t="s">
        <v>31</v>
      </c>
      <c r="D35" s="96" t="s">
        <v>188</v>
      </c>
      <c r="E35" s="97" t="b">
        <v>1</v>
      </c>
      <c r="F35" s="97">
        <f t="shared" ca="1" si="0"/>
        <v>1</v>
      </c>
      <c r="G35" s="98" t="s">
        <v>232</v>
      </c>
      <c r="H35" s="97">
        <f t="shared" ca="1" si="1"/>
        <v>1</v>
      </c>
      <c r="I35" s="99" t="s">
        <v>14</v>
      </c>
      <c r="J35" s="97">
        <v>10000605</v>
      </c>
      <c r="K35" s="97">
        <f ca="1">INDEX('!참조'!$U:$U, MATCH(OFFSET(K35, 0, 1), '!참조'!$V:$V, 0))</f>
        <v>100006008</v>
      </c>
      <c r="L35" s="99" t="s">
        <v>289</v>
      </c>
      <c r="M35" s="97">
        <f ca="1">INDEX('!참조'!$U:$U, MATCH(OFFSET(M35, 0, 1), '!참조'!$V:$V, 0))</f>
        <v>100006031</v>
      </c>
      <c r="N35" s="99" t="s">
        <v>247</v>
      </c>
      <c r="O35" s="97">
        <f t="shared" ca="1" si="2"/>
        <v>10101114</v>
      </c>
      <c r="P35" s="100" t="s">
        <v>181</v>
      </c>
    </row>
    <row r="36" spans="1:16" ht="15.75" customHeight="1">
      <c r="A36" s="87" t="s">
        <v>186</v>
      </c>
      <c r="B36" s="88" t="s">
        <v>164</v>
      </c>
      <c r="C36" s="89" t="s">
        <v>31</v>
      </c>
      <c r="D36" s="89" t="s">
        <v>188</v>
      </c>
      <c r="E36" s="90" t="b">
        <v>1</v>
      </c>
      <c r="F36" s="90">
        <f ca="1">INDEX(TOUCH_BODY_TYPE_value, MATCH(OFFSET(F36, 0, 1), TOUCH_BODY_TYPE_comment, 0))</f>
        <v>2</v>
      </c>
      <c r="G36" s="98" t="s">
        <v>233</v>
      </c>
      <c r="H36" s="90">
        <f ca="1">INDEX(TOUCH_GESTURE_TYPE_value, MATCH(OFFSET(H36, 0, 1), TOUCH_GESTURE_TYPE_comment, 0))</f>
        <v>1</v>
      </c>
      <c r="I36" s="92" t="s">
        <v>14</v>
      </c>
      <c r="J36" s="97">
        <v>10000606</v>
      </c>
      <c r="K36" s="90">
        <f ca="1">INDEX('!참조'!$U:$U, MATCH(OFFSET(K36, 0, 1), '!참조'!$V:$V, 0))</f>
        <v>100006012</v>
      </c>
      <c r="L36" s="99" t="s">
        <v>240</v>
      </c>
      <c r="M36" s="90">
        <f ca="1">INDEX('!참조'!$U:$U, MATCH(OFFSET(M36, 0, 1), '!참조'!$V:$V, 0))</f>
        <v>100006031</v>
      </c>
      <c r="N36" s="92" t="s">
        <v>247</v>
      </c>
      <c r="O36" s="90">
        <f ca="1">INDEX(l2d_skin_ani_state_id, MATCH(OFFSET(O36, 0, 1), l2d_skin_ani_state_info, 0))</f>
        <v>10101114</v>
      </c>
      <c r="P36" s="100" t="s">
        <v>181</v>
      </c>
    </row>
    <row r="37" spans="1:16" ht="15.75" customHeight="1">
      <c r="A37" s="87" t="s">
        <v>186</v>
      </c>
      <c r="B37" s="88" t="s">
        <v>164</v>
      </c>
      <c r="C37" s="89" t="s">
        <v>31</v>
      </c>
      <c r="D37" s="89" t="s">
        <v>188</v>
      </c>
      <c r="E37" s="90" t="b">
        <v>1</v>
      </c>
      <c r="F37" s="90">
        <f ca="1">INDEX(TOUCH_BODY_TYPE_value, MATCH(OFFSET(F37, 0, 1), TOUCH_BODY_TYPE_comment, 0))</f>
        <v>3</v>
      </c>
      <c r="G37" s="98" t="s">
        <v>234</v>
      </c>
      <c r="H37" s="90">
        <f ca="1">INDEX(TOUCH_GESTURE_TYPE_value, MATCH(OFFSET(H37, 0, 1), TOUCH_GESTURE_TYPE_comment, 0))</f>
        <v>1</v>
      </c>
      <c r="I37" s="92" t="s">
        <v>14</v>
      </c>
      <c r="J37" s="97">
        <v>10000607</v>
      </c>
      <c r="K37" s="90">
        <f ca="1">INDEX('!참조'!$U:$U, MATCH(OFFSET(K37, 0, 1), '!참조'!$V:$V, 0))</f>
        <v>100006016</v>
      </c>
      <c r="L37" s="99" t="s">
        <v>290</v>
      </c>
      <c r="M37" s="90">
        <f ca="1">INDEX('!참조'!$U:$U, MATCH(OFFSET(M37, 0, 1), '!참조'!$V:$V, 0))</f>
        <v>100006031</v>
      </c>
      <c r="N37" s="92" t="s">
        <v>247</v>
      </c>
      <c r="O37" s="90">
        <f ca="1">INDEX(l2d_skin_ani_state_id, MATCH(OFFSET(O37, 0, 1), l2d_skin_ani_state_info, 0))</f>
        <v>10101114</v>
      </c>
      <c r="P37" s="100" t="s">
        <v>181</v>
      </c>
    </row>
    <row r="38" spans="1:16" ht="15.75" customHeight="1" thickBot="1">
      <c r="A38" s="108" t="s">
        <v>186</v>
      </c>
      <c r="B38" s="109" t="s">
        <v>164</v>
      </c>
      <c r="C38" s="110" t="s">
        <v>31</v>
      </c>
      <c r="D38" s="110" t="s">
        <v>188</v>
      </c>
      <c r="E38" s="111" t="b">
        <v>1</v>
      </c>
      <c r="F38" s="111">
        <f ca="1">INDEX(TOUCH_BODY_TYPE_value, MATCH(OFFSET(F38, 0, 1), TOUCH_BODY_TYPE_comment, 0))</f>
        <v>4</v>
      </c>
      <c r="G38" s="112" t="s">
        <v>235</v>
      </c>
      <c r="H38" s="111">
        <f ca="1">INDEX(TOUCH_GESTURE_TYPE_value, MATCH(OFFSET(H38, 0, 1), TOUCH_GESTURE_TYPE_comment, 0))</f>
        <v>1</v>
      </c>
      <c r="I38" s="113" t="s">
        <v>14</v>
      </c>
      <c r="J38" s="111">
        <v>10000608</v>
      </c>
      <c r="K38" s="111">
        <f ca="1">INDEX('!참조'!$U:$U, MATCH(OFFSET(K38, 0, 1), '!참조'!$V:$V, 0))</f>
        <v>100006020</v>
      </c>
      <c r="L38" s="113" t="s">
        <v>291</v>
      </c>
      <c r="M38" s="111">
        <f ca="1">INDEX('!참조'!$U:$U, MATCH(OFFSET(M38, 0, 1), '!참조'!$V:$V, 0))</f>
        <v>100006031</v>
      </c>
      <c r="N38" s="113" t="s">
        <v>247</v>
      </c>
      <c r="O38" s="111">
        <f ca="1">INDEX(l2d_skin_ani_state_id, MATCH(OFFSET(O38, 0, 1), l2d_skin_ani_state_info, 0))</f>
        <v>10101114</v>
      </c>
      <c r="P38" s="114" t="s">
        <v>181</v>
      </c>
    </row>
    <row r="39" spans="1:16" ht="15" customHeight="1">
      <c r="A39" s="94" t="s">
        <v>186</v>
      </c>
      <c r="B39" s="95" t="s">
        <v>164</v>
      </c>
      <c r="C39" s="96" t="s">
        <v>31</v>
      </c>
      <c r="D39" s="96" t="s">
        <v>188</v>
      </c>
      <c r="E39" s="90" t="b">
        <v>0</v>
      </c>
      <c r="F39" s="97">
        <f t="shared" ca="1" si="0"/>
        <v>1</v>
      </c>
      <c r="G39" s="98" t="s">
        <v>232</v>
      </c>
      <c r="H39" s="97">
        <f t="shared" ca="1" si="1"/>
        <v>1</v>
      </c>
      <c r="I39" s="99" t="s">
        <v>14</v>
      </c>
      <c r="J39" s="97">
        <v>0</v>
      </c>
      <c r="K39" s="97">
        <f ca="1">INDEX('!참조'!$U:$U, MATCH(OFFSET(K39, 0, 1), '!참조'!$V:$V, 0))</f>
        <v>100006006</v>
      </c>
      <c r="L39" s="99" t="s">
        <v>239</v>
      </c>
      <c r="M39" s="97">
        <f ca="1">INDEX('!참조'!$U:$U, MATCH(OFFSET(M39, 0, 1), '!참조'!$V:$V, 0))</f>
        <v>100006031</v>
      </c>
      <c r="N39" s="99" t="s">
        <v>247</v>
      </c>
      <c r="O39" s="97">
        <f t="shared" ca="1" si="2"/>
        <v>10101114</v>
      </c>
      <c r="P39" s="100" t="s">
        <v>181</v>
      </c>
    </row>
    <row r="40" spans="1:16" ht="15.75" customHeight="1">
      <c r="A40" s="87" t="s">
        <v>186</v>
      </c>
      <c r="B40" s="88" t="s">
        <v>164</v>
      </c>
      <c r="C40" s="89" t="s">
        <v>31</v>
      </c>
      <c r="D40" s="89" t="s">
        <v>188</v>
      </c>
      <c r="E40" s="90" t="b">
        <v>0</v>
      </c>
      <c r="F40" s="90">
        <f ca="1">INDEX(TOUCH_BODY_TYPE_value, MATCH(OFFSET(F40, 0, 1), TOUCH_BODY_TYPE_comment, 0))</f>
        <v>2</v>
      </c>
      <c r="G40" s="98" t="s">
        <v>233</v>
      </c>
      <c r="H40" s="90">
        <f ca="1">INDEX(TOUCH_GESTURE_TYPE_value, MATCH(OFFSET(H40, 0, 1), TOUCH_GESTURE_TYPE_comment, 0))</f>
        <v>1</v>
      </c>
      <c r="I40" s="92" t="s">
        <v>14</v>
      </c>
      <c r="J40" s="90">
        <v>0</v>
      </c>
      <c r="K40" s="90">
        <f ca="1">INDEX('!참조'!$U:$U, MATCH(OFFSET(K40, 0, 1), '!참조'!$V:$V, 0))</f>
        <v>100006010</v>
      </c>
      <c r="L40" s="99" t="s">
        <v>292</v>
      </c>
      <c r="M40" s="90">
        <f ca="1">INDEX('!참조'!$U:$U, MATCH(OFFSET(M40, 0, 1), '!참조'!$V:$V, 0))</f>
        <v>100006031</v>
      </c>
      <c r="N40" s="92" t="s">
        <v>247</v>
      </c>
      <c r="O40" s="90">
        <f ca="1">INDEX(l2d_skin_ani_state_id, MATCH(OFFSET(O40, 0, 1), l2d_skin_ani_state_info, 0))</f>
        <v>10101114</v>
      </c>
      <c r="P40" s="100" t="s">
        <v>181</v>
      </c>
    </row>
    <row r="41" spans="1:16" ht="15.75" customHeight="1">
      <c r="A41" s="87" t="s">
        <v>186</v>
      </c>
      <c r="B41" s="88" t="s">
        <v>164</v>
      </c>
      <c r="C41" s="89" t="s">
        <v>31</v>
      </c>
      <c r="D41" s="89" t="s">
        <v>188</v>
      </c>
      <c r="E41" s="90" t="b">
        <v>0</v>
      </c>
      <c r="F41" s="90">
        <f ca="1">INDEX(TOUCH_BODY_TYPE_value, MATCH(OFFSET(F41, 0, 1), TOUCH_BODY_TYPE_comment, 0))</f>
        <v>3</v>
      </c>
      <c r="G41" s="98" t="s">
        <v>234</v>
      </c>
      <c r="H41" s="90">
        <f ca="1">INDEX(TOUCH_GESTURE_TYPE_value, MATCH(OFFSET(H41, 0, 1), TOUCH_GESTURE_TYPE_comment, 0))</f>
        <v>1</v>
      </c>
      <c r="I41" s="92" t="s">
        <v>14</v>
      </c>
      <c r="J41" s="90">
        <v>0</v>
      </c>
      <c r="K41" s="90">
        <f ca="1">INDEX('!참조'!$U:$U, MATCH(OFFSET(K41, 0, 1), '!참조'!$V:$V, 0))</f>
        <v>100006014</v>
      </c>
      <c r="L41" s="99" t="s">
        <v>241</v>
      </c>
      <c r="M41" s="90">
        <f ca="1">INDEX('!참조'!$U:$U, MATCH(OFFSET(M41, 0, 1), '!참조'!$V:$V, 0))</f>
        <v>100006031</v>
      </c>
      <c r="N41" s="92" t="s">
        <v>247</v>
      </c>
      <c r="O41" s="90">
        <f ca="1">INDEX(l2d_skin_ani_state_id, MATCH(OFFSET(O41, 0, 1), l2d_skin_ani_state_info, 0))</f>
        <v>10101114</v>
      </c>
      <c r="P41" s="100" t="s">
        <v>181</v>
      </c>
    </row>
    <row r="42" spans="1:16" ht="15.75" customHeight="1" thickBot="1">
      <c r="A42" s="108" t="s">
        <v>186</v>
      </c>
      <c r="B42" s="109" t="s">
        <v>164</v>
      </c>
      <c r="C42" s="110" t="s">
        <v>31</v>
      </c>
      <c r="D42" s="110" t="s">
        <v>188</v>
      </c>
      <c r="E42" s="111" t="b">
        <v>0</v>
      </c>
      <c r="F42" s="111">
        <f ca="1">INDEX(TOUCH_BODY_TYPE_value, MATCH(OFFSET(F42, 0, 1), TOUCH_BODY_TYPE_comment, 0))</f>
        <v>4</v>
      </c>
      <c r="G42" s="112" t="s">
        <v>235</v>
      </c>
      <c r="H42" s="111">
        <f ca="1">INDEX(TOUCH_GESTURE_TYPE_value, MATCH(OFFSET(H42, 0, 1), TOUCH_GESTURE_TYPE_comment, 0))</f>
        <v>1</v>
      </c>
      <c r="I42" s="113" t="s">
        <v>14</v>
      </c>
      <c r="J42" s="111">
        <v>0</v>
      </c>
      <c r="K42" s="111">
        <f ca="1">INDEX('!참조'!$U:$U, MATCH(OFFSET(K42, 0, 1), '!참조'!$V:$V, 0))</f>
        <v>100006018</v>
      </c>
      <c r="L42" s="113" t="s">
        <v>242</v>
      </c>
      <c r="M42" s="111">
        <f ca="1">INDEX('!참조'!$U:$U, MATCH(OFFSET(M42, 0, 1), '!참조'!$V:$V, 0))</f>
        <v>100006031</v>
      </c>
      <c r="N42" s="113" t="s">
        <v>247</v>
      </c>
      <c r="O42" s="111">
        <f ca="1">INDEX(l2d_skin_ani_state_id, MATCH(OFFSET(O42, 0, 1), l2d_skin_ani_state_info, 0))</f>
        <v>10101114</v>
      </c>
      <c r="P42" s="114" t="s">
        <v>181</v>
      </c>
    </row>
    <row r="43" spans="1:16" ht="15" customHeight="1">
      <c r="A43" s="94" t="s">
        <v>187</v>
      </c>
      <c r="B43" s="95" t="s">
        <v>164</v>
      </c>
      <c r="C43" s="96" t="s">
        <v>36</v>
      </c>
      <c r="D43" s="96" t="s">
        <v>188</v>
      </c>
      <c r="E43" s="97" t="b">
        <v>1</v>
      </c>
      <c r="F43" s="97">
        <f t="shared" ca="1" si="0"/>
        <v>1</v>
      </c>
      <c r="G43" s="98" t="s">
        <v>232</v>
      </c>
      <c r="H43" s="97">
        <f t="shared" ca="1" si="1"/>
        <v>1</v>
      </c>
      <c r="I43" s="99" t="s">
        <v>14</v>
      </c>
      <c r="J43" s="97">
        <v>10000609</v>
      </c>
      <c r="K43" s="97">
        <f ca="1">INDEX('!참조'!$U:$U, MATCH(OFFSET(K43, 0, 1), '!참조'!$V:$V, 0))</f>
        <v>100006008</v>
      </c>
      <c r="L43" s="99" t="s">
        <v>289</v>
      </c>
      <c r="M43" s="97">
        <f ca="1">INDEX('!참조'!$U:$U, MATCH(OFFSET(M43, 0, 1), '!참조'!$V:$V, 0))</f>
        <v>100006028</v>
      </c>
      <c r="N43" s="99" t="s">
        <v>244</v>
      </c>
      <c r="O43" s="97">
        <f t="shared" ca="1" si="2"/>
        <v>10101115</v>
      </c>
      <c r="P43" s="100" t="s">
        <v>182</v>
      </c>
    </row>
    <row r="44" spans="1:16" ht="15.75" customHeight="1">
      <c r="A44" s="87" t="s">
        <v>187</v>
      </c>
      <c r="B44" s="88" t="s">
        <v>164</v>
      </c>
      <c r="C44" s="89" t="s">
        <v>36</v>
      </c>
      <c r="D44" s="89" t="s">
        <v>188</v>
      </c>
      <c r="E44" s="90" t="b">
        <v>1</v>
      </c>
      <c r="F44" s="90">
        <f t="shared" ca="1" si="0"/>
        <v>2</v>
      </c>
      <c r="G44" s="98" t="s">
        <v>233</v>
      </c>
      <c r="H44" s="90">
        <f t="shared" ca="1" si="1"/>
        <v>1</v>
      </c>
      <c r="I44" s="92" t="s">
        <v>14</v>
      </c>
      <c r="J44" s="97">
        <v>10000610</v>
      </c>
      <c r="K44" s="90">
        <f ca="1">INDEX('!참조'!$U:$U, MATCH(OFFSET(K44, 0, 1), '!참조'!$V:$V, 0))</f>
        <v>100006012</v>
      </c>
      <c r="L44" s="99" t="s">
        <v>240</v>
      </c>
      <c r="M44" s="90">
        <f ca="1">INDEX('!참조'!$U:$U, MATCH(OFFSET(M44, 0, 1), '!참조'!$V:$V, 0))</f>
        <v>100006028</v>
      </c>
      <c r="N44" s="92" t="s">
        <v>244</v>
      </c>
      <c r="O44" s="90">
        <f t="shared" ca="1" si="2"/>
        <v>10101115</v>
      </c>
      <c r="P44" s="93" t="s">
        <v>182</v>
      </c>
    </row>
    <row r="45" spans="1:16" ht="15.75" customHeight="1">
      <c r="A45" s="87" t="s">
        <v>187</v>
      </c>
      <c r="B45" s="88" t="s">
        <v>164</v>
      </c>
      <c r="C45" s="89" t="s">
        <v>36</v>
      </c>
      <c r="D45" s="89" t="s">
        <v>188</v>
      </c>
      <c r="E45" s="90" t="b">
        <v>1</v>
      </c>
      <c r="F45" s="90">
        <f t="shared" ca="1" si="0"/>
        <v>3</v>
      </c>
      <c r="G45" s="98" t="s">
        <v>234</v>
      </c>
      <c r="H45" s="90">
        <f t="shared" ca="1" si="1"/>
        <v>1</v>
      </c>
      <c r="I45" s="92" t="s">
        <v>14</v>
      </c>
      <c r="J45" s="97">
        <v>10000611</v>
      </c>
      <c r="K45" s="90">
        <f ca="1">INDEX('!참조'!$U:$U, MATCH(OFFSET(K45, 0, 1), '!참조'!$V:$V, 0))</f>
        <v>100006016</v>
      </c>
      <c r="L45" s="99" t="s">
        <v>290</v>
      </c>
      <c r="M45" s="90">
        <f ca="1">INDEX('!참조'!$U:$U, MATCH(OFFSET(M45, 0, 1), '!참조'!$V:$V, 0))</f>
        <v>100006028</v>
      </c>
      <c r="N45" s="92" t="s">
        <v>244</v>
      </c>
      <c r="O45" s="90">
        <f t="shared" ca="1" si="2"/>
        <v>10101115</v>
      </c>
      <c r="P45" s="93" t="s">
        <v>182</v>
      </c>
    </row>
    <row r="46" spans="1:16" ht="15.75" customHeight="1" thickBot="1">
      <c r="A46" s="108" t="s">
        <v>187</v>
      </c>
      <c r="B46" s="109" t="s">
        <v>164</v>
      </c>
      <c r="C46" s="110" t="s">
        <v>36</v>
      </c>
      <c r="D46" s="110" t="s">
        <v>188</v>
      </c>
      <c r="E46" s="111" t="b">
        <v>1</v>
      </c>
      <c r="F46" s="111">
        <f t="shared" ca="1" si="0"/>
        <v>4</v>
      </c>
      <c r="G46" s="112" t="s">
        <v>235</v>
      </c>
      <c r="H46" s="111">
        <f t="shared" ca="1" si="1"/>
        <v>1</v>
      </c>
      <c r="I46" s="113" t="s">
        <v>14</v>
      </c>
      <c r="J46" s="111">
        <v>10000612</v>
      </c>
      <c r="K46" s="111">
        <f ca="1">INDEX('!참조'!$U:$U, MATCH(OFFSET(K46, 0, 1), '!참조'!$V:$V, 0))</f>
        <v>100006020</v>
      </c>
      <c r="L46" s="113" t="s">
        <v>291</v>
      </c>
      <c r="M46" s="111">
        <f ca="1">INDEX('!참조'!$U:$U, MATCH(OFFSET(M46, 0, 1), '!참조'!$V:$V, 0))</f>
        <v>100006028</v>
      </c>
      <c r="N46" s="113" t="s">
        <v>244</v>
      </c>
      <c r="O46" s="111">
        <f t="shared" ca="1" si="2"/>
        <v>10101115</v>
      </c>
      <c r="P46" s="114" t="s">
        <v>182</v>
      </c>
    </row>
    <row r="47" spans="1:16" ht="15" customHeight="1">
      <c r="A47" s="94" t="s">
        <v>187</v>
      </c>
      <c r="B47" s="95" t="s">
        <v>164</v>
      </c>
      <c r="C47" s="96" t="s">
        <v>36</v>
      </c>
      <c r="D47" s="96" t="s">
        <v>188</v>
      </c>
      <c r="E47" s="90" t="b">
        <v>0</v>
      </c>
      <c r="F47" s="97">
        <f t="shared" ca="1" si="0"/>
        <v>1</v>
      </c>
      <c r="G47" s="98" t="s">
        <v>232</v>
      </c>
      <c r="H47" s="97">
        <f t="shared" ca="1" si="1"/>
        <v>1</v>
      </c>
      <c r="I47" s="99" t="s">
        <v>14</v>
      </c>
      <c r="J47" s="97">
        <v>0</v>
      </c>
      <c r="K47" s="97">
        <f ca="1">INDEX('!참조'!$U:$U, MATCH(OFFSET(K47, 0, 1), '!참조'!$V:$V, 0))</f>
        <v>100006006</v>
      </c>
      <c r="L47" s="99" t="s">
        <v>239</v>
      </c>
      <c r="M47" s="97">
        <f ca="1">INDEX('!참조'!$U:$U, MATCH(OFFSET(M47, 0, 1), '!참조'!$V:$V, 0))</f>
        <v>100006028</v>
      </c>
      <c r="N47" s="99" t="s">
        <v>244</v>
      </c>
      <c r="O47" s="97">
        <f t="shared" ca="1" si="2"/>
        <v>10101115</v>
      </c>
      <c r="P47" s="100" t="s">
        <v>182</v>
      </c>
    </row>
    <row r="48" spans="1:16" ht="15.75" customHeight="1">
      <c r="A48" s="87" t="s">
        <v>187</v>
      </c>
      <c r="B48" s="88" t="s">
        <v>164</v>
      </c>
      <c r="C48" s="89" t="s">
        <v>36</v>
      </c>
      <c r="D48" s="89" t="s">
        <v>188</v>
      </c>
      <c r="E48" s="90" t="b">
        <v>0</v>
      </c>
      <c r="F48" s="90">
        <f t="shared" ca="1" si="0"/>
        <v>2</v>
      </c>
      <c r="G48" s="98" t="s">
        <v>233</v>
      </c>
      <c r="H48" s="90">
        <f t="shared" ca="1" si="1"/>
        <v>1</v>
      </c>
      <c r="I48" s="92" t="s">
        <v>14</v>
      </c>
      <c r="J48" s="90">
        <v>0</v>
      </c>
      <c r="K48" s="90">
        <f ca="1">INDEX('!참조'!$U:$U, MATCH(OFFSET(K48, 0, 1), '!참조'!$V:$V, 0))</f>
        <v>100006010</v>
      </c>
      <c r="L48" s="99" t="s">
        <v>292</v>
      </c>
      <c r="M48" s="90">
        <f ca="1">INDEX('!참조'!$U:$U, MATCH(OFFSET(M48, 0, 1), '!참조'!$V:$V, 0))</f>
        <v>100006028</v>
      </c>
      <c r="N48" s="92" t="s">
        <v>244</v>
      </c>
      <c r="O48" s="90">
        <f t="shared" ca="1" si="2"/>
        <v>10101115</v>
      </c>
      <c r="P48" s="93" t="s">
        <v>182</v>
      </c>
    </row>
    <row r="49" spans="1:16" ht="15.75" customHeight="1">
      <c r="A49" s="87" t="s">
        <v>187</v>
      </c>
      <c r="B49" s="88" t="s">
        <v>164</v>
      </c>
      <c r="C49" s="89" t="s">
        <v>36</v>
      </c>
      <c r="D49" s="89" t="s">
        <v>188</v>
      </c>
      <c r="E49" s="90" t="b">
        <v>0</v>
      </c>
      <c r="F49" s="90">
        <f t="shared" ca="1" si="0"/>
        <v>3</v>
      </c>
      <c r="G49" s="98" t="s">
        <v>234</v>
      </c>
      <c r="H49" s="90">
        <f t="shared" ca="1" si="1"/>
        <v>1</v>
      </c>
      <c r="I49" s="92" t="s">
        <v>14</v>
      </c>
      <c r="J49" s="90">
        <v>0</v>
      </c>
      <c r="K49" s="90">
        <f ca="1">INDEX('!참조'!$U:$U, MATCH(OFFSET(K49, 0, 1), '!참조'!$V:$V, 0))</f>
        <v>100006014</v>
      </c>
      <c r="L49" s="99" t="s">
        <v>241</v>
      </c>
      <c r="M49" s="90">
        <f ca="1">INDEX('!참조'!$U:$U, MATCH(OFFSET(M49, 0, 1), '!참조'!$V:$V, 0))</f>
        <v>100006028</v>
      </c>
      <c r="N49" s="92" t="s">
        <v>244</v>
      </c>
      <c r="O49" s="90">
        <f t="shared" ca="1" si="2"/>
        <v>10101115</v>
      </c>
      <c r="P49" s="93" t="s">
        <v>182</v>
      </c>
    </row>
    <row r="50" spans="1:16" ht="15.75" customHeight="1" thickBot="1">
      <c r="A50" s="108" t="s">
        <v>187</v>
      </c>
      <c r="B50" s="109" t="s">
        <v>164</v>
      </c>
      <c r="C50" s="110" t="s">
        <v>36</v>
      </c>
      <c r="D50" s="110" t="s">
        <v>188</v>
      </c>
      <c r="E50" s="111" t="b">
        <v>0</v>
      </c>
      <c r="F50" s="111">
        <f t="shared" ca="1" si="0"/>
        <v>4</v>
      </c>
      <c r="G50" s="112" t="s">
        <v>235</v>
      </c>
      <c r="H50" s="111">
        <f t="shared" ca="1" si="1"/>
        <v>1</v>
      </c>
      <c r="I50" s="113" t="s">
        <v>14</v>
      </c>
      <c r="J50" s="111">
        <v>0</v>
      </c>
      <c r="K50" s="111">
        <f ca="1">INDEX('!참조'!$U:$U, MATCH(OFFSET(K50, 0, 1), '!참조'!$V:$V, 0))</f>
        <v>100006018</v>
      </c>
      <c r="L50" s="113" t="s">
        <v>242</v>
      </c>
      <c r="M50" s="111">
        <f ca="1">INDEX('!참조'!$U:$U, MATCH(OFFSET(M50, 0, 1), '!참조'!$V:$V, 0))</f>
        <v>100006028</v>
      </c>
      <c r="N50" s="113" t="s">
        <v>244</v>
      </c>
      <c r="O50" s="111">
        <f t="shared" ca="1" si="2"/>
        <v>10101115</v>
      </c>
      <c r="P50" s="114" t="s">
        <v>182</v>
      </c>
    </row>
    <row r="51" spans="1:16" ht="15.75" customHeight="1"/>
    <row r="52" spans="1:16" ht="15.75" customHeight="1"/>
    <row r="53" spans="1:16" ht="15.75" customHeight="1"/>
    <row r="54" spans="1:16" ht="15.75" customHeight="1"/>
    <row r="55" spans="1:16" ht="15.75" customHeight="1"/>
    <row r="56" spans="1:16" ht="15.75" customHeight="1"/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P5:P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N5:N50 L5:L50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="85" zoomScaleNormal="85" workbookViewId="0">
      <selection activeCell="I40" sqref="I40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67" t="s">
        <v>141</v>
      </c>
    </row>
    <row r="2" spans="1:25" ht="34.5" customHeight="1">
      <c r="A2" s="27" t="s">
        <v>102</v>
      </c>
      <c r="B2" s="60" t="s">
        <v>77</v>
      </c>
      <c r="C2" s="61" t="s">
        <v>125</v>
      </c>
      <c r="D2" s="61" t="s">
        <v>108</v>
      </c>
      <c r="E2" s="27" t="s">
        <v>109</v>
      </c>
      <c r="F2" s="62" t="s">
        <v>109</v>
      </c>
      <c r="G2" s="27" t="s">
        <v>110</v>
      </c>
      <c r="H2" s="62" t="s">
        <v>110</v>
      </c>
      <c r="I2" s="27" t="s">
        <v>111</v>
      </c>
      <c r="J2" s="62" t="s">
        <v>112</v>
      </c>
      <c r="K2" s="27" t="s">
        <v>113</v>
      </c>
      <c r="L2" s="62" t="s">
        <v>114</v>
      </c>
      <c r="M2" s="27" t="s">
        <v>126</v>
      </c>
      <c r="N2" s="27" t="s">
        <v>115</v>
      </c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</row>
    <row r="3" spans="1:25" ht="16.5">
      <c r="A3" s="15" t="s">
        <v>81</v>
      </c>
      <c r="B3" s="35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36" t="s">
        <v>86</v>
      </c>
      <c r="C4" s="37" t="s">
        <v>127</v>
      </c>
      <c r="D4" s="37" t="s">
        <v>105</v>
      </c>
      <c r="E4" s="17" t="s">
        <v>116</v>
      </c>
      <c r="F4" s="38" t="s">
        <v>117</v>
      </c>
      <c r="G4" s="39" t="s">
        <v>118</v>
      </c>
      <c r="H4" s="40" t="s">
        <v>119</v>
      </c>
      <c r="I4" s="39" t="s">
        <v>120</v>
      </c>
      <c r="J4" s="40" t="s">
        <v>121</v>
      </c>
      <c r="K4" s="41" t="s">
        <v>122</v>
      </c>
      <c r="L4" s="40" t="s">
        <v>123</v>
      </c>
      <c r="M4" s="41" t="s">
        <v>128</v>
      </c>
      <c r="N4" s="39" t="s">
        <v>124</v>
      </c>
    </row>
    <row r="5" spans="1:25" ht="16.5">
      <c r="A5" s="64">
        <v>1010051101</v>
      </c>
      <c r="B5" s="24" t="s">
        <v>89</v>
      </c>
      <c r="C5" s="65" t="s">
        <v>129</v>
      </c>
      <c r="D5" s="54" t="s">
        <v>107</v>
      </c>
      <c r="E5" s="43">
        <f t="array" ref="E5">INDEX('!참조'!$F$3:$F$30,MATCH(F5,'!참조'!$G$3:$G$30,0))</f>
        <v>0</v>
      </c>
      <c r="F5" s="44" t="s">
        <v>13</v>
      </c>
      <c r="G5" s="43">
        <f t="array" ref="G5">INDEX('!참조'!$B$3:$B$20,MATCH(H5,'!참조'!$C$3:$C$20,0))</f>
        <v>1</v>
      </c>
      <c r="H5" s="45" t="s">
        <v>14</v>
      </c>
      <c r="I5" s="43"/>
      <c r="J5" s="45"/>
      <c r="K5" s="46"/>
      <c r="L5" s="45"/>
      <c r="M5" s="46"/>
      <c r="N5" s="30">
        <v>10100511</v>
      </c>
    </row>
    <row r="6" spans="1:25" ht="16.5">
      <c r="A6" s="51">
        <v>1010051101</v>
      </c>
      <c r="B6" s="25" t="s">
        <v>89</v>
      </c>
      <c r="C6" s="42" t="s">
        <v>130</v>
      </c>
      <c r="D6" s="53" t="s">
        <v>107</v>
      </c>
      <c r="E6" s="11">
        <f t="array" ref="E6">INDEX('!참조'!$F$3:$F$30,MATCH(F6,'!참조'!$G$3:$G$30,0))</f>
        <v>1</v>
      </c>
      <c r="F6" s="47" t="s">
        <v>232</v>
      </c>
      <c r="G6" s="11">
        <f t="array" ref="G6">INDEX('!참조'!$B$3:$B$20,MATCH(H6,'!참조'!$C$3:$C$20,0))</f>
        <v>1</v>
      </c>
      <c r="H6" s="48" t="s">
        <v>14</v>
      </c>
      <c r="I6" s="49"/>
      <c r="J6" s="48"/>
      <c r="K6" s="50"/>
      <c r="L6" s="48"/>
      <c r="M6" s="50"/>
      <c r="N6" s="32"/>
    </row>
    <row r="7" spans="1:25" ht="16.5">
      <c r="A7" s="51">
        <v>1010051101</v>
      </c>
      <c r="B7" s="25" t="s">
        <v>89</v>
      </c>
      <c r="C7" s="42" t="s">
        <v>130</v>
      </c>
      <c r="D7" s="53" t="s">
        <v>107</v>
      </c>
      <c r="E7" s="11">
        <f t="array" ref="E7">INDEX('!참조'!$F$3:$F$30,MATCH(F7,'!참조'!$G$3:$G$30,0))</f>
        <v>2</v>
      </c>
      <c r="F7" s="47" t="s">
        <v>233</v>
      </c>
      <c r="G7" s="11">
        <f t="array" ref="G7">INDEX('!참조'!$B$3:$B$20,MATCH(H7,'!참조'!$C$3:$C$20,0))</f>
        <v>1</v>
      </c>
      <c r="H7" s="48" t="s">
        <v>14</v>
      </c>
      <c r="I7" s="49"/>
      <c r="J7" s="48"/>
      <c r="K7" s="50"/>
      <c r="L7" s="48"/>
      <c r="M7" s="50"/>
      <c r="N7" s="32"/>
    </row>
    <row r="8" spans="1:25" ht="16.5">
      <c r="A8" s="51">
        <v>1010051101</v>
      </c>
      <c r="B8" s="25" t="s">
        <v>89</v>
      </c>
      <c r="C8" s="42" t="s">
        <v>131</v>
      </c>
      <c r="D8" s="53" t="s">
        <v>107</v>
      </c>
      <c r="E8" s="11">
        <f t="array" ref="E8">INDEX('!참조'!$F$3:$F$30,MATCH(F8,'!참조'!$G$3:$G$30,0))</f>
        <v>3</v>
      </c>
      <c r="F8" s="47" t="s">
        <v>234</v>
      </c>
      <c r="G8" s="11">
        <f t="array" ref="G8">INDEX('!참조'!$B$3:$B$20,MATCH(H8,'!참조'!$C$3:$C$20,0))</f>
        <v>1</v>
      </c>
      <c r="H8" s="48" t="s">
        <v>14</v>
      </c>
      <c r="I8" s="49"/>
      <c r="J8" s="48"/>
      <c r="K8" s="50"/>
      <c r="L8" s="48"/>
      <c r="M8" s="50"/>
      <c r="N8" s="32"/>
    </row>
    <row r="9" spans="1:25" ht="16.5">
      <c r="A9" s="51">
        <v>1010051101</v>
      </c>
      <c r="B9" s="25" t="s">
        <v>89</v>
      </c>
      <c r="C9" s="42" t="s">
        <v>132</v>
      </c>
      <c r="D9" s="53" t="s">
        <v>107</v>
      </c>
      <c r="E9" s="11">
        <f t="array" ref="E9">INDEX('!참조'!$F$3:$F$30,MATCH(F9,'!참조'!$G$3:$G$30,0))</f>
        <v>4</v>
      </c>
      <c r="F9" s="47" t="s">
        <v>235</v>
      </c>
      <c r="G9" s="11">
        <f t="array" ref="G9">INDEX('!참조'!$B$3:$B$20,MATCH(H9,'!참조'!$C$3:$C$20,0))</f>
        <v>1</v>
      </c>
      <c r="H9" s="48" t="s">
        <v>14</v>
      </c>
      <c r="I9" s="49"/>
      <c r="J9" s="48"/>
      <c r="K9" s="50"/>
      <c r="L9" s="48"/>
      <c r="M9" s="50"/>
      <c r="N9" s="32"/>
    </row>
    <row r="10" spans="1:25" ht="16.5">
      <c r="A10" s="31">
        <v>1010051101</v>
      </c>
      <c r="B10" s="25" t="s">
        <v>89</v>
      </c>
      <c r="C10" s="42" t="s">
        <v>133</v>
      </c>
      <c r="D10" s="42" t="s">
        <v>107</v>
      </c>
      <c r="E10" s="11">
        <f t="array" ref="E10">INDEX('!참조'!$F$3:$F$30,MATCH(F10,'!참조'!$G$3:$G$30,0))</f>
        <v>5</v>
      </c>
      <c r="F10" s="47" t="s">
        <v>248</v>
      </c>
      <c r="G10" s="11">
        <f t="array" ref="G10">INDEX('!참조'!$B$3:$B$20,MATCH(H10,'!참조'!$C$3:$C$20,0))</f>
        <v>1</v>
      </c>
      <c r="H10" s="48" t="s">
        <v>14</v>
      </c>
      <c r="I10" s="49"/>
      <c r="J10" s="48"/>
      <c r="K10" s="50"/>
      <c r="L10" s="48"/>
      <c r="M10" s="50"/>
      <c r="N10" s="32"/>
    </row>
    <row r="11" spans="1:25" ht="16.5">
      <c r="A11" s="31">
        <v>1010051101</v>
      </c>
      <c r="B11" s="25" t="s">
        <v>89</v>
      </c>
      <c r="C11" s="42" t="s">
        <v>134</v>
      </c>
      <c r="D11" s="42" t="s">
        <v>107</v>
      </c>
      <c r="E11" s="11">
        <f t="array" ref="E11">INDEX('!참조'!$F$3:$F$30,MATCH(F11,'!참조'!$G$3:$G$30,0))</f>
        <v>6</v>
      </c>
      <c r="F11" s="47" t="s">
        <v>249</v>
      </c>
      <c r="G11" s="11">
        <f t="array" ref="G11">INDEX('!참조'!$B$3:$B$20,MATCH(H11,'!참조'!$C$3:$C$20,0))</f>
        <v>4</v>
      </c>
      <c r="H11" s="48" t="s">
        <v>30</v>
      </c>
      <c r="I11" s="49"/>
      <c r="J11" s="48"/>
      <c r="K11" s="50"/>
      <c r="L11" s="48"/>
      <c r="M11" s="50"/>
      <c r="N11" s="32"/>
    </row>
    <row r="12" spans="1:25" ht="16.5">
      <c r="A12" s="31">
        <v>1010051101</v>
      </c>
      <c r="B12" s="25" t="s">
        <v>89</v>
      </c>
      <c r="C12" s="42" t="s">
        <v>135</v>
      </c>
      <c r="D12" s="42" t="s">
        <v>107</v>
      </c>
      <c r="E12" s="11">
        <f t="array" ref="E12">INDEX('!참조'!$F$3:$F$30,MATCH(F12,'!참조'!$G$3:$G$30,0))</f>
        <v>7</v>
      </c>
      <c r="F12" s="47" t="s">
        <v>250</v>
      </c>
      <c r="G12" s="11">
        <f t="array" ref="G12">INDEX('!참조'!$B$3:$B$20,MATCH(H12,'!참조'!$C$3:$C$20,0))</f>
        <v>4</v>
      </c>
      <c r="H12" s="48" t="s">
        <v>30</v>
      </c>
      <c r="I12" s="49"/>
      <c r="J12" s="48"/>
      <c r="K12" s="50"/>
      <c r="L12" s="48"/>
      <c r="M12" s="50"/>
      <c r="N12" s="32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</row>
    <row r="13" spans="1:25" ht="16.5">
      <c r="A13" s="31">
        <v>1010051102</v>
      </c>
      <c r="B13" s="25" t="s">
        <v>136</v>
      </c>
      <c r="C13" s="42" t="s">
        <v>135</v>
      </c>
      <c r="D13" s="42" t="s">
        <v>107</v>
      </c>
      <c r="E13" s="11">
        <f t="array" ref="E13">INDEX('!참조'!$F$3:$F$30,MATCH(F13,'!참조'!$G$3:$G$30,0))</f>
        <v>8</v>
      </c>
      <c r="F13" s="47" t="s">
        <v>251</v>
      </c>
      <c r="G13" s="11">
        <f t="array" ref="G13">INDEX('!참조'!$B$3:$B$20,MATCH(H13,'!참조'!$C$3:$C$20,0))</f>
        <v>4</v>
      </c>
      <c r="H13" s="48" t="s">
        <v>30</v>
      </c>
      <c r="I13" s="49"/>
      <c r="J13" s="48"/>
      <c r="K13" s="50"/>
      <c r="L13" s="48"/>
      <c r="M13" s="50"/>
      <c r="N13" s="32"/>
    </row>
    <row r="14" spans="1:25" ht="17.25" thickBot="1">
      <c r="A14" s="33">
        <v>1010051103</v>
      </c>
      <c r="B14" s="26" t="s">
        <v>137</v>
      </c>
      <c r="C14" s="52" t="s">
        <v>135</v>
      </c>
      <c r="D14" s="52" t="s">
        <v>107</v>
      </c>
      <c r="E14" s="55">
        <f t="array" ref="E14">INDEX('!참조'!$F$3:$F$30,MATCH(F14,'!참조'!$G$3:$G$30,0))</f>
        <v>9</v>
      </c>
      <c r="F14" s="56" t="s">
        <v>252</v>
      </c>
      <c r="G14" s="55">
        <f t="array" ref="G14">INDEX('!참조'!$B$3:$B$20,MATCH(H14,'!참조'!$C$3:$C$20,0))</f>
        <v>4</v>
      </c>
      <c r="H14" s="57" t="s">
        <v>30</v>
      </c>
      <c r="I14" s="58"/>
      <c r="J14" s="57"/>
      <c r="K14" s="59"/>
      <c r="L14" s="57"/>
      <c r="M14" s="59"/>
      <c r="N14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2024-03-20T13:45:11Z</dcterms:modified>
</cp:coreProperties>
</file>