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FCE81F5B-722E-456C-9C29-BF08BAFD036D}" xr6:coauthVersionLast="47" xr6:coauthVersionMax="47" xr10:uidLastSave="{00000000-0000-0000-0000-000000000000}"/>
  <bookViews>
    <workbookView xWindow="41955" yWindow="4320" windowWidth="31875" windowHeight="16500" activeTab="1" xr2:uid="{00000000-000D-0000-FFFF-FFFF00000000}"/>
  </bookViews>
  <sheets>
    <sheet name="!시뮬레이터" sheetId="2" r:id="rId1"/>
    <sheet name="pc_stat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T58" i="1"/>
  <c r="U58" i="1" s="1"/>
  <c r="V57" i="1"/>
  <c r="T57" i="1"/>
  <c r="U57" i="1" s="1"/>
  <c r="V56" i="1"/>
  <c r="T56" i="1"/>
  <c r="U56" i="1" s="1"/>
  <c r="V55" i="1"/>
  <c r="T55" i="1"/>
  <c r="V54" i="1"/>
  <c r="T54" i="1"/>
  <c r="U54" i="1" s="1"/>
  <c r="V53" i="1"/>
  <c r="T53" i="1"/>
  <c r="U53" i="1" s="1"/>
  <c r="V52" i="1"/>
  <c r="T52" i="1"/>
  <c r="U52" i="1" s="1"/>
  <c r="V51" i="1"/>
  <c r="T51" i="1"/>
  <c r="U51" i="1" s="1"/>
  <c r="V50" i="1"/>
  <c r="T50" i="1"/>
  <c r="U50" i="1" s="1"/>
  <c r="V49" i="1"/>
  <c r="T49" i="1"/>
  <c r="V48" i="1"/>
  <c r="T48" i="1"/>
  <c r="V47" i="1"/>
  <c r="T47" i="1"/>
  <c r="U47" i="1" s="1"/>
  <c r="V46" i="1"/>
  <c r="T46" i="1"/>
  <c r="U46" i="1" s="1"/>
  <c r="V45" i="1"/>
  <c r="U45" i="1" s="1"/>
  <c r="T45" i="1"/>
  <c r="V44" i="1"/>
  <c r="T44" i="1"/>
  <c r="U44" i="1" s="1"/>
  <c r="V43" i="1"/>
  <c r="T43" i="1"/>
  <c r="U43" i="1" s="1"/>
  <c r="V42" i="1"/>
  <c r="T42" i="1"/>
  <c r="U42" i="1" s="1"/>
  <c r="V41" i="1"/>
  <c r="T41" i="1"/>
  <c r="U41" i="1" s="1"/>
  <c r="V40" i="1"/>
  <c r="T40" i="1"/>
  <c r="U40" i="1" s="1"/>
  <c r="V39" i="1"/>
  <c r="T39" i="1"/>
  <c r="V38" i="1"/>
  <c r="T38" i="1"/>
  <c r="V37" i="1"/>
  <c r="T37" i="1"/>
  <c r="U37" i="1" s="1"/>
  <c r="V36" i="1"/>
  <c r="T36" i="1"/>
  <c r="U36" i="1" s="1"/>
  <c r="V35" i="1"/>
  <c r="U35" i="1" s="1"/>
  <c r="T35" i="1"/>
  <c r="V34" i="1"/>
  <c r="T34" i="1"/>
  <c r="U34" i="1" s="1"/>
  <c r="V33" i="1"/>
  <c r="T33" i="1"/>
  <c r="U33" i="1" s="1"/>
  <c r="V32" i="1"/>
  <c r="T32" i="1"/>
  <c r="U32" i="1" s="1"/>
  <c r="V31" i="1"/>
  <c r="T31" i="1"/>
  <c r="U31" i="1" s="1"/>
  <c r="V30" i="1"/>
  <c r="T30" i="1"/>
  <c r="U30" i="1" s="1"/>
  <c r="V29" i="1"/>
  <c r="T29" i="1"/>
  <c r="U29" i="1" s="1"/>
  <c r="V28" i="1"/>
  <c r="T28" i="1"/>
  <c r="U28" i="1" s="1"/>
  <c r="V27" i="1"/>
  <c r="T27" i="1"/>
  <c r="U27" i="1" s="1"/>
  <c r="V26" i="1"/>
  <c r="T26" i="1"/>
  <c r="V25" i="1"/>
  <c r="T25" i="1"/>
  <c r="V24" i="1"/>
  <c r="T24" i="1"/>
  <c r="U24" i="1" s="1"/>
  <c r="V23" i="1"/>
  <c r="T23" i="1"/>
  <c r="U23" i="1" s="1"/>
  <c r="V22" i="1"/>
  <c r="T22" i="1"/>
  <c r="U22" i="1" s="1"/>
  <c r="V21" i="1"/>
  <c r="T21" i="1"/>
  <c r="U21" i="1" s="1"/>
  <c r="V20" i="1"/>
  <c r="T20" i="1"/>
  <c r="U20" i="1" s="1"/>
  <c r="V19" i="1"/>
  <c r="T19" i="1"/>
  <c r="U19" i="1" s="1"/>
  <c r="V18" i="1"/>
  <c r="T18" i="1"/>
  <c r="U18" i="1" s="1"/>
  <c r="V17" i="1"/>
  <c r="T17" i="1"/>
  <c r="U17" i="1" s="1"/>
  <c r="V16" i="1"/>
  <c r="T16" i="1"/>
  <c r="V15" i="1"/>
  <c r="T15" i="1"/>
  <c r="V14" i="1"/>
  <c r="T14" i="1"/>
  <c r="U14" i="1" s="1"/>
  <c r="V13" i="1"/>
  <c r="T13" i="1"/>
  <c r="U13" i="1" s="1"/>
  <c r="V12" i="1"/>
  <c r="T12" i="1"/>
  <c r="U12" i="1" s="1"/>
  <c r="V11" i="1"/>
  <c r="T11" i="1"/>
  <c r="U11" i="1" s="1"/>
  <c r="T10" i="1"/>
  <c r="T9" i="1"/>
  <c r="T8" i="1"/>
  <c r="T7" i="1"/>
  <c r="T6" i="1"/>
  <c r="T5" i="1"/>
  <c r="G6" i="1"/>
  <c r="V6" i="1" s="1"/>
  <c r="G7" i="1"/>
  <c r="V7" i="1" s="1"/>
  <c r="G8" i="1"/>
  <c r="V8" i="1" s="1"/>
  <c r="G9" i="1"/>
  <c r="V9" i="1" s="1"/>
  <c r="G10" i="1"/>
  <c r="V10" i="1" s="1"/>
  <c r="G5" i="1"/>
  <c r="V5" i="1" s="1"/>
  <c r="U5" i="1" s="1"/>
  <c r="U15" i="1" l="1"/>
  <c r="U25" i="1"/>
  <c r="U6" i="1"/>
  <c r="U16" i="1"/>
  <c r="E16" i="1" s="1"/>
  <c r="U26" i="1"/>
  <c r="E26" i="1" s="1"/>
  <c r="U55" i="1"/>
  <c r="U7" i="1"/>
  <c r="F7" i="1" s="1"/>
  <c r="U8" i="1"/>
  <c r="F8" i="1" s="1"/>
  <c r="U38" i="1"/>
  <c r="U48" i="1"/>
  <c r="U10" i="1"/>
  <c r="F10" i="1" s="1"/>
  <c r="U9" i="1"/>
  <c r="U39" i="1"/>
  <c r="U49" i="1"/>
  <c r="E15" i="1"/>
  <c r="E17" i="1"/>
  <c r="D29" i="1"/>
  <c r="E29" i="1"/>
  <c r="E30" i="1"/>
  <c r="E50" i="1"/>
  <c r="D33" i="1"/>
  <c r="E33" i="1"/>
  <c r="E35" i="1"/>
  <c r="D36" i="1"/>
  <c r="E36" i="1"/>
  <c r="E40" i="1"/>
  <c r="D37" i="1"/>
  <c r="D34" i="1"/>
  <c r="D46" i="1"/>
  <c r="E46" i="1"/>
  <c r="E44" i="1"/>
  <c r="E42" i="1"/>
  <c r="E45" i="1"/>
  <c r="D49" i="1"/>
  <c r="D48" i="1"/>
  <c r="E48" i="1"/>
  <c r="E52" i="1"/>
  <c r="D47" i="1"/>
  <c r="E47" i="1"/>
  <c r="D53" i="1"/>
  <c r="F53" i="1"/>
  <c r="D56" i="1"/>
  <c r="F56" i="1"/>
  <c r="D54" i="1"/>
  <c r="F54" i="1"/>
  <c r="D55" i="1"/>
  <c r="F55" i="1"/>
  <c r="D13" i="1"/>
  <c r="E13" i="1"/>
  <c r="D16" i="1"/>
  <c r="D27" i="1"/>
  <c r="E27" i="1"/>
  <c r="E37" i="1"/>
  <c r="E23" i="1"/>
  <c r="E22" i="1"/>
  <c r="D21" i="1"/>
  <c r="E21" i="1"/>
  <c r="E20" i="1"/>
  <c r="D19" i="1"/>
  <c r="E19" i="1"/>
  <c r="E18" i="1"/>
  <c r="D18" i="1"/>
  <c r="E28" i="1"/>
  <c r="D28" i="1"/>
  <c r="D26" i="1"/>
  <c r="D14" i="1"/>
  <c r="D15" i="1"/>
  <c r="E32" i="1"/>
  <c r="D57" i="1"/>
  <c r="F57" i="1"/>
  <c r="D43" i="1"/>
  <c r="E41" i="1"/>
  <c r="E24" i="1"/>
  <c r="E25" i="1"/>
  <c r="E12" i="1"/>
  <c r="F5" i="1"/>
  <c r="E51" i="1"/>
  <c r="E31" i="1"/>
  <c r="E11" i="1"/>
  <c r="F58" i="1"/>
  <c r="D6" i="1"/>
  <c r="D9" i="1"/>
  <c r="E39" i="1"/>
  <c r="E38" i="1"/>
  <c r="E14" i="1"/>
  <c r="E34" i="1"/>
  <c r="D20" i="1"/>
  <c r="D25" i="1"/>
  <c r="D24" i="1"/>
  <c r="D38" i="1"/>
  <c r="D58" i="1"/>
  <c r="D17" i="1"/>
  <c r="D39" i="1"/>
  <c r="D45" i="1"/>
  <c r="D44" i="1"/>
  <c r="D35" i="1"/>
  <c r="D40" i="1"/>
  <c r="D41" i="1"/>
  <c r="D5" i="1"/>
  <c r="D23" i="1"/>
  <c r="D42" i="1"/>
  <c r="E43" i="1"/>
  <c r="D52" i="1"/>
  <c r="D32" i="1"/>
  <c r="D12" i="1"/>
  <c r="D8" i="1"/>
  <c r="D22" i="1"/>
  <c r="D51" i="1"/>
  <c r="D31" i="1"/>
  <c r="D11" i="1"/>
  <c r="D50" i="1"/>
  <c r="D30" i="1"/>
  <c r="E49" i="1"/>
  <c r="D7" i="1"/>
  <c r="F6" i="1"/>
  <c r="D10" i="1" l="1"/>
  <c r="F9" i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tc={65BEA5D5-17A3-4CC4-A0D6-489D85C6267F}</author>
    <author>tc={E5F38DBE-8296-4734-8806-8AE5400BD286}</author>
  </authors>
  <commentList>
    <comment ref="P2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P13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tc={31973630-B100-47B2-BD67-62F94B0B78E9}</author>
  </authors>
  <commentList>
    <comment ref="Q2" authorId="0" shapeId="0" xr:uid="{00000000-0006-0000-01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<sst xmlns="http://schemas.openxmlformats.org/spreadsheetml/2006/main" count="240" uniqueCount="96">
  <si>
    <t>캐릭터 설명(기획)</t>
    <phoneticPr fontId="3" type="noConversion"/>
  </si>
  <si>
    <t>별성 정보</t>
    <phoneticPr fontId="3" type="noConversion"/>
  </si>
  <si>
    <t>체력</t>
    <phoneticPr fontId="3" type="noConversion"/>
  </si>
  <si>
    <t>물리 공격력</t>
    <phoneticPr fontId="3" type="noConversion"/>
  </si>
  <si>
    <t>마법 공격력</t>
    <phoneticPr fontId="3" type="noConversion"/>
  </si>
  <si>
    <t>물리 방어력</t>
    <phoneticPr fontId="3" type="noConversion"/>
  </si>
  <si>
    <t>마법_방어력</t>
    <phoneticPr fontId="3" type="noConversion"/>
  </si>
  <si>
    <t>타격 시 회복량</t>
    <phoneticPr fontId="3" type="noConversion"/>
  </si>
  <si>
    <t>회피</t>
    <phoneticPr fontId="3" type="noConversion"/>
  </si>
  <si>
    <t>명중</t>
    <phoneticPr fontId="3" type="noConversion"/>
  </si>
  <si>
    <t>힐량</t>
    <phoneticPr fontId="3" type="noConversion"/>
  </si>
  <si>
    <t>강인함</t>
    <phoneticPr fontId="3" type="noConversion"/>
  </si>
  <si>
    <t>무게</t>
    <phoneticPr fontId="3" type="noConversion"/>
  </si>
  <si>
    <t>자동 회복</t>
    <phoneticPr fontId="3" type="noConversion"/>
  </si>
  <si>
    <t>key_1:int</t>
    <phoneticPr fontId="3" type="noConversion"/>
  </si>
  <si>
    <t>string</t>
    <phoneticPr fontId="3" type="noConversion"/>
  </si>
  <si>
    <t>key_2:int</t>
    <phoneticPr fontId="3" type="noConversion"/>
  </si>
  <si>
    <t>double</t>
    <phoneticPr fontId="3" type="noConversion"/>
  </si>
  <si>
    <t>#desc</t>
    <phoneticPr fontId="3" type="noConversion"/>
  </si>
  <si>
    <t>star_grade</t>
    <phoneticPr fontId="3" type="noConversion"/>
  </si>
  <si>
    <t>hp</t>
    <phoneticPr fontId="3" type="noConversion"/>
  </si>
  <si>
    <t>p_attack</t>
    <phoneticPr fontId="3" type="noConversion"/>
  </si>
  <si>
    <t>m_attack</t>
    <phoneticPr fontId="3" type="noConversion"/>
  </si>
  <si>
    <t>p_defend</t>
    <phoneticPr fontId="3" type="noConversion"/>
  </si>
  <si>
    <t>m_defend</t>
    <phoneticPr fontId="3" type="noConversion"/>
  </si>
  <si>
    <t>p_cri_rate</t>
    <phoneticPr fontId="3" type="noConversion"/>
  </si>
  <si>
    <t>m_cri_rate</t>
    <phoneticPr fontId="3" type="noConversion"/>
  </si>
  <si>
    <t>p_cri_power</t>
    <phoneticPr fontId="3" type="noConversion"/>
  </si>
  <si>
    <t>m_cri_power</t>
    <phoneticPr fontId="3" type="noConversion"/>
  </si>
  <si>
    <t>attack_recovery</t>
    <phoneticPr fontId="3" type="noConversion"/>
  </si>
  <si>
    <t>evasion</t>
    <phoneticPr fontId="3" type="noConversion"/>
  </si>
  <si>
    <t>accuracy</t>
    <phoneticPr fontId="3" type="noConversion"/>
  </si>
  <si>
    <t>heal</t>
    <phoneticPr fontId="3" type="noConversion"/>
  </si>
  <si>
    <t xml:space="preserve">resist </t>
    <phoneticPr fontId="3" type="noConversion"/>
  </si>
  <si>
    <t>weight</t>
    <phoneticPr fontId="3" type="noConversion"/>
  </si>
  <si>
    <t>auto_recovery</t>
    <phoneticPr fontId="3" type="noConversion"/>
  </si>
  <si>
    <t>move_speed</t>
    <phoneticPr fontId="3" type="noConversion"/>
  </si>
  <si>
    <t>루시아</t>
  </si>
  <si>
    <t>라일라</t>
  </si>
  <si>
    <t>바이올렛</t>
  </si>
  <si>
    <t>데이지</t>
  </si>
  <si>
    <t>에일린</t>
  </si>
  <si>
    <t>클레어</t>
  </si>
  <si>
    <t>마네</t>
  </si>
  <si>
    <t>츠키</t>
  </si>
  <si>
    <t>레벨</t>
    <phoneticPr fontId="2" type="noConversion"/>
  </si>
  <si>
    <t>결과 값</t>
    <phoneticPr fontId="2" type="noConversion"/>
  </si>
  <si>
    <t>별성</t>
    <phoneticPr fontId="2" type="noConversion"/>
  </si>
  <si>
    <t>마크리</t>
    <phoneticPr fontId="3" type="noConversion"/>
  </si>
  <si>
    <t>물크리</t>
    <phoneticPr fontId="3" type="noConversion"/>
  </si>
  <si>
    <t>물공</t>
    <phoneticPr fontId="3" type="noConversion"/>
  </si>
  <si>
    <t>마공</t>
    <phoneticPr fontId="3" type="noConversion"/>
  </si>
  <si>
    <t>물방</t>
    <phoneticPr fontId="3" type="noConversion"/>
  </si>
  <si>
    <t>마방</t>
    <phoneticPr fontId="3" type="noConversion"/>
  </si>
  <si>
    <t>물크추뎀</t>
    <phoneticPr fontId="3" type="noConversion"/>
  </si>
  <si>
    <t>마크추뎀</t>
    <phoneticPr fontId="3" type="noConversion"/>
  </si>
  <si>
    <t>흡혈</t>
    <phoneticPr fontId="3" type="noConversion"/>
  </si>
  <si>
    <t>이속</t>
    <phoneticPr fontId="3" type="noConversion"/>
  </si>
  <si>
    <t>엘리자베스</t>
    <phoneticPr fontId="2" type="noConversion"/>
  </si>
  <si>
    <t>Player_Character_Level_Stat_Data</t>
    <phoneticPr fontId="2" type="noConversion"/>
  </si>
  <si>
    <t>player_character_id</t>
    <phoneticPr fontId="3" type="noConversion"/>
  </si>
  <si>
    <t>캐릭터 아이디</t>
    <phoneticPr fontId="3" type="noConversion"/>
  </si>
  <si>
    <t>물리 치명타 확률</t>
    <phoneticPr fontId="3" type="noConversion"/>
  </si>
  <si>
    <t>마법 치명타 확률</t>
    <phoneticPr fontId="3" type="noConversion"/>
  </si>
  <si>
    <t>물리 치명타 추가 대미지</t>
    <phoneticPr fontId="3" type="noConversion"/>
  </si>
  <si>
    <t>마법 치명타 추가 대미지</t>
    <phoneticPr fontId="3" type="noConversion"/>
  </si>
  <si>
    <t>life</t>
  </si>
  <si>
    <t>magic_attack</t>
  </si>
  <si>
    <t>physics_defend</t>
  </si>
  <si>
    <t>magic_defend</t>
  </si>
  <si>
    <t>비중 값 입력 - 기준 비중 직업: 밸런싱형 물리 근거리 딜러</t>
    <phoneticPr fontId="2" type="noConversion"/>
  </si>
  <si>
    <t>physics_attack</t>
    <phoneticPr fontId="2" type="noConversion"/>
  </si>
  <si>
    <t>attack_life_recovery</t>
    <phoneticPr fontId="2" type="noConversion"/>
  </si>
  <si>
    <t>physics_critical_power_add</t>
    <phoneticPr fontId="2" type="noConversion"/>
  </si>
  <si>
    <t>magic_critical_power_add</t>
    <phoneticPr fontId="2" type="noConversion"/>
  </si>
  <si>
    <t>magic_critical_chance</t>
    <phoneticPr fontId="2" type="noConversion"/>
  </si>
  <si>
    <t>physics_critical_chance</t>
    <phoneticPr fontId="2" type="noConversion"/>
  </si>
  <si>
    <t>evasion</t>
    <phoneticPr fontId="2" type="noConversion"/>
  </si>
  <si>
    <t>accuracy</t>
    <phoneticPr fontId="2" type="noConversion"/>
  </si>
  <si>
    <t>heal</t>
    <phoneticPr fontId="2" type="noConversion"/>
  </si>
  <si>
    <t xml:space="preserve">resist </t>
    <phoneticPr fontId="2" type="noConversion"/>
  </si>
  <si>
    <t>weight</t>
    <phoneticPr fontId="2" type="noConversion"/>
  </si>
  <si>
    <t>auto_recovery</t>
    <phoneticPr fontId="2" type="noConversion"/>
  </si>
  <si>
    <t>#배율 계산</t>
    <phoneticPr fontId="2" type="noConversion"/>
  </si>
  <si>
    <t>나눠지는 능력</t>
    <phoneticPr fontId="3" type="noConversion"/>
  </si>
  <si>
    <t>공격력 합산</t>
    <phoneticPr fontId="3" type="noConversion"/>
  </si>
  <si>
    <t>사정거리</t>
    <phoneticPr fontId="3" type="noConversion"/>
  </si>
  <si>
    <t>#사거리</t>
    <phoneticPr fontId="2" type="noConversion"/>
  </si>
  <si>
    <t>사거리 반영해서 불러온</t>
    <phoneticPr fontId="3" type="noConversion"/>
  </si>
  <si>
    <t>#배율 합산</t>
    <phoneticPr fontId="2" type="noConversion"/>
  </si>
  <si>
    <t>#체력 수치</t>
    <phoneticPr fontId="2" type="noConversion"/>
  </si>
  <si>
    <t>#사거리_to_체력</t>
    <phoneticPr fontId="3" type="noConversion"/>
  </si>
  <si>
    <t>#탱킹력_계산</t>
    <phoneticPr fontId="3" type="noConversion"/>
  </si>
  <si>
    <t>적용 비율</t>
    <phoneticPr fontId="3" type="noConversion"/>
  </si>
  <si>
    <t>적용 비율</t>
    <phoneticPr fontId="2" type="noConversion"/>
  </si>
  <si>
    <t>#탱킹력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</si>
</sst>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/>
    <xf numFmtId="0" fontId="1" fillId="5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5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" fillId="0" borderId="0" xfId="0" applyFont="1"/>
    <xf numFmtId="0" fontId="4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/>
    <xf numFmtId="0" fontId="1" fillId="2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0" borderId="8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15" xfId="0" applyFill="1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0" fillId="5" borderId="5" xfId="0" applyFill="1" applyBorder="1"/>
    <xf numFmtId="0" fontId="0" fillId="5" borderId="13" xfId="0" applyFill="1" applyBorder="1"/>
    <xf numFmtId="0" fontId="4" fillId="8" borderId="1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3310793F-4339-4C98-8FA1-CE3EA30DDB4B}" userId="e5ea80ba949d36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2-02T05:50:03.72" personId="{3310793F-4339-4C98-8FA1-CE3EA30DDB4B}" id="{65BEA5D5-17A3-4CC4-A0D6-489D85C6267F}">
    <text>상태이상 저항 값</text>
  </threadedComment>
  <threadedComment ref="P13" dT="2024-02-02T05:50:03.72" personId="{3310793F-4339-4C98-8FA1-CE3EA30DDB4B}" id="{E5F38DBE-8296-4734-8806-8AE5400BD286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4-02-02T05:50:03.72" personId="{3310793F-4339-4C98-8FA1-CE3EA30DDB4B}" id="{31973630-B100-47B2-BD67-62F94B0B78E9}">
    <text>상태이상 저항 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topLeftCell="J1" zoomScale="85" zoomScaleNormal="85" workbookViewId="0">
      <selection activeCell="Y2" sqref="Y2:AE58"/>
    </sheetView>
  </sheetViews>
  <sheetFormatPr defaultRowHeight="16.5" x14ac:dyDescent="0.3"/>
  <cols>
    <col min="23" max="23" width="14" bestFit="1" customWidth="1"/>
    <col min="24" max="24" width="11.875" bestFit="1" customWidth="1"/>
    <col min="25" max="25" width="14" bestFit="1" customWidth="1"/>
    <col min="26" max="26" width="11.875" bestFit="1" customWidth="1"/>
    <col min="27" max="27" width="23" bestFit="1" customWidth="1"/>
    <col min="28" max="28" width="8.5" bestFit="1" customWidth="1"/>
    <col min="29" max="29" width="9.25" bestFit="1" customWidth="1"/>
    <col min="30" max="30" width="15.875" bestFit="1" customWidth="1"/>
    <col min="31" max="31" width="14.625" bestFit="1" customWidth="1"/>
  </cols>
  <sheetData>
    <row r="1" spans="2:21" ht="21" thickBot="1" x14ac:dyDescent="0.4">
      <c r="C1" s="20" t="s">
        <v>70</v>
      </c>
    </row>
    <row r="2" spans="2:21" x14ac:dyDescent="0.3">
      <c r="C2" s="1" t="s">
        <v>2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49</v>
      </c>
      <c r="I2" s="1" t="s">
        <v>48</v>
      </c>
      <c r="J2" s="1" t="s">
        <v>54</v>
      </c>
      <c r="K2" s="1" t="s">
        <v>55</v>
      </c>
      <c r="L2" s="1" t="s">
        <v>56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57</v>
      </c>
      <c r="U2" s="9" t="s">
        <v>45</v>
      </c>
    </row>
    <row r="3" spans="2:21" ht="17.25" thickBot="1" x14ac:dyDescent="0.35"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U3" s="10">
        <v>100</v>
      </c>
    </row>
    <row r="4" spans="2:21" ht="17.25" thickBot="1" x14ac:dyDescent="0.35">
      <c r="B4" s="8" t="s">
        <v>47</v>
      </c>
      <c r="C4" s="21" t="s">
        <v>20</v>
      </c>
      <c r="D4" s="21" t="s">
        <v>21</v>
      </c>
      <c r="E4" s="21" t="s">
        <v>22</v>
      </c>
      <c r="F4" s="21" t="s">
        <v>23</v>
      </c>
      <c r="G4" s="21" t="s">
        <v>24</v>
      </c>
      <c r="H4" s="21" t="s">
        <v>25</v>
      </c>
      <c r="I4" s="21" t="s">
        <v>26</v>
      </c>
      <c r="J4" s="21" t="s">
        <v>27</v>
      </c>
      <c r="K4" s="21" t="s">
        <v>28</v>
      </c>
      <c r="L4" s="21" t="s">
        <v>29</v>
      </c>
      <c r="M4" s="21" t="s">
        <v>30</v>
      </c>
      <c r="N4" s="21" t="s">
        <v>31</v>
      </c>
      <c r="O4" s="21" t="s">
        <v>32</v>
      </c>
      <c r="P4" s="21" t="s">
        <v>33</v>
      </c>
      <c r="Q4" s="21" t="s">
        <v>34</v>
      </c>
      <c r="R4" s="21" t="s">
        <v>35</v>
      </c>
      <c r="S4" s="21" t="s">
        <v>36</v>
      </c>
    </row>
    <row r="5" spans="2:21" x14ac:dyDescent="0.3">
      <c r="B5">
        <v>1</v>
      </c>
      <c r="C5" s="22">
        <v>8</v>
      </c>
      <c r="D5" s="23">
        <v>1</v>
      </c>
      <c r="E5" s="23">
        <v>0</v>
      </c>
      <c r="F5" s="23">
        <v>0.01</v>
      </c>
      <c r="G5" s="23">
        <v>0.01</v>
      </c>
      <c r="H5" s="23">
        <v>0.01</v>
      </c>
      <c r="I5" s="23">
        <v>0</v>
      </c>
      <c r="J5" s="23">
        <v>0.01</v>
      </c>
      <c r="K5" s="23">
        <v>0</v>
      </c>
      <c r="L5" s="23">
        <v>0</v>
      </c>
      <c r="M5" s="23">
        <v>1E-3</v>
      </c>
      <c r="N5" s="23">
        <v>1E-3</v>
      </c>
      <c r="O5" s="23">
        <v>0</v>
      </c>
      <c r="P5" s="23">
        <v>0</v>
      </c>
      <c r="Q5" s="23">
        <v>0</v>
      </c>
      <c r="R5" s="23">
        <v>0</v>
      </c>
      <c r="S5" s="24">
        <v>0</v>
      </c>
    </row>
    <row r="6" spans="2:21" x14ac:dyDescent="0.3">
      <c r="B6">
        <v>2</v>
      </c>
      <c r="C6" s="25">
        <v>8.5</v>
      </c>
      <c r="D6" s="7">
        <v>1.05</v>
      </c>
      <c r="E6" s="7">
        <v>0</v>
      </c>
      <c r="F6" s="4">
        <v>1.4999999999999999E-2</v>
      </c>
      <c r="G6" s="4">
        <v>1.4999999999999999E-2</v>
      </c>
      <c r="H6" s="7">
        <v>1.4999999999999999E-2</v>
      </c>
      <c r="I6" s="7">
        <v>0</v>
      </c>
      <c r="J6" s="7">
        <v>1.4999999999999999E-2</v>
      </c>
      <c r="K6" s="7">
        <v>0</v>
      </c>
      <c r="L6" s="4">
        <v>0</v>
      </c>
      <c r="M6" s="7">
        <v>2E-3</v>
      </c>
      <c r="N6" s="7">
        <v>2E-3</v>
      </c>
      <c r="O6" s="7">
        <v>0</v>
      </c>
      <c r="P6" s="4">
        <v>0</v>
      </c>
      <c r="Q6" s="4">
        <v>0</v>
      </c>
      <c r="R6" s="4">
        <v>0</v>
      </c>
      <c r="S6" s="26">
        <v>0</v>
      </c>
    </row>
    <row r="7" spans="2:21" x14ac:dyDescent="0.3">
      <c r="B7">
        <v>3</v>
      </c>
      <c r="C7" s="27">
        <v>9</v>
      </c>
      <c r="D7" s="4">
        <v>1.1000000000000001</v>
      </c>
      <c r="E7" s="4">
        <v>0</v>
      </c>
      <c r="F7" s="4">
        <v>0.02</v>
      </c>
      <c r="G7" s="4">
        <v>0.02</v>
      </c>
      <c r="H7" s="4">
        <v>0.02</v>
      </c>
      <c r="I7" s="4">
        <v>0</v>
      </c>
      <c r="J7" s="4">
        <v>0.02</v>
      </c>
      <c r="K7" s="4">
        <v>0</v>
      </c>
      <c r="L7" s="4">
        <v>0</v>
      </c>
      <c r="M7" s="4">
        <v>3.0000000000000001E-3</v>
      </c>
      <c r="N7" s="4">
        <v>3.0000000000000001E-3</v>
      </c>
      <c r="O7" s="4">
        <v>0</v>
      </c>
      <c r="P7" s="4">
        <v>0</v>
      </c>
      <c r="Q7" s="4">
        <v>0</v>
      </c>
      <c r="R7" s="4">
        <v>0</v>
      </c>
      <c r="S7" s="26">
        <v>0</v>
      </c>
    </row>
    <row r="8" spans="2:21" x14ac:dyDescent="0.3">
      <c r="B8">
        <v>4</v>
      </c>
      <c r="C8" s="25">
        <v>9.5</v>
      </c>
      <c r="D8" s="7">
        <v>1.1499999999999999</v>
      </c>
      <c r="E8" s="7">
        <v>0</v>
      </c>
      <c r="F8" s="4">
        <v>2.5000000000000001E-2</v>
      </c>
      <c r="G8" s="4">
        <v>2.5000000000000001E-2</v>
      </c>
      <c r="H8" s="7">
        <v>2.5000000000000001E-2</v>
      </c>
      <c r="I8" s="7">
        <v>0</v>
      </c>
      <c r="J8" s="7">
        <v>2.5000000000000001E-2</v>
      </c>
      <c r="K8" s="7">
        <v>0</v>
      </c>
      <c r="L8" s="4">
        <v>0</v>
      </c>
      <c r="M8" s="7">
        <v>4.0000000000000001E-3</v>
      </c>
      <c r="N8" s="7">
        <v>4.0000000000000001E-3</v>
      </c>
      <c r="O8" s="7">
        <v>0</v>
      </c>
      <c r="P8" s="4">
        <v>0</v>
      </c>
      <c r="Q8" s="4">
        <v>0</v>
      </c>
      <c r="R8" s="4">
        <v>0</v>
      </c>
      <c r="S8" s="26">
        <v>0</v>
      </c>
    </row>
    <row r="9" spans="2:21" x14ac:dyDescent="0.3">
      <c r="B9">
        <v>5</v>
      </c>
      <c r="C9" s="27">
        <v>10</v>
      </c>
      <c r="D9" s="4">
        <v>1.2</v>
      </c>
      <c r="E9" s="4">
        <v>0</v>
      </c>
      <c r="F9" s="4">
        <v>0.03</v>
      </c>
      <c r="G9" s="4">
        <v>0.03</v>
      </c>
      <c r="H9" s="4">
        <v>0.03</v>
      </c>
      <c r="I9" s="4">
        <v>0</v>
      </c>
      <c r="J9" s="4">
        <v>0.03</v>
      </c>
      <c r="K9" s="4">
        <v>0</v>
      </c>
      <c r="L9" s="4">
        <v>0</v>
      </c>
      <c r="M9" s="4">
        <v>5.0000000000000001E-3</v>
      </c>
      <c r="N9" s="4">
        <v>5.0000000000000001E-3</v>
      </c>
      <c r="O9" s="4">
        <v>0</v>
      </c>
      <c r="P9" s="4">
        <v>0</v>
      </c>
      <c r="Q9" s="4">
        <v>0</v>
      </c>
      <c r="R9" s="4">
        <v>0</v>
      </c>
      <c r="S9" s="26">
        <v>0</v>
      </c>
    </row>
    <row r="10" spans="2:21" ht="17.25" thickBot="1" x14ac:dyDescent="0.35">
      <c r="B10">
        <v>6</v>
      </c>
      <c r="C10" s="28">
        <v>10.5</v>
      </c>
      <c r="D10" s="16">
        <v>1.25</v>
      </c>
      <c r="E10" s="16">
        <v>0</v>
      </c>
      <c r="F10" s="14">
        <v>3.5000000000000003E-2</v>
      </c>
      <c r="G10" s="14">
        <v>3.5000000000000003E-2</v>
      </c>
      <c r="H10" s="16">
        <v>3.5000000000000003E-2</v>
      </c>
      <c r="I10" s="16">
        <v>0</v>
      </c>
      <c r="J10" s="16">
        <v>3.5000000000000003E-2</v>
      </c>
      <c r="K10" s="16">
        <v>0</v>
      </c>
      <c r="L10" s="14">
        <v>0</v>
      </c>
      <c r="M10" s="16">
        <v>6.0000000000000001E-3</v>
      </c>
      <c r="N10" s="16">
        <v>6.0000000000000001E-3</v>
      </c>
      <c r="O10" s="16">
        <v>0</v>
      </c>
      <c r="P10" s="14">
        <v>0</v>
      </c>
      <c r="Q10" s="14">
        <v>0</v>
      </c>
      <c r="R10" s="14">
        <v>0</v>
      </c>
      <c r="S10" s="29">
        <v>0</v>
      </c>
    </row>
    <row r="12" spans="2:21" ht="20.25" x14ac:dyDescent="0.35">
      <c r="C12" s="20" t="s">
        <v>46</v>
      </c>
    </row>
    <row r="13" spans="2:21" x14ac:dyDescent="0.3">
      <c r="C13" s="1" t="s">
        <v>2</v>
      </c>
      <c r="D13" s="1" t="s">
        <v>50</v>
      </c>
      <c r="E13" s="1" t="s">
        <v>51</v>
      </c>
      <c r="F13" s="1" t="s">
        <v>52</v>
      </c>
      <c r="G13" s="1" t="s">
        <v>53</v>
      </c>
      <c r="H13" s="1" t="s">
        <v>49</v>
      </c>
      <c r="I13" s="1" t="s">
        <v>48</v>
      </c>
      <c r="J13" s="1" t="s">
        <v>54</v>
      </c>
      <c r="K13" s="1" t="s">
        <v>55</v>
      </c>
      <c r="L13" s="1" t="s">
        <v>56</v>
      </c>
      <c r="M13" s="1" t="s">
        <v>8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57</v>
      </c>
    </row>
    <row r="14" spans="2:21" x14ac:dyDescent="0.3"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</row>
    <row r="15" spans="2:21" x14ac:dyDescent="0.3">
      <c r="B15" s="8" t="s">
        <v>47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3" t="s">
        <v>28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33</v>
      </c>
      <c r="Q15" s="3" t="s">
        <v>34</v>
      </c>
      <c r="R15" s="3" t="s">
        <v>35</v>
      </c>
      <c r="S15" s="3" t="s">
        <v>36</v>
      </c>
    </row>
    <row r="16" spans="2:21" x14ac:dyDescent="0.3">
      <c r="B16">
        <v>1</v>
      </c>
      <c r="C16" s="19">
        <f t="shared" ref="C16:S16" si="0">C5*$U$3</f>
        <v>800</v>
      </c>
      <c r="D16" s="19">
        <f t="shared" si="0"/>
        <v>100</v>
      </c>
      <c r="E16" s="19">
        <f t="shared" si="0"/>
        <v>0</v>
      </c>
      <c r="F16" s="19">
        <f t="shared" si="0"/>
        <v>1</v>
      </c>
      <c r="G16" s="19">
        <f t="shared" si="0"/>
        <v>1</v>
      </c>
      <c r="H16" s="19">
        <f t="shared" si="0"/>
        <v>1</v>
      </c>
      <c r="I16" s="19">
        <f t="shared" si="0"/>
        <v>0</v>
      </c>
      <c r="J16" s="19">
        <f t="shared" si="0"/>
        <v>1</v>
      </c>
      <c r="K16" s="19">
        <f t="shared" si="0"/>
        <v>0</v>
      </c>
      <c r="L16" s="19">
        <f t="shared" si="0"/>
        <v>0</v>
      </c>
      <c r="M16" s="19">
        <f t="shared" si="0"/>
        <v>0.1</v>
      </c>
      <c r="N16" s="19">
        <f t="shared" si="0"/>
        <v>0.1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</row>
    <row r="17" spans="2:19" x14ac:dyDescent="0.3">
      <c r="B17">
        <v>2</v>
      </c>
      <c r="C17" s="19">
        <f t="shared" ref="C17:S17" si="1">C6*$U$3</f>
        <v>850</v>
      </c>
      <c r="D17" s="19">
        <f t="shared" si="1"/>
        <v>105</v>
      </c>
      <c r="E17" s="19">
        <f t="shared" si="1"/>
        <v>0</v>
      </c>
      <c r="F17" s="19">
        <f t="shared" si="1"/>
        <v>1.5</v>
      </c>
      <c r="G17" s="19">
        <f t="shared" si="1"/>
        <v>1.5</v>
      </c>
      <c r="H17" s="19">
        <f t="shared" si="1"/>
        <v>1.5</v>
      </c>
      <c r="I17" s="19">
        <f t="shared" si="1"/>
        <v>0</v>
      </c>
      <c r="J17" s="19">
        <f t="shared" si="1"/>
        <v>1.5</v>
      </c>
      <c r="K17" s="19">
        <f t="shared" si="1"/>
        <v>0</v>
      </c>
      <c r="L17" s="19">
        <f t="shared" si="1"/>
        <v>0</v>
      </c>
      <c r="M17" s="19">
        <f t="shared" si="1"/>
        <v>0.2</v>
      </c>
      <c r="N17" s="19">
        <f t="shared" si="1"/>
        <v>0.2</v>
      </c>
      <c r="O17" s="19">
        <f t="shared" si="1"/>
        <v>0</v>
      </c>
      <c r="P17" s="19">
        <f t="shared" si="1"/>
        <v>0</v>
      </c>
      <c r="Q17" s="19">
        <f t="shared" si="1"/>
        <v>0</v>
      </c>
      <c r="R17" s="19">
        <f t="shared" si="1"/>
        <v>0</v>
      </c>
      <c r="S17" s="19">
        <f t="shared" si="1"/>
        <v>0</v>
      </c>
    </row>
    <row r="18" spans="2:19" x14ac:dyDescent="0.3">
      <c r="B18">
        <v>3</v>
      </c>
      <c r="C18" s="19">
        <f t="shared" ref="C18:S18" si="2">C7*$U$3</f>
        <v>900</v>
      </c>
      <c r="D18" s="19">
        <f t="shared" si="2"/>
        <v>110.00000000000001</v>
      </c>
      <c r="E18" s="19">
        <f t="shared" si="2"/>
        <v>0</v>
      </c>
      <c r="F18" s="19">
        <f t="shared" si="2"/>
        <v>2</v>
      </c>
      <c r="G18" s="19">
        <f t="shared" si="2"/>
        <v>2</v>
      </c>
      <c r="H18" s="19">
        <f t="shared" si="2"/>
        <v>2</v>
      </c>
      <c r="I18" s="19">
        <f t="shared" si="2"/>
        <v>0</v>
      </c>
      <c r="J18" s="19">
        <f t="shared" si="2"/>
        <v>2</v>
      </c>
      <c r="K18" s="19">
        <f t="shared" si="2"/>
        <v>0</v>
      </c>
      <c r="L18" s="19">
        <f t="shared" si="2"/>
        <v>0</v>
      </c>
      <c r="M18" s="19">
        <f t="shared" si="2"/>
        <v>0.3</v>
      </c>
      <c r="N18" s="19">
        <f t="shared" si="2"/>
        <v>0.3</v>
      </c>
      <c r="O18" s="19">
        <f t="shared" si="2"/>
        <v>0</v>
      </c>
      <c r="P18" s="19">
        <f t="shared" si="2"/>
        <v>0</v>
      </c>
      <c r="Q18" s="19">
        <f t="shared" si="2"/>
        <v>0</v>
      </c>
      <c r="R18" s="19">
        <f t="shared" si="2"/>
        <v>0</v>
      </c>
      <c r="S18" s="19">
        <f t="shared" si="2"/>
        <v>0</v>
      </c>
    </row>
    <row r="19" spans="2:19" x14ac:dyDescent="0.3">
      <c r="B19">
        <v>4</v>
      </c>
      <c r="C19" s="19">
        <f t="shared" ref="C19:S19" si="3">C8*$U$3</f>
        <v>950</v>
      </c>
      <c r="D19" s="19">
        <f t="shared" si="3"/>
        <v>114.99999999999999</v>
      </c>
      <c r="E19" s="19">
        <f t="shared" si="3"/>
        <v>0</v>
      </c>
      <c r="F19" s="19">
        <f t="shared" si="3"/>
        <v>2.5</v>
      </c>
      <c r="G19" s="19">
        <f t="shared" si="3"/>
        <v>2.5</v>
      </c>
      <c r="H19" s="19">
        <f t="shared" si="3"/>
        <v>2.5</v>
      </c>
      <c r="I19" s="19">
        <f t="shared" si="3"/>
        <v>0</v>
      </c>
      <c r="J19" s="19">
        <f t="shared" si="3"/>
        <v>2.5</v>
      </c>
      <c r="K19" s="19">
        <f t="shared" si="3"/>
        <v>0</v>
      </c>
      <c r="L19" s="19">
        <f t="shared" si="3"/>
        <v>0</v>
      </c>
      <c r="M19" s="19">
        <f t="shared" si="3"/>
        <v>0.4</v>
      </c>
      <c r="N19" s="19">
        <f t="shared" si="3"/>
        <v>0.4</v>
      </c>
      <c r="O19" s="19">
        <f t="shared" si="3"/>
        <v>0</v>
      </c>
      <c r="P19" s="19">
        <f t="shared" si="3"/>
        <v>0</v>
      </c>
      <c r="Q19" s="19">
        <f t="shared" si="3"/>
        <v>0</v>
      </c>
      <c r="R19" s="19">
        <f t="shared" si="3"/>
        <v>0</v>
      </c>
      <c r="S19" s="19">
        <f t="shared" si="3"/>
        <v>0</v>
      </c>
    </row>
    <row r="20" spans="2:19" x14ac:dyDescent="0.3">
      <c r="B20">
        <v>5</v>
      </c>
      <c r="C20" s="19">
        <f t="shared" ref="C20:S21" si="4">C9*$U$3</f>
        <v>1000</v>
      </c>
      <c r="D20" s="19">
        <f t="shared" si="4"/>
        <v>120</v>
      </c>
      <c r="E20" s="19">
        <f t="shared" si="4"/>
        <v>0</v>
      </c>
      <c r="F20" s="19">
        <f t="shared" si="4"/>
        <v>3</v>
      </c>
      <c r="G20" s="19">
        <f t="shared" si="4"/>
        <v>3</v>
      </c>
      <c r="H20" s="19">
        <f t="shared" si="4"/>
        <v>3</v>
      </c>
      <c r="I20" s="19">
        <f t="shared" si="4"/>
        <v>0</v>
      </c>
      <c r="J20" s="19">
        <f t="shared" si="4"/>
        <v>3</v>
      </c>
      <c r="K20" s="19">
        <f t="shared" si="4"/>
        <v>0</v>
      </c>
      <c r="L20" s="19">
        <f t="shared" si="4"/>
        <v>0</v>
      </c>
      <c r="M20" s="19">
        <f t="shared" si="4"/>
        <v>0.5</v>
      </c>
      <c r="N20" s="19">
        <f t="shared" si="4"/>
        <v>0.5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</row>
    <row r="21" spans="2:19" x14ac:dyDescent="0.3">
      <c r="B21">
        <v>6</v>
      </c>
      <c r="C21" s="19">
        <f t="shared" si="4"/>
        <v>1050</v>
      </c>
      <c r="D21" s="19">
        <f t="shared" si="4"/>
        <v>125</v>
      </c>
      <c r="E21" s="19">
        <f t="shared" si="4"/>
        <v>0</v>
      </c>
      <c r="F21" s="19">
        <f t="shared" si="4"/>
        <v>3.5000000000000004</v>
      </c>
      <c r="G21" s="19">
        <f t="shared" si="4"/>
        <v>3.5000000000000004</v>
      </c>
      <c r="H21" s="19">
        <f t="shared" si="4"/>
        <v>3.5000000000000004</v>
      </c>
      <c r="I21" s="19">
        <f t="shared" si="4"/>
        <v>0</v>
      </c>
      <c r="J21" s="19">
        <f t="shared" si="4"/>
        <v>3.5000000000000004</v>
      </c>
      <c r="K21" s="19">
        <f t="shared" si="4"/>
        <v>0</v>
      </c>
      <c r="L21" s="19">
        <f t="shared" si="4"/>
        <v>0</v>
      </c>
      <c r="M21" s="19">
        <f t="shared" si="4"/>
        <v>0.6</v>
      </c>
      <c r="N21" s="19">
        <f t="shared" si="4"/>
        <v>0.6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8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8" sqref="F18"/>
    </sheetView>
  </sheetViews>
  <sheetFormatPr defaultRowHeight="16.5" x14ac:dyDescent="0.3"/>
  <cols>
    <col min="1" max="1" width="20.25" customWidth="1"/>
    <col min="2" max="2" width="17.5" bestFit="1" customWidth="1"/>
    <col min="3" max="3" width="10.875" bestFit="1" customWidth="1"/>
    <col min="5" max="11" width="11.625" customWidth="1"/>
    <col min="12" max="12" width="14.625" customWidth="1"/>
    <col min="13" max="19" width="11.625" customWidth="1"/>
    <col min="20" max="20" width="14" bestFit="1" customWidth="1"/>
    <col min="21" max="21" width="11.875" bestFit="1" customWidth="1"/>
    <col min="22" max="22" width="11.625" customWidth="1"/>
    <col min="23" max="23" width="10.375" bestFit="1" customWidth="1"/>
    <col min="24" max="24" width="11.625" customWidth="1"/>
    <col min="25" max="25" width="15.875" bestFit="1" customWidth="1"/>
    <col min="26" max="26" width="14.625" bestFit="1" customWidth="1"/>
  </cols>
  <sheetData>
    <row r="1" spans="1:26" ht="17.25" thickBot="1" x14ac:dyDescent="0.35">
      <c r="A1" t="s">
        <v>59</v>
      </c>
    </row>
    <row r="2" spans="1:26" x14ac:dyDescent="0.3">
      <c r="A2" s="30" t="s">
        <v>61</v>
      </c>
      <c r="B2" s="31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62</v>
      </c>
      <c r="J2" s="32" t="s">
        <v>63</v>
      </c>
      <c r="K2" s="32" t="s">
        <v>64</v>
      </c>
      <c r="L2" s="32" t="s">
        <v>65</v>
      </c>
      <c r="M2" s="32" t="s">
        <v>7</v>
      </c>
      <c r="N2" s="32" t="s">
        <v>8</v>
      </c>
      <c r="O2" s="32" t="s">
        <v>9</v>
      </c>
      <c r="P2" s="32" t="s">
        <v>10</v>
      </c>
      <c r="Q2" s="32" t="s">
        <v>11</v>
      </c>
      <c r="R2" s="32" t="s">
        <v>12</v>
      </c>
      <c r="S2" s="50" t="s">
        <v>13</v>
      </c>
      <c r="T2" s="30" t="s">
        <v>84</v>
      </c>
      <c r="U2" s="32" t="s">
        <v>85</v>
      </c>
      <c r="V2" s="40" t="s">
        <v>88</v>
      </c>
      <c r="W2" s="32" t="s">
        <v>86</v>
      </c>
      <c r="X2" s="32" t="s">
        <v>94</v>
      </c>
      <c r="Y2" s="32" t="s">
        <v>93</v>
      </c>
      <c r="Z2" s="33" t="s">
        <v>93</v>
      </c>
    </row>
    <row r="3" spans="1:26" x14ac:dyDescent="0.3">
      <c r="A3" s="34" t="s">
        <v>14</v>
      </c>
      <c r="B3" s="5" t="s">
        <v>15</v>
      </c>
      <c r="C3" s="2" t="s">
        <v>16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51" t="s">
        <v>17</v>
      </c>
      <c r="T3" s="34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35" t="s">
        <v>17</v>
      </c>
    </row>
    <row r="4" spans="1:26" ht="17.25" thickBot="1" x14ac:dyDescent="0.35">
      <c r="A4" s="36" t="s">
        <v>60</v>
      </c>
      <c r="B4" s="18" t="s">
        <v>18</v>
      </c>
      <c r="C4" s="17" t="s">
        <v>19</v>
      </c>
      <c r="D4" s="17" t="s">
        <v>66</v>
      </c>
      <c r="E4" s="17" t="s">
        <v>71</v>
      </c>
      <c r="F4" s="17" t="s">
        <v>67</v>
      </c>
      <c r="G4" s="17" t="s">
        <v>68</v>
      </c>
      <c r="H4" s="17" t="s">
        <v>69</v>
      </c>
      <c r="I4" s="17" t="s">
        <v>76</v>
      </c>
      <c r="J4" s="17" t="s">
        <v>75</v>
      </c>
      <c r="K4" s="17" t="s">
        <v>73</v>
      </c>
      <c r="L4" s="17" t="s">
        <v>74</v>
      </c>
      <c r="M4" s="17" t="s">
        <v>72</v>
      </c>
      <c r="N4" s="17" t="s">
        <v>77</v>
      </c>
      <c r="O4" s="17" t="s">
        <v>78</v>
      </c>
      <c r="P4" s="17" t="s">
        <v>79</v>
      </c>
      <c r="Q4" s="17" t="s">
        <v>80</v>
      </c>
      <c r="R4" s="17" t="s">
        <v>81</v>
      </c>
      <c r="S4" s="52" t="s">
        <v>82</v>
      </c>
      <c r="T4" s="58" t="s">
        <v>83</v>
      </c>
      <c r="U4" s="59" t="s">
        <v>89</v>
      </c>
      <c r="V4" s="55" t="s">
        <v>90</v>
      </c>
      <c r="W4" s="17" t="s">
        <v>87</v>
      </c>
      <c r="X4" s="56" t="s">
        <v>95</v>
      </c>
      <c r="Y4" s="56" t="s">
        <v>91</v>
      </c>
      <c r="Z4" s="57" t="s">
        <v>92</v>
      </c>
    </row>
    <row r="5" spans="1:26" x14ac:dyDescent="0.3">
      <c r="A5" s="37">
        <v>100001</v>
      </c>
      <c r="B5" s="12" t="s">
        <v>37</v>
      </c>
      <c r="C5" s="11">
        <v>1</v>
      </c>
      <c r="D5" s="11">
        <f>ROUNDUP(pc_stat_data!V5,3)</f>
        <v>4.5550000000000006</v>
      </c>
      <c r="E5" s="11">
        <v>0</v>
      </c>
      <c r="F5" s="11">
        <f>pc_stat_data!U5</f>
        <v>1.0059999999999998</v>
      </c>
      <c r="G5" s="11">
        <f t="shared" ref="G5:G10" si="0">H5*0.5</f>
        <v>5.0000000000000001E-3</v>
      </c>
      <c r="H5" s="11">
        <v>0.01</v>
      </c>
      <c r="I5" s="11">
        <v>0</v>
      </c>
      <c r="J5" s="11">
        <v>0.01</v>
      </c>
      <c r="K5" s="11">
        <v>0</v>
      </c>
      <c r="L5" s="11">
        <v>0.01</v>
      </c>
      <c r="M5" s="11">
        <v>0</v>
      </c>
      <c r="N5" s="11">
        <v>0</v>
      </c>
      <c r="O5" s="11">
        <v>0</v>
      </c>
      <c r="P5" s="11">
        <v>0.125</v>
      </c>
      <c r="Q5" s="11">
        <v>0</v>
      </c>
      <c r="R5" s="11">
        <v>0</v>
      </c>
      <c r="S5" s="43">
        <v>0</v>
      </c>
      <c r="T5" s="53">
        <f>pc_stat_data!P5*0.7</f>
        <v>8.7499999999999994E-2</v>
      </c>
      <c r="U5" s="53">
        <f xml:space="preserve"> ROUNDUP((('!시뮬레이터'!D$5 + ('!시뮬레이터'!C$5-V5)*0.1 - T5)*Z$5)  -  ((pc_stat_data!I5+pc_stat_data!J5-'!시뮬레이터'!H$5)*0.075)  -  ((pc_stat_data!K5+pc_stat_data!L5-'!시뮬레이터'!J$5)*0.075),3)</f>
        <v>1.0059999999999998</v>
      </c>
      <c r="V5" s="53">
        <f>('!시뮬레이터'!C$5 - (W5/2 *Y$5) - (pc_stat_data!G5+pc_stat_data!H5 - ('!시뮬레이터'!F$5+'!시뮬레이터'!G$5)*0.9901) - ((pc_stat_data!M5-'!시뮬레이터'!O$5)*0.1996) - ((pc_stat_data!N5-'!시뮬레이터'!M$5)*0.9901)) *X5</f>
        <v>4.5540544699999996</v>
      </c>
      <c r="W5" s="54">
        <v>6</v>
      </c>
      <c r="X5" s="53">
        <v>0.7</v>
      </c>
      <c r="Y5" s="53">
        <v>0.5</v>
      </c>
      <c r="Z5" s="53">
        <v>0.8</v>
      </c>
    </row>
    <row r="6" spans="1:26" x14ac:dyDescent="0.3">
      <c r="A6" s="27">
        <v>100001</v>
      </c>
      <c r="B6" s="6" t="s">
        <v>37</v>
      </c>
      <c r="C6" s="7">
        <v>2</v>
      </c>
      <c r="D6" s="7">
        <f>ROUNDUP(pc_stat_data!V6,3)</f>
        <v>4.907</v>
      </c>
      <c r="E6" s="7">
        <v>0</v>
      </c>
      <c r="F6" s="7">
        <f>pc_stat_data!U6</f>
        <v>1.0419999999999998</v>
      </c>
      <c r="G6" s="7">
        <f t="shared" si="0"/>
        <v>7.4999999999999997E-3</v>
      </c>
      <c r="H6" s="7">
        <v>1.4999999999999999E-2</v>
      </c>
      <c r="I6" s="7">
        <v>0</v>
      </c>
      <c r="J6" s="7">
        <v>1.4999999999999999E-2</v>
      </c>
      <c r="K6" s="7">
        <v>0</v>
      </c>
      <c r="L6" s="7">
        <v>0.02</v>
      </c>
      <c r="M6" s="7">
        <v>0</v>
      </c>
      <c r="N6" s="11">
        <v>0</v>
      </c>
      <c r="O6" s="11">
        <v>0</v>
      </c>
      <c r="P6" s="7">
        <v>0.15</v>
      </c>
      <c r="Q6" s="7">
        <v>0</v>
      </c>
      <c r="R6" s="7">
        <v>0</v>
      </c>
      <c r="S6" s="44">
        <v>0</v>
      </c>
      <c r="T6" s="48">
        <f>pc_stat_data!P6*0.7</f>
        <v>0.105</v>
      </c>
      <c r="U6" s="48">
        <f xml:space="preserve"> ROUNDUP((('!시뮬레이터'!D$6 + ('!시뮬레이터'!C$6-V6)*0.1 - T6)*Z$5)  -  ((pc_stat_data!I6+pc_stat_data!J6-'!시뮬레이터'!H$6)*0.075)  -  ((pc_stat_data!K6+pc_stat_data!L6-'!시뮬레이터'!J$65)*0.075),3)</f>
        <v>1.0419999999999998</v>
      </c>
      <c r="V6" s="48">
        <f>('!시뮬레이터'!C$6 - (W6/2 *Y$5) - (pc_stat_data!G6+pc_stat_data!H6 - ('!시뮬레이터'!F$6+'!시뮬레이터'!G$6)*0.9901) - ((pc_stat_data!M6-'!시뮬레이터'!O$6)*0.1996) - ((pc_stat_data!N6-'!시뮬레이터'!M$6)*0.9901)) *X6</f>
        <v>4.9064282399999994</v>
      </c>
      <c r="W6" s="48">
        <v>6</v>
      </c>
      <c r="X6" s="48">
        <v>0.7</v>
      </c>
    </row>
    <row r="7" spans="1:26" x14ac:dyDescent="0.3">
      <c r="A7" s="27">
        <v>100001</v>
      </c>
      <c r="B7" s="6" t="s">
        <v>37</v>
      </c>
      <c r="C7" s="7">
        <v>3</v>
      </c>
      <c r="D7" s="4">
        <f>ROUNDUP(pc_stat_data!V7,3)</f>
        <v>5.2590000000000003</v>
      </c>
      <c r="E7" s="7">
        <v>0</v>
      </c>
      <c r="F7" s="11">
        <f>pc_stat_data!U7</f>
        <v>1.081</v>
      </c>
      <c r="G7" s="7">
        <f t="shared" si="0"/>
        <v>0.01</v>
      </c>
      <c r="H7" s="7">
        <v>0.02</v>
      </c>
      <c r="I7" s="7">
        <v>0</v>
      </c>
      <c r="J7" s="7">
        <v>0.02</v>
      </c>
      <c r="K7" s="7">
        <v>0</v>
      </c>
      <c r="L7" s="7">
        <v>0.03</v>
      </c>
      <c r="M7" s="7">
        <v>0</v>
      </c>
      <c r="N7" s="11">
        <v>0</v>
      </c>
      <c r="O7" s="11">
        <v>0</v>
      </c>
      <c r="P7" s="7">
        <v>0.17499999999999999</v>
      </c>
      <c r="Q7" s="7">
        <v>0</v>
      </c>
      <c r="R7" s="7">
        <v>0</v>
      </c>
      <c r="S7" s="44">
        <v>0</v>
      </c>
      <c r="T7" s="48">
        <f>pc_stat_data!P7*0.7</f>
        <v>0.12249999999999998</v>
      </c>
      <c r="U7" s="48">
        <f xml:space="preserve"> ROUNDUP((('!시뮬레이터'!D$7 + ('!시뮬레이터'!C$7-V7)*0.1 - T7)*Z$5)  -  ((pc_stat_data!I7+pc_stat_data!J7-'!시뮬레이터'!H$7)*0.075)  -  ((pc_stat_data!K7+pc_stat_data!L7-'!시뮬레이터'!J$7)*0.075),3)</f>
        <v>1.081</v>
      </c>
      <c r="V7" s="48">
        <f>('!시뮬레이터'!C$7 - (W7/2 *Y$5) - (pc_stat_data!G7+pc_stat_data!H7 - ('!시뮬레이터'!F$7+'!시뮬레이터'!G$7)*0.9901) - ((pc_stat_data!M7-'!시뮬레이터'!O$7)*0.1996) - ((pc_stat_data!N7-'!시뮬레이터'!M$7)*0.9901)) *X7</f>
        <v>5.2588020100000001</v>
      </c>
      <c r="W7" s="48">
        <v>6</v>
      </c>
      <c r="X7" s="48">
        <v>0.7</v>
      </c>
    </row>
    <row r="8" spans="1:26" x14ac:dyDescent="0.3">
      <c r="A8" s="27">
        <v>100001</v>
      </c>
      <c r="B8" s="6" t="s">
        <v>37</v>
      </c>
      <c r="C8" s="7">
        <v>4</v>
      </c>
      <c r="D8" s="7">
        <f>ROUNDUP(pc_stat_data!V8,3)</f>
        <v>5.6120000000000001</v>
      </c>
      <c r="E8" s="7">
        <v>0</v>
      </c>
      <c r="F8" s="7">
        <f>pc_stat_data!U8</f>
        <v>1.1179999999999999</v>
      </c>
      <c r="G8" s="7">
        <f t="shared" si="0"/>
        <v>1.2500000000000001E-2</v>
      </c>
      <c r="H8" s="7">
        <v>2.5000000000000001E-2</v>
      </c>
      <c r="I8" s="7">
        <v>0</v>
      </c>
      <c r="J8" s="7">
        <v>2.5000000000000001E-2</v>
      </c>
      <c r="K8" s="7">
        <v>0</v>
      </c>
      <c r="L8" s="7">
        <v>0.04</v>
      </c>
      <c r="M8" s="7">
        <v>0</v>
      </c>
      <c r="N8" s="11">
        <v>0</v>
      </c>
      <c r="O8" s="11">
        <v>0</v>
      </c>
      <c r="P8" s="7">
        <v>0.2</v>
      </c>
      <c r="Q8" s="7">
        <v>0</v>
      </c>
      <c r="R8" s="7">
        <v>0</v>
      </c>
      <c r="S8" s="44">
        <v>0</v>
      </c>
      <c r="T8" s="48">
        <f>pc_stat_data!P8*0.7</f>
        <v>0.13999999999999999</v>
      </c>
      <c r="U8" s="48">
        <f xml:space="preserve"> ROUNDUP((('!시뮬레이터'!D$8 + ('!시뮬레이터'!C$8-V8)*0.1 - T8)*Z$5)  -  ((pc_stat_data!I8+pc_stat_data!J8-'!시뮬레이터'!H$8)*0.075)  -  ((pc_stat_data!K8+pc_stat_data!L8-'!시뮬레이터'!J$8)*0.075),3)</f>
        <v>1.1179999999999999</v>
      </c>
      <c r="V8" s="48">
        <f>('!시뮬레이터'!C$8 - (W8/2 *Y$5) - (pc_stat_data!G8+pc_stat_data!H8 - ('!시뮬레이터'!F$8+'!시뮬레이터'!G$8)*0.9901) - ((pc_stat_data!M8-'!시뮬레이터'!O$8)*0.1996) - ((pc_stat_data!N8-'!시뮬레이터'!M$8)*0.9901)) *X8</f>
        <v>5.6111757799999999</v>
      </c>
      <c r="W8" s="48">
        <v>6</v>
      </c>
      <c r="X8" s="48">
        <v>0.7</v>
      </c>
    </row>
    <row r="9" spans="1:26" x14ac:dyDescent="0.3">
      <c r="A9" s="27">
        <v>100001</v>
      </c>
      <c r="B9" s="6" t="s">
        <v>37</v>
      </c>
      <c r="C9" s="7">
        <v>5</v>
      </c>
      <c r="D9" s="4">
        <f>ROUNDUP(pc_stat_data!V9,3)</f>
        <v>5.9640000000000004</v>
      </c>
      <c r="E9" s="7">
        <v>0</v>
      </c>
      <c r="F9" s="11">
        <f>pc_stat_data!U9</f>
        <v>1.1559999999999999</v>
      </c>
      <c r="G9" s="7">
        <f t="shared" si="0"/>
        <v>1.4999999999999999E-2</v>
      </c>
      <c r="H9" s="7">
        <v>0.03</v>
      </c>
      <c r="I9" s="7">
        <v>0</v>
      </c>
      <c r="J9" s="7">
        <v>0.03</v>
      </c>
      <c r="K9" s="7">
        <v>0</v>
      </c>
      <c r="L9" s="7">
        <v>0.05</v>
      </c>
      <c r="M9" s="7">
        <v>0</v>
      </c>
      <c r="N9" s="11">
        <v>0</v>
      </c>
      <c r="O9" s="11">
        <v>0</v>
      </c>
      <c r="P9" s="7">
        <v>0.22500000000000001</v>
      </c>
      <c r="Q9" s="7">
        <v>0</v>
      </c>
      <c r="R9" s="7">
        <v>0</v>
      </c>
      <c r="S9" s="44">
        <v>0</v>
      </c>
      <c r="T9" s="48">
        <f>pc_stat_data!P9*0.7</f>
        <v>0.1575</v>
      </c>
      <c r="U9" s="48">
        <f xml:space="preserve"> ROUNDUP((('!시뮬레이터'!D$9 + ('!시뮬레이터'!C$9-V9)*0.1 - T9)*Z$5)  -  ((pc_stat_data!I9+pc_stat_data!J9-'!시뮬레이터'!H$9)*0.075)  -  ((pc_stat_data!K9+pc_stat_data!L9-'!시뮬레이터'!J$9)*0.075),3)</f>
        <v>1.1559999999999999</v>
      </c>
      <c r="V9" s="48">
        <f>('!시뮬레이터'!C$9 - (W9/2 *Y$5) - (pc_stat_data!G9+pc_stat_data!H9 - ('!시뮬레이터'!F$9+'!시뮬레이터'!G$9)*0.9901) - ((pc_stat_data!M9-'!시뮬레이터'!O$9)*0.1996) - ((pc_stat_data!N9-'!시뮬레이터'!M$9)*0.9901)) *X9</f>
        <v>5.9635495499999989</v>
      </c>
      <c r="W9" s="48">
        <v>6</v>
      </c>
      <c r="X9" s="48">
        <v>0.7</v>
      </c>
    </row>
    <row r="10" spans="1:26" ht="17.25" thickBot="1" x14ac:dyDescent="0.35">
      <c r="A10" s="38">
        <v>100001</v>
      </c>
      <c r="B10" s="15" t="s">
        <v>37</v>
      </c>
      <c r="C10" s="16">
        <v>6</v>
      </c>
      <c r="D10" s="16">
        <f>ROUNDUP(pc_stat_data!V10,3)</f>
        <v>6.3160000000000007</v>
      </c>
      <c r="E10" s="16">
        <v>0</v>
      </c>
      <c r="F10" s="16">
        <f>pc_stat_data!U10</f>
        <v>1.1929999999999998</v>
      </c>
      <c r="G10" s="16">
        <f t="shared" si="0"/>
        <v>1.7500000000000002E-2</v>
      </c>
      <c r="H10" s="16">
        <v>3.5000000000000003E-2</v>
      </c>
      <c r="I10" s="16">
        <v>0</v>
      </c>
      <c r="J10" s="16">
        <v>3.5000000000000003E-2</v>
      </c>
      <c r="K10" s="16">
        <v>0</v>
      </c>
      <c r="L10" s="16">
        <v>0.06</v>
      </c>
      <c r="M10" s="16">
        <v>0</v>
      </c>
      <c r="N10" s="16">
        <v>0</v>
      </c>
      <c r="O10" s="16">
        <v>0</v>
      </c>
      <c r="P10" s="16">
        <v>0.25</v>
      </c>
      <c r="Q10" s="16">
        <v>0</v>
      </c>
      <c r="R10" s="16">
        <v>0</v>
      </c>
      <c r="S10" s="45">
        <v>0</v>
      </c>
      <c r="T10" s="48">
        <f>pc_stat_data!P10*0.7</f>
        <v>0.17499999999999999</v>
      </c>
      <c r="U10" s="48">
        <f xml:space="preserve"> ROUNDUP((('!시뮬레이터'!D$10 + ('!시뮬레이터'!C$10-V10)*0.1 - T10)*Z$5)  -  ((pc_stat_data!I10+pc_stat_data!J10-'!시뮬레이터'!H$10)*0.075)  -  ((pc_stat_data!K10+pc_stat_data!L10-'!시뮬레이터'!J$10)*0.075),3)</f>
        <v>1.1929999999999998</v>
      </c>
      <c r="V10" s="48">
        <f>('!시뮬레이터'!C$10 - (W10/2 *Y$5) - (pc_stat_data!G10+pc_stat_data!H10 - ('!시뮬레이터'!F$10+'!시뮬레이터'!G$10)*0.9901) - ((pc_stat_data!M10-'!시뮬레이터'!O$10)*0.1996) - ((pc_stat_data!N10-'!시뮬레이터'!M$10)*0.9901)) *X10</f>
        <v>6.3159233200000005</v>
      </c>
      <c r="W10" s="48">
        <v>6</v>
      </c>
      <c r="X10" s="48">
        <v>0.7</v>
      </c>
    </row>
    <row r="11" spans="1:26" x14ac:dyDescent="0.3">
      <c r="A11" s="22">
        <v>100002</v>
      </c>
      <c r="B11" s="41" t="s">
        <v>38</v>
      </c>
      <c r="C11" s="42">
        <v>1</v>
      </c>
      <c r="D11" s="42">
        <f>ROUNDUP(pc_stat_data!V11,3)</f>
        <v>4.5049999999999999</v>
      </c>
      <c r="E11" s="13">
        <f>ROUNDUP(pc_stat_data!U11,3)</f>
        <v>1.08</v>
      </c>
      <c r="F11" s="23">
        <v>0</v>
      </c>
      <c r="G11" s="42">
        <v>7.4999999999999997E-3</v>
      </c>
      <c r="H11" s="23">
        <v>7.4999999999999997E-3</v>
      </c>
      <c r="I11" s="23">
        <v>0.01</v>
      </c>
      <c r="J11" s="23">
        <v>0</v>
      </c>
      <c r="K11" s="23">
        <v>0.01</v>
      </c>
      <c r="L11" s="23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6">
        <v>0</v>
      </c>
      <c r="T11" s="48">
        <f>pc_stat_data!P11*0.7</f>
        <v>0</v>
      </c>
      <c r="U11" s="48">
        <f xml:space="preserve"> ROUNDUP((('!시뮬레이터'!D$5 + ('!시뮬레이터'!C$5-V11)*0.1 - T11)*Z$5)  -  ((pc_stat_data!I11+pc_stat_data!J11-'!시뮬레이터'!H$5)*0.075)  -  ((pc_stat_data!K11+pc_stat_data!L11-'!시뮬레이터'!J$5)*0.075),3)</f>
        <v>1.0799999999999998</v>
      </c>
      <c r="V11" s="48">
        <f>('!시뮬레이터'!C$5 - (W11/2 *Y$5) - (pc_stat_data!G11+pc_stat_data!H11 - ('!시뮬레이터'!F$5+'!시뮬레이터'!G$5)*0.9901) - ((pc_stat_data!M11-'!시뮬레이터'!O$5)*0.1996) - ((pc_stat_data!N11-'!시뮬레이터'!M$5)*0.9901)) *X11</f>
        <v>4.5046336800000004</v>
      </c>
      <c r="W11" s="49">
        <v>9.5</v>
      </c>
      <c r="X11" s="48">
        <v>0.8</v>
      </c>
    </row>
    <row r="12" spans="1:26" x14ac:dyDescent="0.3">
      <c r="A12" s="27">
        <v>100002</v>
      </c>
      <c r="B12" s="6" t="s">
        <v>38</v>
      </c>
      <c r="C12" s="7">
        <v>2</v>
      </c>
      <c r="D12" s="7">
        <f>ROUNDUP(pc_stat_data!V12,3)</f>
        <v>4.9080000000000004</v>
      </c>
      <c r="E12" s="7">
        <f>ROUNDUP(pc_stat_data!U12,3)</f>
        <v>1.127</v>
      </c>
      <c r="F12" s="7">
        <v>0</v>
      </c>
      <c r="G12" s="7">
        <v>1.125E-2</v>
      </c>
      <c r="H12" s="7">
        <v>1.125E-2</v>
      </c>
      <c r="I12" s="7">
        <v>1.4999999999999999E-2</v>
      </c>
      <c r="J12" s="7">
        <v>0</v>
      </c>
      <c r="K12" s="7">
        <v>1.4999999999999999E-2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44">
        <v>0</v>
      </c>
      <c r="T12" s="48">
        <f>pc_stat_data!P12*0.7</f>
        <v>0</v>
      </c>
      <c r="U12" s="48">
        <f xml:space="preserve"> ROUNDUP((('!시뮬레이터'!D$6 + ('!시뮬레이터'!C$6-V12)*0.1 - T12)*Z$5)  -  ((pc_stat_data!I12+pc_stat_data!J12-'!시뮬레이터'!H$6)*0.075)  -  ((pc_stat_data!K12+pc_stat_data!L12-'!시뮬레이터'!J$65)*0.075),3)</f>
        <v>1.1269999999999998</v>
      </c>
      <c r="V12" s="48">
        <f>('!시뮬레이터'!C$6 - (W12/2 *Y$5) - (pc_stat_data!G12+pc_stat_data!H12 - ('!시뮬레이터'!F$6+'!시뮬레이터'!G$6)*0.9901) - ((pc_stat_data!M12-'!시뮬레이터'!O$6)*0.1996) - ((pc_stat_data!N12-'!시뮬레이터'!M$6)*0.9901)) *X12</f>
        <v>4.9073465600000006</v>
      </c>
      <c r="W12" s="48">
        <v>9.5</v>
      </c>
      <c r="X12" s="48">
        <v>0.8</v>
      </c>
    </row>
    <row r="13" spans="1:26" x14ac:dyDescent="0.3">
      <c r="A13" s="27">
        <v>100002</v>
      </c>
      <c r="B13" s="6" t="s">
        <v>38</v>
      </c>
      <c r="C13" s="7">
        <v>3</v>
      </c>
      <c r="D13" s="7">
        <f>ROUNDUP(pc_stat_data!V13,3)</f>
        <v>5.3109999999999999</v>
      </c>
      <c r="E13" s="7">
        <f>ROUNDUP(pc_stat_data!U13,3)</f>
        <v>1.1759999999999999</v>
      </c>
      <c r="F13" s="7">
        <v>0</v>
      </c>
      <c r="G13" s="7">
        <v>1.4999999999999999E-2</v>
      </c>
      <c r="H13" s="7">
        <v>1.4999999999999999E-2</v>
      </c>
      <c r="I13" s="7">
        <v>0.02</v>
      </c>
      <c r="J13" s="7">
        <v>0</v>
      </c>
      <c r="K13" s="7">
        <v>0.02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44">
        <v>0</v>
      </c>
      <c r="T13" s="48">
        <f>pc_stat_data!P13*0.7</f>
        <v>0</v>
      </c>
      <c r="U13" s="48">
        <f xml:space="preserve"> ROUNDUP((('!시뮬레이터'!D$7 + ('!시뮬레이터'!C$7-V13)*0.1 - T13)*Z$5)  -  ((pc_stat_data!I13+pc_stat_data!J13-'!시뮬레이터'!H$7)*0.075)  -  ((pc_stat_data!K13+pc_stat_data!L13-'!시뮬레이터'!J$7)*0.075),3)</f>
        <v>1.1759999999999999</v>
      </c>
      <c r="V13" s="48">
        <f>('!시뮬레이터'!C$7 - (W13/2 *Y$5) - (pc_stat_data!G13+pc_stat_data!H13 - ('!시뮬레이터'!F$7+'!시뮬레이터'!G$7)*0.9901) - ((pc_stat_data!M13-'!시뮬레이터'!O$7)*0.1996) - ((pc_stat_data!N13-'!시뮬레이터'!M$7)*0.9901)) *X13</f>
        <v>5.3100594400000007</v>
      </c>
      <c r="W13" s="48">
        <v>9.5</v>
      </c>
      <c r="X13" s="48">
        <v>0.8</v>
      </c>
    </row>
    <row r="14" spans="1:26" x14ac:dyDescent="0.3">
      <c r="A14" s="27">
        <v>100002</v>
      </c>
      <c r="B14" s="6" t="s">
        <v>38</v>
      </c>
      <c r="C14" s="7">
        <v>4</v>
      </c>
      <c r="D14" s="7">
        <f>ROUNDUP(pc_stat_data!V14,3)</f>
        <v>5.7130000000000001</v>
      </c>
      <c r="E14" s="7">
        <f>ROUNDUP(pc_stat_data!U14,3)</f>
        <v>1.2230000000000001</v>
      </c>
      <c r="F14" s="7">
        <v>0</v>
      </c>
      <c r="G14" s="7">
        <v>1.8750000000000003E-2</v>
      </c>
      <c r="H14" s="7">
        <v>1.8750000000000003E-2</v>
      </c>
      <c r="I14" s="7">
        <v>2.5000000000000001E-2</v>
      </c>
      <c r="J14" s="7">
        <v>0</v>
      </c>
      <c r="K14" s="7">
        <v>2.5000000000000001E-2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44">
        <v>0</v>
      </c>
      <c r="T14" s="48">
        <f>pc_stat_data!P14*0.7</f>
        <v>0</v>
      </c>
      <c r="U14" s="48">
        <f xml:space="preserve"> ROUNDUP((('!시뮬레이터'!D$8 + ('!시뮬레이터'!C$8-V14)*0.1 - T14)*Z$5)  -  ((pc_stat_data!I14+pc_stat_data!J14-'!시뮬레이터'!H$8)*0.075)  -  ((pc_stat_data!K14+pc_stat_data!L14-'!시뮬레이터'!J$8)*0.075),3)</f>
        <v>1.2229999999999999</v>
      </c>
      <c r="V14" s="48">
        <f>('!시뮬레이터'!C$8 - (W14/2 *Y$5) - (pc_stat_data!G14+pc_stat_data!H14 - ('!시뮬레이터'!F$8+'!시뮬레이터'!G$8)*0.9901) - ((pc_stat_data!M14-'!시뮬레이터'!O$8)*0.1996) - ((pc_stat_data!N14-'!시뮬레이터'!M$8)*0.9901)) *X14</f>
        <v>5.7127723200000009</v>
      </c>
      <c r="W14" s="48">
        <v>9.5</v>
      </c>
      <c r="X14" s="48">
        <v>0.8</v>
      </c>
    </row>
    <row r="15" spans="1:26" x14ac:dyDescent="0.3">
      <c r="A15" s="25">
        <v>100002</v>
      </c>
      <c r="B15" s="6" t="s">
        <v>38</v>
      </c>
      <c r="C15" s="7">
        <v>5</v>
      </c>
      <c r="D15" s="7">
        <f>ROUNDUP(pc_stat_data!V15,3)</f>
        <v>6.1160000000000005</v>
      </c>
      <c r="E15" s="7">
        <f>ROUNDUP(pc_stat_data!U15,3)</f>
        <v>1.2709999999999999</v>
      </c>
      <c r="F15" s="7">
        <v>0</v>
      </c>
      <c r="G15" s="7">
        <v>2.2499999999999999E-2</v>
      </c>
      <c r="H15" s="7">
        <v>2.2499999999999999E-2</v>
      </c>
      <c r="I15" s="7">
        <v>0.03</v>
      </c>
      <c r="J15" s="7">
        <v>0</v>
      </c>
      <c r="K15" s="7">
        <v>0.03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44">
        <v>0</v>
      </c>
      <c r="T15" s="48">
        <f>pc_stat_data!P15*0.7</f>
        <v>0</v>
      </c>
      <c r="U15" s="48">
        <f xml:space="preserve"> ROUNDUP((('!시뮬레이터'!D$9 + ('!시뮬레이터'!C$9-V15)*0.1 - T15)*Z$5)  -  ((pc_stat_data!I15+pc_stat_data!J15-'!시뮬레이터'!H$9)*0.075)  -  ((pc_stat_data!K15+pc_stat_data!L15-'!시뮬레이터'!J$9)*0.075),3)</f>
        <v>1.2709999999999999</v>
      </c>
      <c r="V15" s="48">
        <f>('!시뮬레이터'!C$9 - (W15/2 *Y$5) - (pc_stat_data!G15+pc_stat_data!H15 - ('!시뮬레이터'!F$9+'!시뮬레이터'!G$9)*0.9901) - ((pc_stat_data!M15-'!시뮬레이터'!O$9)*0.1996) - ((pc_stat_data!N15-'!시뮬레이터'!M$9)*0.9901)) *X15</f>
        <v>6.1154852000000002</v>
      </c>
      <c r="W15" s="48">
        <v>9.5</v>
      </c>
      <c r="X15" s="48">
        <v>0.8</v>
      </c>
    </row>
    <row r="16" spans="1:26" ht="17.25" thickBot="1" x14ac:dyDescent="0.35">
      <c r="A16" s="28">
        <v>100002</v>
      </c>
      <c r="B16" s="15" t="s">
        <v>38</v>
      </c>
      <c r="C16" s="16">
        <v>6</v>
      </c>
      <c r="D16" s="16">
        <f>ROUNDUP(pc_stat_data!V16,3)</f>
        <v>6.5190000000000001</v>
      </c>
      <c r="E16" s="16">
        <f>ROUNDUP(pc_stat_data!U16,3)</f>
        <v>1.319</v>
      </c>
      <c r="F16" s="16">
        <v>0</v>
      </c>
      <c r="G16" s="16">
        <v>2.6250000000000002E-2</v>
      </c>
      <c r="H16" s="16">
        <v>2.6250000000000002E-2</v>
      </c>
      <c r="I16" s="16">
        <v>3.5000000000000003E-2</v>
      </c>
      <c r="J16" s="16">
        <v>0</v>
      </c>
      <c r="K16" s="16">
        <v>3.5000000000000003E-2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45">
        <v>0</v>
      </c>
      <c r="T16" s="48">
        <f>pc_stat_data!P16*0.7</f>
        <v>0</v>
      </c>
      <c r="U16" s="48">
        <f xml:space="preserve"> ROUNDUP((('!시뮬레이터'!D$10 + ('!시뮬레이터'!C$10-V16)*0.1 - T16)*Z$5)  -  ((pc_stat_data!I16+pc_stat_data!J16-'!시뮬레이터'!H$10)*0.075)  -  ((pc_stat_data!K16+pc_stat_data!L16-'!시뮬레이터'!J$10)*0.075),3)</f>
        <v>1.319</v>
      </c>
      <c r="V16" s="48">
        <f>('!시뮬레이터'!C$10 - (W16/2 *Y$5) - (pc_stat_data!G16+pc_stat_data!H16 - ('!시뮬레이터'!F$10+'!시뮬레이터'!G$10)*0.9901) - ((pc_stat_data!M16-'!시뮬레이터'!O$10)*0.1996) - ((pc_stat_data!N16-'!시뮬레이터'!M$10)*0.9901)) *X16</f>
        <v>6.5181980800000012</v>
      </c>
      <c r="W16" s="48">
        <v>9.5</v>
      </c>
      <c r="X16" s="48">
        <v>0.8</v>
      </c>
    </row>
    <row r="17" spans="1:24" x14ac:dyDescent="0.3">
      <c r="A17" s="39">
        <v>100003</v>
      </c>
      <c r="B17" s="12" t="s">
        <v>39</v>
      </c>
      <c r="C17" s="13">
        <v>1</v>
      </c>
      <c r="D17" s="13">
        <f>ROUNDUP(pc_stat_data!V17,3)</f>
        <v>5.6050000000000004</v>
      </c>
      <c r="E17" s="13">
        <f>ROUNDUP(pc_stat_data!U17,3)</f>
        <v>0.99099999999999999</v>
      </c>
      <c r="F17" s="11">
        <v>0</v>
      </c>
      <c r="G17" s="13">
        <v>7.4999999999999997E-3</v>
      </c>
      <c r="H17" s="11">
        <v>7.4999999999999997E-3</v>
      </c>
      <c r="I17" s="11">
        <v>0.02</v>
      </c>
      <c r="J17" s="11">
        <v>0</v>
      </c>
      <c r="K17" s="23">
        <v>0.01</v>
      </c>
      <c r="L17" s="11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47">
        <v>0</v>
      </c>
      <c r="T17" s="48">
        <f>pc_stat_data!P17*0.7</f>
        <v>0</v>
      </c>
      <c r="U17" s="48">
        <f xml:space="preserve"> ROUNDUP((('!시뮬레이터'!D$5 + ('!시뮬레이터'!C$5-V17)*0.1 - T17)*Z$5)  -  ((pc_stat_data!I17+pc_stat_data!J17-'!시뮬레이터'!H$5)*0.075)  -  ((pc_stat_data!K17+pc_stat_data!L17-'!시뮬레이터'!J$5)*0.075),3)</f>
        <v>0.99099999999999999</v>
      </c>
      <c r="V17" s="48">
        <f>('!시뮬레이터'!C$5 - (W17/2 *Y$5) - (pc_stat_data!G17+pc_stat_data!H17 - ('!시뮬레이터'!F$5+'!시뮬레이터'!G$5)*0.9901) - ((pc_stat_data!M17-'!시뮬레이터'!O$5)*0.1996) - ((pc_stat_data!N17-'!시뮬레이터'!M$5)*0.9901)) *X17</f>
        <v>5.6046336800000001</v>
      </c>
      <c r="W17" s="48">
        <v>4</v>
      </c>
      <c r="X17" s="48">
        <v>0.8</v>
      </c>
    </row>
    <row r="18" spans="1:24" x14ac:dyDescent="0.3">
      <c r="A18" s="25">
        <v>100003</v>
      </c>
      <c r="B18" s="6" t="s">
        <v>39</v>
      </c>
      <c r="C18" s="7">
        <v>2</v>
      </c>
      <c r="D18" s="7">
        <f>ROUNDUP(pc_stat_data!V18,3)</f>
        <v>6.008</v>
      </c>
      <c r="E18" s="7">
        <f>ROUNDUP(pc_stat_data!U18,3)</f>
        <v>1.0369999999999999</v>
      </c>
      <c r="F18" s="7">
        <v>0</v>
      </c>
      <c r="G18" s="7">
        <v>1.125E-2</v>
      </c>
      <c r="H18" s="7">
        <v>1.125E-2</v>
      </c>
      <c r="I18" s="7">
        <v>0.04</v>
      </c>
      <c r="J18" s="7">
        <v>0</v>
      </c>
      <c r="K18" s="7">
        <v>1.4999999999999999E-2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44">
        <v>0</v>
      </c>
      <c r="T18" s="48">
        <f>pc_stat_data!P18*0.7</f>
        <v>0</v>
      </c>
      <c r="U18" s="48">
        <f xml:space="preserve"> ROUNDUP((('!시뮬레이터'!D$6 + ('!시뮬레이터'!C$6-V18)*0.1 - T18)*Z$5)  -  ((pc_stat_data!I18+pc_stat_data!J18-'!시뮬레이터'!H$6)*0.075)  -  ((pc_stat_data!K18+pc_stat_data!L18-'!시뮬레이터'!J$65)*0.075),3)</f>
        <v>1.0369999999999999</v>
      </c>
      <c r="V18" s="48">
        <f>('!시뮬레이터'!C$6 - (W18/2 *Y$5) - (pc_stat_data!G18+pc_stat_data!H18 - ('!시뮬레이터'!F$6+'!시뮬레이터'!G$6)*0.9901) - ((pc_stat_data!M18-'!시뮬레이터'!O$6)*0.1996) - ((pc_stat_data!N18-'!시뮬레이터'!M$6)*0.9901)) *X18</f>
        <v>6.0073465600000002</v>
      </c>
      <c r="W18" s="48">
        <v>4</v>
      </c>
      <c r="X18" s="48">
        <v>0.8</v>
      </c>
    </row>
    <row r="19" spans="1:24" x14ac:dyDescent="0.3">
      <c r="A19" s="25">
        <v>100003</v>
      </c>
      <c r="B19" s="6" t="s">
        <v>39</v>
      </c>
      <c r="C19" s="7">
        <v>3</v>
      </c>
      <c r="D19" s="7">
        <f>ROUNDUP(pc_stat_data!V19,3)</f>
        <v>6.4110000000000005</v>
      </c>
      <c r="E19" s="7">
        <f>ROUNDUP(pc_stat_data!U19,3)</f>
        <v>1.085</v>
      </c>
      <c r="F19" s="7">
        <v>0</v>
      </c>
      <c r="G19" s="7">
        <v>1.4999999999999999E-2</v>
      </c>
      <c r="H19" s="7">
        <v>1.4999999999999999E-2</v>
      </c>
      <c r="I19" s="7">
        <v>0.06</v>
      </c>
      <c r="J19" s="7">
        <v>0</v>
      </c>
      <c r="K19" s="7">
        <v>0.02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44">
        <v>0</v>
      </c>
      <c r="T19" s="48">
        <f>pc_stat_data!P19*0.7</f>
        <v>0</v>
      </c>
      <c r="U19" s="48">
        <f xml:space="preserve"> ROUNDUP((('!시뮬레이터'!D$7 + ('!시뮬레이터'!C$7-V19)*0.1 - T19)*Z$5)  -  ((pc_stat_data!I19+pc_stat_data!J19-'!시뮬레이터'!H$7)*0.075)  -  ((pc_stat_data!K19+pc_stat_data!L19-'!시뮬레이터'!J$7)*0.075),3)</f>
        <v>1.085</v>
      </c>
      <c r="V19" s="48">
        <f>('!시뮬레이터'!C$7 - (W19/2 *Y$5) - (pc_stat_data!G19+pc_stat_data!H19 - ('!시뮬레이터'!F$7+'!시뮬레이터'!G$7)*0.9901) - ((pc_stat_data!M19-'!시뮬레이터'!O$7)*0.1996) - ((pc_stat_data!N19-'!시뮬레이터'!M$7)*0.9901)) *X19</f>
        <v>6.4100594399999995</v>
      </c>
      <c r="W19" s="48">
        <v>4</v>
      </c>
      <c r="X19" s="48">
        <v>0.8</v>
      </c>
    </row>
    <row r="20" spans="1:24" x14ac:dyDescent="0.3">
      <c r="A20" s="25">
        <v>100003</v>
      </c>
      <c r="B20" s="6" t="s">
        <v>39</v>
      </c>
      <c r="C20" s="7">
        <v>4</v>
      </c>
      <c r="D20" s="7">
        <f>ROUNDUP(pc_stat_data!V20,3)</f>
        <v>6.8130000000000006</v>
      </c>
      <c r="E20" s="7">
        <f>ROUNDUP(pc_stat_data!U20,3)</f>
        <v>1.131</v>
      </c>
      <c r="F20" s="7">
        <v>0</v>
      </c>
      <c r="G20" s="7">
        <v>1.8750000000000003E-2</v>
      </c>
      <c r="H20" s="7">
        <v>1.8750000000000003E-2</v>
      </c>
      <c r="I20" s="7">
        <v>0.08</v>
      </c>
      <c r="J20" s="7">
        <v>0</v>
      </c>
      <c r="K20" s="7">
        <v>2.5000000000000001E-2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44">
        <v>0</v>
      </c>
      <c r="T20" s="48">
        <f>pc_stat_data!P20*0.7</f>
        <v>0</v>
      </c>
      <c r="U20" s="48">
        <f xml:space="preserve"> ROUNDUP((('!시뮬레이터'!D$8 + ('!시뮬레이터'!C$8-V20)*0.1 - T20)*Z$5)  -  ((pc_stat_data!I20+pc_stat_data!J20-'!시뮬레이터'!H$8)*0.075)  -  ((pc_stat_data!K20+pc_stat_data!L20-'!시뮬레이터'!J$8)*0.075),3)</f>
        <v>1.1309999999999998</v>
      </c>
      <c r="V20" s="48">
        <f>('!시뮬레이터'!C$8 - (W20/2 *Y$5) - (pc_stat_data!G20+pc_stat_data!H20 - ('!시뮬레이터'!F$8+'!시뮬레이터'!G$8)*0.9901) - ((pc_stat_data!M20-'!시뮬레이터'!O$8)*0.1996) - ((pc_stat_data!N20-'!시뮬레이터'!M$8)*0.9901)) *X20</f>
        <v>6.8127723200000005</v>
      </c>
      <c r="W20" s="48">
        <v>4</v>
      </c>
      <c r="X20" s="48">
        <v>0.8</v>
      </c>
    </row>
    <row r="21" spans="1:24" x14ac:dyDescent="0.3">
      <c r="A21" s="25">
        <v>100003</v>
      </c>
      <c r="B21" s="6" t="s">
        <v>39</v>
      </c>
      <c r="C21" s="7">
        <v>5</v>
      </c>
      <c r="D21" s="7">
        <f>ROUNDUP(pc_stat_data!V21,3)</f>
        <v>7.2160000000000002</v>
      </c>
      <c r="E21" s="7">
        <f>ROUNDUP(pc_stat_data!U21,3)</f>
        <v>1.1779999999999999</v>
      </c>
      <c r="F21" s="7">
        <v>0</v>
      </c>
      <c r="G21" s="7">
        <v>2.2499999999999999E-2</v>
      </c>
      <c r="H21" s="7">
        <v>2.2499999999999999E-2</v>
      </c>
      <c r="I21" s="7">
        <v>0.1</v>
      </c>
      <c r="J21" s="7">
        <v>0</v>
      </c>
      <c r="K21" s="7">
        <v>0.03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44">
        <v>0</v>
      </c>
      <c r="T21" s="48">
        <f>pc_stat_data!P21*0.7</f>
        <v>0</v>
      </c>
      <c r="U21" s="48">
        <f xml:space="preserve"> ROUNDUP((('!시뮬레이터'!D$9 + ('!시뮬레이터'!C$9-V21)*0.1 - T21)*Z$5)  -  ((pc_stat_data!I21+pc_stat_data!J21-'!시뮬레이터'!H$9)*0.075)  -  ((pc_stat_data!K21+pc_stat_data!L21-'!시뮬레이터'!J$9)*0.075),3)</f>
        <v>1.1779999999999999</v>
      </c>
      <c r="V21" s="48">
        <f>('!시뮬레이터'!C$9 - (W21/2 *Y$5) - (pc_stat_data!G21+pc_stat_data!H21 - ('!시뮬레이터'!F$9+'!시뮬레이터'!G$9)*0.9901) - ((pc_stat_data!M21-'!시뮬레이터'!O$9)*0.1996) - ((pc_stat_data!N21-'!시뮬레이터'!M$9)*0.9901)) *X21</f>
        <v>7.2154851999999998</v>
      </c>
      <c r="W21" s="48">
        <v>4</v>
      </c>
      <c r="X21" s="48">
        <v>0.8</v>
      </c>
    </row>
    <row r="22" spans="1:24" ht="17.25" thickBot="1" x14ac:dyDescent="0.35">
      <c r="A22" s="28">
        <v>100003</v>
      </c>
      <c r="B22" s="15" t="s">
        <v>39</v>
      </c>
      <c r="C22" s="16">
        <v>6</v>
      </c>
      <c r="D22" s="16">
        <f>ROUNDUP(pc_stat_data!V22,3)</f>
        <v>7.6190000000000007</v>
      </c>
      <c r="E22" s="16">
        <f>ROUNDUP(pc_stat_data!U22,3)</f>
        <v>1.2250000000000001</v>
      </c>
      <c r="F22" s="16">
        <v>0</v>
      </c>
      <c r="G22" s="16">
        <v>2.6250000000000002E-2</v>
      </c>
      <c r="H22" s="16">
        <v>2.6250000000000002E-2</v>
      </c>
      <c r="I22" s="16">
        <v>0.12</v>
      </c>
      <c r="J22" s="16">
        <v>0</v>
      </c>
      <c r="K22" s="16">
        <v>3.5000000000000003E-2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45">
        <v>0</v>
      </c>
      <c r="T22" s="48">
        <f>pc_stat_data!P22*0.7</f>
        <v>0</v>
      </c>
      <c r="U22" s="48">
        <f xml:space="preserve"> ROUNDUP((('!시뮬레이터'!D$10 + ('!시뮬레이터'!C$10-V22)*0.1 - T22)*Z$5)  -  ((pc_stat_data!I22+pc_stat_data!J22-'!시뮬레이터'!H$10)*0.075)  -  ((pc_stat_data!K22+pc_stat_data!L22-'!시뮬레이터'!J$10)*0.075),3)</f>
        <v>1.2249999999999999</v>
      </c>
      <c r="V22" s="48">
        <f>('!시뮬레이터'!C$10 - (W22/2 *Y$5) - (pc_stat_data!G22+pc_stat_data!H22 - ('!시뮬레이터'!F$10+'!시뮬레이터'!G$10)*0.9901) - ((pc_stat_data!M22-'!시뮬레이터'!O$10)*0.1996) - ((pc_stat_data!N22-'!시뮬레이터'!M$10)*0.9901)) *X22</f>
        <v>7.6181980800000009</v>
      </c>
      <c r="W22" s="48">
        <v>4</v>
      </c>
      <c r="X22" s="48">
        <v>0.8</v>
      </c>
    </row>
    <row r="23" spans="1:24" x14ac:dyDescent="0.3">
      <c r="A23" s="39">
        <v>100004</v>
      </c>
      <c r="B23" s="12" t="s">
        <v>40</v>
      </c>
      <c r="C23" s="13">
        <v>1</v>
      </c>
      <c r="D23" s="13">
        <f>ROUNDUP(pc_stat_data!V23,3)</f>
        <v>5.4050000000000002</v>
      </c>
      <c r="E23" s="13">
        <f>ROUNDUP(pc_stat_data!U23,3)</f>
        <v>1.0069999999999999</v>
      </c>
      <c r="F23" s="11">
        <v>0</v>
      </c>
      <c r="G23" s="13">
        <v>7.4999999999999997E-3</v>
      </c>
      <c r="H23" s="11">
        <v>7.4999999999999997E-3</v>
      </c>
      <c r="I23" s="23">
        <v>0.01</v>
      </c>
      <c r="J23" s="4">
        <v>0</v>
      </c>
      <c r="K23" s="11">
        <v>0.02</v>
      </c>
      <c r="L23" s="4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47">
        <v>0</v>
      </c>
      <c r="T23" s="48">
        <f>pc_stat_data!P23*0.7</f>
        <v>0</v>
      </c>
      <c r="U23" s="48">
        <f xml:space="preserve"> ROUNDUP((('!시뮬레이터'!D$5 + ('!시뮬레이터'!C$5-V23)*0.1 - T23)*Z$5)  -  ((pc_stat_data!I23+pc_stat_data!J23-'!시뮬레이터'!H$5)*0.075)  -  ((pc_stat_data!K23+pc_stat_data!L23-'!시뮬레이터'!J$5)*0.075),3)</f>
        <v>1.0069999999999999</v>
      </c>
      <c r="V23" s="48">
        <f>('!시뮬레이터'!C$5 - (W23/2 *Y$5) - (pc_stat_data!G23+pc_stat_data!H23 - ('!시뮬레이터'!F$5+'!시뮬레이터'!G$5)*0.9901) - ((pc_stat_data!M23-'!시뮬레이터'!O$5)*0.1996) - ((pc_stat_data!N23-'!시뮬레이터'!M$5)*0.9901)) *X23</f>
        <v>5.4046336799999999</v>
      </c>
      <c r="W23" s="48">
        <v>5</v>
      </c>
      <c r="X23" s="48">
        <v>0.8</v>
      </c>
    </row>
    <row r="24" spans="1:24" x14ac:dyDescent="0.3">
      <c r="A24" s="25">
        <v>100004</v>
      </c>
      <c r="B24" s="6" t="s">
        <v>40</v>
      </c>
      <c r="C24" s="7">
        <v>2</v>
      </c>
      <c r="D24" s="7">
        <f>ROUNDUP(pc_stat_data!V24,3)</f>
        <v>5.8080000000000007</v>
      </c>
      <c r="E24" s="7">
        <f>ROUNDUP(pc_stat_data!U24,3)</f>
        <v>1.0529999999999999</v>
      </c>
      <c r="F24" s="7">
        <v>0</v>
      </c>
      <c r="G24" s="7">
        <v>1.125E-2</v>
      </c>
      <c r="H24" s="7">
        <v>1.125E-2</v>
      </c>
      <c r="I24" s="7">
        <v>1.4999999999999999E-2</v>
      </c>
      <c r="J24" s="7">
        <v>0</v>
      </c>
      <c r="K24" s="7">
        <v>0.04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44">
        <v>0</v>
      </c>
      <c r="T24" s="48">
        <f>pc_stat_data!P24*0.7</f>
        <v>0</v>
      </c>
      <c r="U24" s="48">
        <f xml:space="preserve"> ROUNDUP((('!시뮬레이터'!D$6 + ('!시뮬레이터'!C$6-V24)*0.1 - T24)*Z$5)  -  ((pc_stat_data!I24+pc_stat_data!J24-'!시뮬레이터'!H$6)*0.075)  -  ((pc_stat_data!K24+pc_stat_data!L24-'!시뮬레이터'!J$65)*0.075),3)</f>
        <v>1.0529999999999999</v>
      </c>
      <c r="V24" s="48">
        <f>('!시뮬레이터'!C$6 - (W24/2 *Y$5) - (pc_stat_data!G24+pc_stat_data!H24 - ('!시뮬레이터'!F$6+'!시뮬레이터'!G$6)*0.9901) - ((pc_stat_data!M24-'!시뮬레이터'!O$6)*0.1996) - ((pc_stat_data!N24-'!시뮬레이터'!M$6)*0.9901)) *X24</f>
        <v>5.80734656</v>
      </c>
      <c r="W24" s="48">
        <v>5</v>
      </c>
      <c r="X24" s="48">
        <v>0.8</v>
      </c>
    </row>
    <row r="25" spans="1:24" x14ac:dyDescent="0.3">
      <c r="A25" s="25">
        <v>100004</v>
      </c>
      <c r="B25" s="6" t="s">
        <v>40</v>
      </c>
      <c r="C25" s="7">
        <v>3</v>
      </c>
      <c r="D25" s="7">
        <f>ROUNDUP(pc_stat_data!V25,3)</f>
        <v>6.2110000000000003</v>
      </c>
      <c r="E25" s="7">
        <f>ROUNDUP(pc_stat_data!U25,3)</f>
        <v>1.101</v>
      </c>
      <c r="F25" s="7">
        <v>0</v>
      </c>
      <c r="G25" s="7">
        <v>1.4999999999999999E-2</v>
      </c>
      <c r="H25" s="7">
        <v>1.4999999999999999E-2</v>
      </c>
      <c r="I25" s="7">
        <v>0.02</v>
      </c>
      <c r="J25" s="7">
        <v>0</v>
      </c>
      <c r="K25" s="7">
        <v>0.06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44">
        <v>0</v>
      </c>
      <c r="T25" s="48">
        <f>pc_stat_data!P25*0.7</f>
        <v>0</v>
      </c>
      <c r="U25" s="48">
        <f xml:space="preserve"> ROUNDUP((('!시뮬레이터'!D$7 + ('!시뮬레이터'!C$7-V25)*0.1 - T25)*Z$5)  -  ((pc_stat_data!I25+pc_stat_data!J25-'!시뮬레이터'!H$7)*0.075)  -  ((pc_stat_data!K25+pc_stat_data!L25-'!시뮬레이터'!J$7)*0.075),3)</f>
        <v>1.101</v>
      </c>
      <c r="V25" s="48">
        <f>('!시뮬레이터'!C$7 - (W25/2 *Y$5) - (pc_stat_data!G25+pc_stat_data!H25 - ('!시뮬레이터'!F$7+'!시뮬레이터'!G$7)*0.9901) - ((pc_stat_data!M25-'!시뮬레이터'!O$7)*0.1996) - ((pc_stat_data!N25-'!시뮬레이터'!M$7)*0.9901)) *X25</f>
        <v>6.2100594400000011</v>
      </c>
      <c r="W25" s="48">
        <v>5</v>
      </c>
      <c r="X25" s="48">
        <v>0.8</v>
      </c>
    </row>
    <row r="26" spans="1:24" x14ac:dyDescent="0.3">
      <c r="A26" s="25">
        <v>100004</v>
      </c>
      <c r="B26" s="6" t="s">
        <v>40</v>
      </c>
      <c r="C26" s="7">
        <v>4</v>
      </c>
      <c r="D26" s="7">
        <f>ROUNDUP(pc_stat_data!V26,3)</f>
        <v>6.6130000000000004</v>
      </c>
      <c r="E26" s="7">
        <f>ROUNDUP(pc_stat_data!U26,3)</f>
        <v>1.147</v>
      </c>
      <c r="F26" s="7">
        <v>0</v>
      </c>
      <c r="G26" s="7">
        <v>1.8750000000000003E-2</v>
      </c>
      <c r="H26" s="7">
        <v>1.8750000000000003E-2</v>
      </c>
      <c r="I26" s="7">
        <v>2.5000000000000001E-2</v>
      </c>
      <c r="J26" s="7">
        <v>0</v>
      </c>
      <c r="K26" s="7">
        <v>0.08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44">
        <v>0</v>
      </c>
      <c r="T26" s="48">
        <f>pc_stat_data!P26*0.7</f>
        <v>0</v>
      </c>
      <c r="U26" s="48">
        <f xml:space="preserve"> ROUNDUP((('!시뮬레이터'!D$8 + ('!시뮬레이터'!C$8-V26)*0.1 - T26)*Z$5)  -  ((pc_stat_data!I26+pc_stat_data!J26-'!시뮬레이터'!H$8)*0.075)  -  ((pc_stat_data!K26+pc_stat_data!L26-'!시뮬레이터'!J$8)*0.075),3)</f>
        <v>1.1469999999999998</v>
      </c>
      <c r="V26" s="48">
        <f>('!시뮬레이터'!C$8 - (W26/2 *Y$5) - (pc_stat_data!G26+pc_stat_data!H26 - ('!시뮬레이터'!F$8+'!시뮬레이터'!G$8)*0.9901) - ((pc_stat_data!M26-'!시뮬레이터'!O$8)*0.1996) - ((pc_stat_data!N26-'!시뮬레이터'!M$8)*0.9901)) *X26</f>
        <v>6.6127723200000013</v>
      </c>
      <c r="W26" s="48">
        <v>5</v>
      </c>
      <c r="X26" s="48">
        <v>0.8</v>
      </c>
    </row>
    <row r="27" spans="1:24" x14ac:dyDescent="0.3">
      <c r="A27" s="25">
        <v>100004</v>
      </c>
      <c r="B27" s="6" t="s">
        <v>40</v>
      </c>
      <c r="C27" s="7">
        <v>5</v>
      </c>
      <c r="D27" s="7">
        <f>ROUNDUP(pc_stat_data!V27,3)</f>
        <v>7.016</v>
      </c>
      <c r="E27" s="7">
        <f>ROUNDUP(pc_stat_data!U27,3)</f>
        <v>1.194</v>
      </c>
      <c r="F27" s="7">
        <v>0</v>
      </c>
      <c r="G27" s="7">
        <v>2.2499999999999999E-2</v>
      </c>
      <c r="H27" s="7">
        <v>2.2499999999999999E-2</v>
      </c>
      <c r="I27" s="7">
        <v>0.03</v>
      </c>
      <c r="J27" s="7">
        <v>0</v>
      </c>
      <c r="K27" s="7">
        <v>0.1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44">
        <v>0</v>
      </c>
      <c r="T27" s="48">
        <f>pc_stat_data!P27*0.7</f>
        <v>0</v>
      </c>
      <c r="U27" s="48">
        <f xml:space="preserve"> ROUNDUP((('!시뮬레이터'!D$9 + ('!시뮬레이터'!C$9-V27)*0.1 - T27)*Z$5)  -  ((pc_stat_data!I27+pc_stat_data!J27-'!시뮬레이터'!H$9)*0.075)  -  ((pc_stat_data!K27+pc_stat_data!L27-'!시뮬레이터'!J$9)*0.075),3)</f>
        <v>1.194</v>
      </c>
      <c r="V27" s="48">
        <f>('!시뮬레이터'!C$9 - (W27/2 *Y$5) - (pc_stat_data!G27+pc_stat_data!H27 - ('!시뮬레이터'!F$9+'!시뮬레이터'!G$9)*0.9901) - ((pc_stat_data!M27-'!시뮬레이터'!O$9)*0.1996) - ((pc_stat_data!N27-'!시뮬레이터'!M$9)*0.9901)) *X27</f>
        <v>7.0154851999999996</v>
      </c>
      <c r="W27" s="48">
        <v>5</v>
      </c>
      <c r="X27" s="48">
        <v>0.8</v>
      </c>
    </row>
    <row r="28" spans="1:24" ht="17.25" thickBot="1" x14ac:dyDescent="0.35">
      <c r="A28" s="28">
        <v>100004</v>
      </c>
      <c r="B28" s="15" t="s">
        <v>40</v>
      </c>
      <c r="C28" s="16">
        <v>6</v>
      </c>
      <c r="D28" s="16">
        <f>ROUNDUP(pc_stat_data!V28,3)</f>
        <v>7.4190000000000005</v>
      </c>
      <c r="E28" s="16">
        <f>ROUNDUP(pc_stat_data!U28,3)</f>
        <v>1.2410000000000001</v>
      </c>
      <c r="F28" s="16">
        <v>0</v>
      </c>
      <c r="G28" s="16">
        <v>2.6250000000000002E-2</v>
      </c>
      <c r="H28" s="16">
        <v>2.6250000000000002E-2</v>
      </c>
      <c r="I28" s="16">
        <v>3.5000000000000003E-2</v>
      </c>
      <c r="J28" s="16">
        <v>0</v>
      </c>
      <c r="K28" s="16">
        <v>0.12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45">
        <v>0</v>
      </c>
      <c r="T28" s="48">
        <f>pc_stat_data!P28*0.7</f>
        <v>0</v>
      </c>
      <c r="U28" s="48">
        <f xml:space="preserve"> ROUNDUP((('!시뮬레이터'!D$10 + ('!시뮬레이터'!C$10-V28)*0.1 - T28)*Z$5)  -  ((pc_stat_data!I28+pc_stat_data!J28-'!시뮬레이터'!H$10)*0.075)  -  ((pc_stat_data!K28+pc_stat_data!L28-'!시뮬레이터'!J$10)*0.075),3)</f>
        <v>1.2409999999999999</v>
      </c>
      <c r="V28" s="48">
        <f>('!시뮬레이터'!C$10 - (W28/2 *Y$5) - (pc_stat_data!G28+pc_stat_data!H28 - ('!시뮬레이터'!F$10+'!시뮬레이터'!G$10)*0.9901) - ((pc_stat_data!M28-'!시뮬레이터'!O$10)*0.1996) - ((pc_stat_data!N28-'!시뮬레이터'!M$10)*0.9901)) *X28</f>
        <v>7.4181980800000007</v>
      </c>
      <c r="W28" s="48">
        <v>5</v>
      </c>
      <c r="X28" s="48">
        <v>0.8</v>
      </c>
    </row>
    <row r="29" spans="1:24" x14ac:dyDescent="0.3">
      <c r="A29" s="39">
        <v>100005</v>
      </c>
      <c r="B29" s="12" t="s">
        <v>41</v>
      </c>
      <c r="C29" s="13">
        <v>1</v>
      </c>
      <c r="D29" s="13">
        <f>ROUNDUP(pc_stat_data!V29,3)</f>
        <v>7.0030000000000001</v>
      </c>
      <c r="E29" s="13">
        <f>ROUNDUP(pc_stat_data!U29,3)</f>
        <v>0.79800000000000004</v>
      </c>
      <c r="F29" s="11">
        <v>0</v>
      </c>
      <c r="G29" s="11">
        <v>1.4999999999999999E-2</v>
      </c>
      <c r="H29" s="11">
        <v>0.01</v>
      </c>
      <c r="I29" s="4">
        <v>0</v>
      </c>
      <c r="J29" s="4">
        <v>0</v>
      </c>
      <c r="K29" s="4">
        <v>0</v>
      </c>
      <c r="L29" s="4">
        <v>0</v>
      </c>
      <c r="M29" s="13">
        <v>0</v>
      </c>
      <c r="N29" s="13">
        <v>0</v>
      </c>
      <c r="O29" s="13">
        <v>0</v>
      </c>
      <c r="P29" s="11">
        <v>0.15</v>
      </c>
      <c r="Q29" s="13">
        <v>0</v>
      </c>
      <c r="R29" s="13">
        <v>0</v>
      </c>
      <c r="S29" s="47">
        <v>0</v>
      </c>
      <c r="T29" s="48">
        <f>pc_stat_data!P29*0.7</f>
        <v>0.105</v>
      </c>
      <c r="U29" s="48">
        <f xml:space="preserve"> ROUNDUP((('!시뮬레이터'!D$5 + ('!시뮬레이터'!C$5-V29)*0.1 - T29)*Z$5)  -  ((pc_stat_data!I29+pc_stat_data!J29-'!시뮬레이터'!H$5)*0.075)  -  ((pc_stat_data!K29+pc_stat_data!L29-'!시뮬레이터'!J$5)*0.075),3)</f>
        <v>0.79800000000000004</v>
      </c>
      <c r="V29" s="48">
        <f>('!시뮬레이터'!C$5 - (W29/2 *Y$5) - (pc_stat_data!G29+pc_stat_data!H29 - ('!시뮬레이터'!F$5+'!시뮬레이터'!G$5)*0.9901) - ((pc_stat_data!M29-'!시뮬레이터'!O$5)*0.1996) - ((pc_stat_data!N29-'!시뮬레이터'!M$5)*0.9901)) *X29</f>
        <v>7.0022524949999996</v>
      </c>
      <c r="W29" s="48">
        <v>2.5</v>
      </c>
      <c r="X29" s="48">
        <v>0.95</v>
      </c>
    </row>
    <row r="30" spans="1:24" x14ac:dyDescent="0.3">
      <c r="A30" s="25">
        <v>100005</v>
      </c>
      <c r="B30" s="6" t="s">
        <v>41</v>
      </c>
      <c r="C30" s="7">
        <v>2</v>
      </c>
      <c r="D30" s="7">
        <f>ROUNDUP(pc_stat_data!V30,3)</f>
        <v>7.4790000000000001</v>
      </c>
      <c r="E30" s="7">
        <f>ROUNDUP(pc_stat_data!U30,3)</f>
        <v>0.83099999999999996</v>
      </c>
      <c r="F30" s="7">
        <v>0</v>
      </c>
      <c r="G30" s="7">
        <v>0.02</v>
      </c>
      <c r="H30" s="7">
        <v>1.4999999999999999E-2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0.16500000000000001</v>
      </c>
      <c r="Q30" s="7">
        <v>0</v>
      </c>
      <c r="R30" s="7">
        <v>0</v>
      </c>
      <c r="S30" s="44">
        <v>0</v>
      </c>
      <c r="T30" s="48">
        <f>pc_stat_data!P30*0.7</f>
        <v>0.11549999999999999</v>
      </c>
      <c r="U30" s="48">
        <f xml:space="preserve"> ROUNDUP((('!시뮬레이터'!D$6 + ('!시뮬레이터'!C$6-V30)*0.1 - T30)*Z$5)  -  ((pc_stat_data!I30+pc_stat_data!J30-'!시뮬레이터'!H$6)*0.075)  -  ((pc_stat_data!K30+pc_stat_data!L30-'!시뮬레이터'!J$65)*0.075),3)</f>
        <v>0.83099999999999996</v>
      </c>
      <c r="V30" s="48">
        <f>('!시뮬레이터'!C$6 - (W30/2 *Y$5) - (pc_stat_data!G30+pc_stat_data!H30 - ('!시뮬레이터'!F$6+'!시뮬레이터'!G$6)*0.9901) - ((pc_stat_data!M30-'!시뮬레이터'!O$6)*0.1996) - ((pc_stat_data!N30-'!시뮬레이터'!M$6)*0.9901)) *X30</f>
        <v>7.47809904</v>
      </c>
      <c r="W30" s="48">
        <v>2.5</v>
      </c>
      <c r="X30" s="48">
        <v>0.95</v>
      </c>
    </row>
    <row r="31" spans="1:24" x14ac:dyDescent="0.3">
      <c r="A31" s="25">
        <v>100005</v>
      </c>
      <c r="B31" s="6" t="s">
        <v>41</v>
      </c>
      <c r="C31" s="7">
        <v>3</v>
      </c>
      <c r="D31" s="7">
        <f>ROUNDUP(pc_stat_data!V31,3)</f>
        <v>7.9540000000000006</v>
      </c>
      <c r="E31" s="7">
        <f>ROUNDUP(pc_stat_data!U31,3)</f>
        <v>0.86599999999999999</v>
      </c>
      <c r="F31" s="7">
        <v>0</v>
      </c>
      <c r="G31" s="7">
        <v>2.5000000000000001E-2</v>
      </c>
      <c r="H31" s="7">
        <v>0.02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0.18</v>
      </c>
      <c r="Q31" s="7">
        <v>0</v>
      </c>
      <c r="R31" s="7">
        <v>0</v>
      </c>
      <c r="S31" s="44">
        <v>0</v>
      </c>
      <c r="T31" s="48">
        <f>pc_stat_data!P31*0.7</f>
        <v>0.126</v>
      </c>
      <c r="U31" s="48">
        <f xml:space="preserve"> ROUNDUP((('!시뮬레이터'!D$7 + ('!시뮬레이터'!C$7-V31)*0.1 - T31)*Z$5)  -  ((pc_stat_data!I31+pc_stat_data!J31-'!시뮬레이터'!H$7)*0.075)  -  ((pc_stat_data!K31+pc_stat_data!L31-'!시뮬레이터'!J$7)*0.075),3)</f>
        <v>0.86599999999999999</v>
      </c>
      <c r="V31" s="48">
        <f>('!시뮬레이터'!C$7 - (W31/2 *Y$5) - (pc_stat_data!G31+pc_stat_data!H31 - ('!시뮬레이터'!F$7+'!시뮬레이터'!G$7)*0.9901) - ((pc_stat_data!M31-'!시뮬레이터'!O$7)*0.1996) - ((pc_stat_data!N31-'!시뮬레이터'!M$7)*0.9901)) *X31</f>
        <v>7.9539455849999996</v>
      </c>
      <c r="W31" s="48">
        <v>2.5</v>
      </c>
      <c r="X31" s="48">
        <v>0.95</v>
      </c>
    </row>
    <row r="32" spans="1:24" x14ac:dyDescent="0.3">
      <c r="A32" s="25">
        <v>100005</v>
      </c>
      <c r="B32" s="6" t="s">
        <v>41</v>
      </c>
      <c r="C32" s="7">
        <v>4</v>
      </c>
      <c r="D32" s="7">
        <f>ROUNDUP(pc_stat_data!V32,3)</f>
        <v>8.43</v>
      </c>
      <c r="E32" s="7">
        <f>ROUNDUP(pc_stat_data!U32,3)</f>
        <v>0.90100000000000002</v>
      </c>
      <c r="F32" s="7">
        <v>0</v>
      </c>
      <c r="G32" s="7">
        <v>0.03</v>
      </c>
      <c r="H32" s="7">
        <v>2.5000000000000001E-2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0.19500000000000001</v>
      </c>
      <c r="Q32" s="7">
        <v>0</v>
      </c>
      <c r="R32" s="7">
        <v>0</v>
      </c>
      <c r="S32" s="44">
        <v>0</v>
      </c>
      <c r="T32" s="48">
        <f>pc_stat_data!P32*0.7</f>
        <v>0.13649999999999998</v>
      </c>
      <c r="U32" s="48">
        <f xml:space="preserve"> ROUNDUP((('!시뮬레이터'!D$8 + ('!시뮬레이터'!C$8-V32)*0.1 - T32)*Z$5)  -  ((pc_stat_data!I32+pc_stat_data!J32-'!시뮬레이터'!H$8)*0.075)  -  ((pc_stat_data!K32+pc_stat_data!L32-'!시뮬레이터'!J$8)*0.075),3)</f>
        <v>0.90100000000000002</v>
      </c>
      <c r="V32" s="48">
        <f>('!시뮬레이터'!C$8 - (W32/2 *Y$5) - (pc_stat_data!G32+pc_stat_data!H32 - ('!시뮬레이터'!F$8+'!시뮬레이터'!G$8)*0.9901) - ((pc_stat_data!M32-'!시뮬레이터'!O$8)*0.1996) - ((pc_stat_data!N32-'!시뮬레이터'!M$8)*0.9901)) *X32</f>
        <v>8.4297921300000009</v>
      </c>
      <c r="W32" s="48">
        <v>2.5</v>
      </c>
      <c r="X32" s="48">
        <v>0.95</v>
      </c>
    </row>
    <row r="33" spans="1:24" x14ac:dyDescent="0.3">
      <c r="A33" s="25">
        <v>100005</v>
      </c>
      <c r="B33" s="6" t="s">
        <v>41</v>
      </c>
      <c r="C33" s="7">
        <v>5</v>
      </c>
      <c r="D33" s="7">
        <f>ROUNDUP(pc_stat_data!V33,3)</f>
        <v>8.9059999999999988</v>
      </c>
      <c r="E33" s="7">
        <f>ROUNDUP(pc_stat_data!U33,3)</f>
        <v>0.93500000000000005</v>
      </c>
      <c r="F33" s="7">
        <v>0</v>
      </c>
      <c r="G33" s="7">
        <v>3.5000000000000003E-2</v>
      </c>
      <c r="H33" s="7">
        <v>0.03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0.21</v>
      </c>
      <c r="Q33" s="7">
        <v>0</v>
      </c>
      <c r="R33" s="7">
        <v>0</v>
      </c>
      <c r="S33" s="44">
        <v>0</v>
      </c>
      <c r="T33" s="48">
        <f>pc_stat_data!P33*0.7</f>
        <v>0.14699999999999999</v>
      </c>
      <c r="U33" s="48">
        <f xml:space="preserve"> ROUNDUP((('!시뮬레이터'!D$9 + ('!시뮬레이터'!C$9-V33)*0.1 - T33)*Z$5)  -  ((pc_stat_data!I33+pc_stat_data!J33-'!시뮬레이터'!H$9)*0.075)  -  ((pc_stat_data!K33+pc_stat_data!L33-'!시뮬레이터'!J$9)*0.075),3)</f>
        <v>0.93500000000000005</v>
      </c>
      <c r="V33" s="48">
        <f>('!시뮬레이터'!C$9 - (W33/2 *Y$5) - (pc_stat_data!G33+pc_stat_data!H33 - ('!시뮬레이터'!F$9+'!시뮬레이터'!G$9)*0.9901) - ((pc_stat_data!M33-'!시뮬레이터'!O$9)*0.1996) - ((pc_stat_data!N33-'!시뮬레이터'!M$9)*0.9901)) *X33</f>
        <v>8.9056386749999987</v>
      </c>
      <c r="W33" s="48">
        <v>2.5</v>
      </c>
      <c r="X33" s="48">
        <v>0.95</v>
      </c>
    </row>
    <row r="34" spans="1:24" ht="17.25" thickBot="1" x14ac:dyDescent="0.35">
      <c r="A34" s="28">
        <v>100005</v>
      </c>
      <c r="B34" s="15" t="s">
        <v>41</v>
      </c>
      <c r="C34" s="16">
        <v>6</v>
      </c>
      <c r="D34" s="16">
        <f>ROUNDUP(pc_stat_data!V34,3)</f>
        <v>9.3819999999999997</v>
      </c>
      <c r="E34" s="16">
        <f>ROUNDUP(pc_stat_data!U34,3)</f>
        <v>0.96899999999999997</v>
      </c>
      <c r="F34" s="16">
        <v>0</v>
      </c>
      <c r="G34" s="16">
        <v>0.04</v>
      </c>
      <c r="H34" s="16">
        <v>3.5000000000000003E-2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0.22500000000000001</v>
      </c>
      <c r="Q34" s="16">
        <v>0</v>
      </c>
      <c r="R34" s="16">
        <v>0</v>
      </c>
      <c r="S34" s="45">
        <v>0</v>
      </c>
      <c r="T34" s="48">
        <f>pc_stat_data!P34*0.7</f>
        <v>0.1575</v>
      </c>
      <c r="U34" s="48">
        <f xml:space="preserve"> ROUNDUP((('!시뮬레이터'!D$10 + ('!시뮬레이터'!C$10-V34)*0.1 - T34)*Z$5)  -  ((pc_stat_data!I34+pc_stat_data!J34-'!시뮬레이터'!H$10)*0.075)  -  ((pc_stat_data!K34+pc_stat_data!L34-'!시뮬레이터'!J$10)*0.075),3)</f>
        <v>0.96899999999999997</v>
      </c>
      <c r="V34" s="48">
        <f>('!시뮬레이터'!C$10 - (W34/2 *Y$5) - (pc_stat_data!G34+pc_stat_data!H34 - ('!시뮬레이터'!F$10+'!시뮬레이터'!G$10)*0.9901) - ((pc_stat_data!M34-'!시뮬레이터'!O$10)*0.1996) - ((pc_stat_data!N34-'!시뮬레이터'!M$10)*0.9901)) *X34</f>
        <v>9.3814852200000001</v>
      </c>
      <c r="W34" s="48">
        <v>2.5</v>
      </c>
      <c r="X34" s="48">
        <v>0.95</v>
      </c>
    </row>
    <row r="35" spans="1:24" x14ac:dyDescent="0.3">
      <c r="A35" s="39">
        <v>100006</v>
      </c>
      <c r="B35" s="12" t="s">
        <v>42</v>
      </c>
      <c r="C35" s="13">
        <v>1</v>
      </c>
      <c r="D35" s="13">
        <f>ROUNDUP(pc_stat_data!V35,3)</f>
        <v>7.4560000000000004</v>
      </c>
      <c r="E35" s="13">
        <f>ROUNDUP(pc_stat_data!U35,3)</f>
        <v>0.77600000000000002</v>
      </c>
      <c r="F35" s="11">
        <v>0</v>
      </c>
      <c r="G35" s="13">
        <v>0.04</v>
      </c>
      <c r="H35" s="11">
        <v>2.5000000000000001E-2</v>
      </c>
      <c r="I35" s="4">
        <v>0</v>
      </c>
      <c r="J35" s="4">
        <v>0</v>
      </c>
      <c r="K35" s="4">
        <v>0</v>
      </c>
      <c r="L35" s="4">
        <v>0</v>
      </c>
      <c r="M35" s="13">
        <v>0</v>
      </c>
      <c r="N35" s="13">
        <v>0</v>
      </c>
      <c r="O35" s="13">
        <v>0</v>
      </c>
      <c r="P35" s="11">
        <v>0.125</v>
      </c>
      <c r="Q35" s="13">
        <v>0</v>
      </c>
      <c r="R35" s="13">
        <v>0</v>
      </c>
      <c r="S35" s="47">
        <v>0</v>
      </c>
      <c r="T35" s="48">
        <f>pc_stat_data!P35*0.7</f>
        <v>8.7499999999999994E-2</v>
      </c>
      <c r="U35" s="48">
        <f xml:space="preserve"> ROUNDUP((('!시뮬레이터'!D$5 + ('!시뮬레이터'!C$5-V35)*0.1 - T35)*Z$5)  -  ((pc_stat_data!I35+pc_stat_data!J35-'!시뮬레이터'!H$5)*0.075)  -  ((pc_stat_data!K35+pc_stat_data!L35-'!시뮬레이터'!J$5)*0.075),3)</f>
        <v>0.77600000000000002</v>
      </c>
      <c r="V35" s="48">
        <f>('!시뮬레이터'!C$5 - (W35/2 *Y$5) - (pc_stat_data!G35+pc_stat_data!H35 - ('!시뮬레이터'!F$5+'!시뮬레이터'!G$5)*0.9901) - ((pc_stat_data!M35-'!시뮬레이터'!O$5)*0.1996) - ((pc_stat_data!N35-'!시뮬레이터'!M$5)*0.9901)) *X35</f>
        <v>7.4557921</v>
      </c>
      <c r="W35" s="48">
        <v>2</v>
      </c>
      <c r="X35" s="48">
        <v>1</v>
      </c>
    </row>
    <row r="36" spans="1:24" x14ac:dyDescent="0.3">
      <c r="A36" s="25">
        <v>100006</v>
      </c>
      <c r="B36" s="6" t="s">
        <v>42</v>
      </c>
      <c r="C36" s="7">
        <v>2</v>
      </c>
      <c r="D36" s="7">
        <f>ROUNDUP(pc_stat_data!V36,3)</f>
        <v>7.9570000000000007</v>
      </c>
      <c r="E36" s="7">
        <f>ROUNDUP(pc_stat_data!U36,3)</f>
        <v>0.80100000000000005</v>
      </c>
      <c r="F36" s="7">
        <v>0</v>
      </c>
      <c r="G36" s="7">
        <v>4.4999999999999998E-2</v>
      </c>
      <c r="H36" s="7">
        <v>0.03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0.15</v>
      </c>
      <c r="Q36" s="7">
        <v>0</v>
      </c>
      <c r="R36" s="7">
        <v>0</v>
      </c>
      <c r="S36" s="44">
        <v>0</v>
      </c>
      <c r="T36" s="48">
        <f>pc_stat_data!P36*0.7</f>
        <v>0.105</v>
      </c>
      <c r="U36" s="48">
        <f xml:space="preserve"> ROUNDUP((('!시뮬레이터'!D$6 + ('!시뮬레이터'!C$6-V36)*0.1 - T36)*Z$5)  -  ((pc_stat_data!I36+pc_stat_data!J36-'!시뮬레이터'!H$6)*0.075)  -  ((pc_stat_data!K36+pc_stat_data!L36-'!시뮬레이터'!J$65)*0.075),3)</f>
        <v>0.80100000000000005</v>
      </c>
      <c r="V36" s="48">
        <f>('!시뮬레이터'!C$6 - (W36/2 *Y$5) - (pc_stat_data!G36+pc_stat_data!H36 - ('!시뮬레이터'!F$6+'!시뮬레이터'!G$6)*0.9901) - ((pc_stat_data!M36-'!시뮬레이터'!O$6)*0.1996) - ((pc_stat_data!N36-'!시뮬레이터'!M$6)*0.9901)) *X36</f>
        <v>7.9566832000000005</v>
      </c>
      <c r="W36" s="48">
        <v>2</v>
      </c>
      <c r="X36" s="48">
        <v>1</v>
      </c>
    </row>
    <row r="37" spans="1:24" x14ac:dyDescent="0.3">
      <c r="A37" s="25">
        <v>100006</v>
      </c>
      <c r="B37" s="6" t="s">
        <v>42</v>
      </c>
      <c r="C37" s="7">
        <v>3</v>
      </c>
      <c r="D37" s="7">
        <f>ROUNDUP(pc_stat_data!V37,3)</f>
        <v>8.4580000000000002</v>
      </c>
      <c r="E37" s="7">
        <f>ROUNDUP(pc_stat_data!U37,3)</f>
        <v>0.82899999999999996</v>
      </c>
      <c r="F37" s="7">
        <v>0</v>
      </c>
      <c r="G37" s="7">
        <v>0.05</v>
      </c>
      <c r="H37" s="7">
        <v>3.5000000000000003E-2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0.17499999999999999</v>
      </c>
      <c r="Q37" s="7">
        <v>0</v>
      </c>
      <c r="R37" s="7">
        <v>0</v>
      </c>
      <c r="S37" s="44">
        <v>0</v>
      </c>
      <c r="T37" s="48">
        <f>pc_stat_data!P37*0.7</f>
        <v>0.12249999999999998</v>
      </c>
      <c r="U37" s="48">
        <f xml:space="preserve"> ROUNDUP((('!시뮬레이터'!D$7 + ('!시뮬레이터'!C$7-V37)*0.1 - T37)*Z$5)  -  ((pc_stat_data!I37+pc_stat_data!J37-'!시뮬레이터'!H$7)*0.075)  -  ((pc_stat_data!K37+pc_stat_data!L37-'!시뮬레이터'!J$7)*0.075),3)</f>
        <v>0.82899999999999996</v>
      </c>
      <c r="V37" s="48">
        <f>('!시뮬레이터'!C$7 - (W37/2 *Y$5) - (pc_stat_data!G37+pc_stat_data!H37 - ('!시뮬레이터'!F$7+'!시뮬레이터'!G$7)*0.9901) - ((pc_stat_data!M37-'!시뮬레이터'!O$7)*0.1996) - ((pc_stat_data!N37-'!시뮬레이터'!M$7)*0.9901)) *X37</f>
        <v>8.4575742999999992</v>
      </c>
      <c r="W37" s="48">
        <v>2</v>
      </c>
      <c r="X37" s="48">
        <v>1</v>
      </c>
    </row>
    <row r="38" spans="1:24" x14ac:dyDescent="0.3">
      <c r="A38" s="25">
        <v>100006</v>
      </c>
      <c r="B38" s="6" t="s">
        <v>42</v>
      </c>
      <c r="C38" s="7">
        <v>4</v>
      </c>
      <c r="D38" s="7">
        <f>ROUNDUP(pc_stat_data!V38,3)</f>
        <v>8.9589999999999996</v>
      </c>
      <c r="E38" s="7">
        <f>ROUNDUP(pc_stat_data!U38,3)</f>
        <v>0.85599999999999998</v>
      </c>
      <c r="F38" s="7">
        <v>0</v>
      </c>
      <c r="G38" s="7">
        <v>5.5E-2</v>
      </c>
      <c r="H38" s="7">
        <v>0.04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0.2</v>
      </c>
      <c r="Q38" s="7">
        <v>0</v>
      </c>
      <c r="R38" s="7">
        <v>0</v>
      </c>
      <c r="S38" s="44">
        <v>0</v>
      </c>
      <c r="T38" s="48">
        <f>pc_stat_data!P38*0.7</f>
        <v>0.13999999999999999</v>
      </c>
      <c r="U38" s="48">
        <f xml:space="preserve"> ROUNDUP((('!시뮬레이터'!D$8 + ('!시뮬레이터'!C$8-V38)*0.1 - T38)*Z$5)  -  ((pc_stat_data!I38+pc_stat_data!J38-'!시뮬레이터'!H$8)*0.075)  -  ((pc_stat_data!K38+pc_stat_data!L38-'!시뮬레이터'!J$8)*0.075),3)</f>
        <v>0.85599999999999998</v>
      </c>
      <c r="V38" s="48">
        <f>('!시뮬레이터'!C$8 - (W38/2 *Y$5) - (pc_stat_data!G38+pc_stat_data!H38 - ('!시뮬레이터'!F$8+'!시뮬레이터'!G$8)*0.9901) - ((pc_stat_data!M38-'!시뮬레이터'!O$8)*0.1996) - ((pc_stat_data!N38-'!시뮬레이터'!M$8)*0.9901)) *X38</f>
        <v>8.9584653999999997</v>
      </c>
      <c r="W38" s="48">
        <v>2</v>
      </c>
      <c r="X38" s="48">
        <v>1</v>
      </c>
    </row>
    <row r="39" spans="1:24" x14ac:dyDescent="0.3">
      <c r="A39" s="25">
        <v>100006</v>
      </c>
      <c r="B39" s="6" t="s">
        <v>42</v>
      </c>
      <c r="C39" s="7">
        <v>5</v>
      </c>
      <c r="D39" s="7">
        <f>ROUNDUP(pc_stat_data!V39,3)</f>
        <v>9.4599999999999991</v>
      </c>
      <c r="E39" s="7">
        <f>ROUNDUP(pc_stat_data!U39,3)</f>
        <v>0.88200000000000001</v>
      </c>
      <c r="F39" s="7">
        <v>0</v>
      </c>
      <c r="G39" s="7">
        <v>0.06</v>
      </c>
      <c r="H39" s="7">
        <v>4.4999999999999998E-2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0.22500000000000001</v>
      </c>
      <c r="Q39" s="7">
        <v>0</v>
      </c>
      <c r="R39" s="7">
        <v>0</v>
      </c>
      <c r="S39" s="44">
        <v>0</v>
      </c>
      <c r="T39" s="48">
        <f>pc_stat_data!P39*0.7</f>
        <v>0.1575</v>
      </c>
      <c r="U39" s="48">
        <f xml:space="preserve"> ROUNDUP((('!시뮬레이터'!D$9 + ('!시뮬레이터'!C$9-V39)*0.1 - T39)*Z$5)  -  ((pc_stat_data!I39+pc_stat_data!J39-'!시뮬레이터'!H$9)*0.075)  -  ((pc_stat_data!K39+pc_stat_data!L39-'!시뮬레이터'!J$9)*0.075),3)</f>
        <v>0.88200000000000001</v>
      </c>
      <c r="V39" s="48">
        <f>('!시뮬레이터'!C$9 - (W39/2 *Y$5) - (pc_stat_data!G39+pc_stat_data!H39 - ('!시뮬레이터'!F$9+'!시뮬레이터'!G$9)*0.9901) - ((pc_stat_data!M39-'!시뮬레이터'!O$9)*0.1996) - ((pc_stat_data!N39-'!시뮬레이터'!M$9)*0.9901)) *X39</f>
        <v>9.4593565000000002</v>
      </c>
      <c r="W39" s="48">
        <v>2</v>
      </c>
      <c r="X39" s="48">
        <v>1</v>
      </c>
    </row>
    <row r="40" spans="1:24" ht="17.25" thickBot="1" x14ac:dyDescent="0.35">
      <c r="A40" s="28">
        <v>100006</v>
      </c>
      <c r="B40" s="15" t="s">
        <v>42</v>
      </c>
      <c r="C40" s="16">
        <v>6</v>
      </c>
      <c r="D40" s="16">
        <f>ROUNDUP(pc_stat_data!V40,3)</f>
        <v>9.9610000000000003</v>
      </c>
      <c r="E40" s="16">
        <f>ROUNDUP(pc_stat_data!U40,3)</f>
        <v>0.90900000000000003</v>
      </c>
      <c r="F40" s="16">
        <v>0</v>
      </c>
      <c r="G40" s="16">
        <v>6.5000000000000002E-2</v>
      </c>
      <c r="H40" s="16">
        <v>0.05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0.25</v>
      </c>
      <c r="Q40" s="16">
        <v>0</v>
      </c>
      <c r="R40" s="16">
        <v>0</v>
      </c>
      <c r="S40" s="45">
        <v>0</v>
      </c>
      <c r="T40" s="48">
        <f>pc_stat_data!P40*0.7</f>
        <v>0.17499999999999999</v>
      </c>
      <c r="U40" s="48">
        <f xml:space="preserve"> ROUNDUP((('!시뮬레이터'!D$10 + ('!시뮬레이터'!C$10-V40)*0.1 - T40)*Z$5)  -  ((pc_stat_data!I40+pc_stat_data!J40-'!시뮬레이터'!H$10)*0.075)  -  ((pc_stat_data!K40+pc_stat_data!L40-'!시뮬레이터'!J$10)*0.075),3)</f>
        <v>0.90900000000000003</v>
      </c>
      <c r="V40" s="48">
        <f>('!시뮬레이터'!C$10 - (W40/2 *Y$5) - (pc_stat_data!G40+pc_stat_data!H40 - ('!시뮬레이터'!F$10+'!시뮬레이터'!G$10)*0.9901) - ((pc_stat_data!M40-'!시뮬레이터'!O$10)*0.1996) - ((pc_stat_data!N40-'!시뮬레이터'!M$10)*0.9901)) *X40</f>
        <v>9.9602476000000006</v>
      </c>
      <c r="W40" s="48">
        <v>2</v>
      </c>
      <c r="X40" s="48">
        <v>1</v>
      </c>
    </row>
    <row r="41" spans="1:24" x14ac:dyDescent="0.3">
      <c r="A41" s="39">
        <v>100007</v>
      </c>
      <c r="B41" s="12" t="s">
        <v>43</v>
      </c>
      <c r="C41" s="13">
        <v>1</v>
      </c>
      <c r="D41" s="13">
        <f>ROUNDUP(pc_stat_data!V41,3)</f>
        <v>4.6920000000000002</v>
      </c>
      <c r="E41" s="13">
        <f>ROUNDUP(pc_stat_data!U41,3)</f>
        <v>1.0660000000000001</v>
      </c>
      <c r="F41" s="11">
        <v>0</v>
      </c>
      <c r="G41" s="13">
        <v>0.01</v>
      </c>
      <c r="H41" s="11">
        <v>5.0000000000000001E-3</v>
      </c>
      <c r="I41" s="23">
        <v>0.01</v>
      </c>
      <c r="J41" s="4">
        <v>0</v>
      </c>
      <c r="K41" s="4">
        <v>0</v>
      </c>
      <c r="L41" s="4">
        <v>0</v>
      </c>
      <c r="M41" s="13">
        <v>0</v>
      </c>
      <c r="N41" s="13">
        <v>0</v>
      </c>
      <c r="O41" s="23">
        <v>0.01</v>
      </c>
      <c r="P41" s="13">
        <v>0</v>
      </c>
      <c r="Q41" s="13">
        <v>0</v>
      </c>
      <c r="R41" s="13">
        <v>0</v>
      </c>
      <c r="S41" s="47">
        <v>0</v>
      </c>
      <c r="T41" s="48">
        <f>pc_stat_data!P41*0.7</f>
        <v>0</v>
      </c>
      <c r="U41" s="48">
        <f xml:space="preserve"> ROUNDUP((('!시뮬레이터'!D$5 + ('!시뮬레이터'!C$5-V41)*0.1 - T41)*Z$5)  -  ((pc_stat_data!I41+pc_stat_data!J41-'!시뮬레이터'!H$5)*0.075)  -  ((pc_stat_data!K41+pc_stat_data!L41-'!시뮬레이터'!J$5)*0.075),3)</f>
        <v>1.0659999999999998</v>
      </c>
      <c r="V41" s="48">
        <f>('!시뮬레이터'!C$5 - (W41/2 *Y$5) - (pc_stat_data!G41+pc_stat_data!H41 - ('!시뮬레이터'!F$5+'!시뮬레이터'!G$5)*0.9901) - ((pc_stat_data!M41-'!시뮬레이터'!O$5)*0.1996) - ((pc_stat_data!N41-'!시뮬레이터'!M$5)*0.9901)) *X41</f>
        <v>4.6918440749999997</v>
      </c>
      <c r="W41" s="48">
        <v>7</v>
      </c>
      <c r="X41" s="48">
        <v>0.75</v>
      </c>
    </row>
    <row r="42" spans="1:24" x14ac:dyDescent="0.3">
      <c r="A42" s="25">
        <v>100007</v>
      </c>
      <c r="B42" s="6" t="s">
        <v>43</v>
      </c>
      <c r="C42" s="7">
        <v>2</v>
      </c>
      <c r="D42" s="7">
        <f>ROUNDUP(pc_stat_data!V42,3)</f>
        <v>5.0790000000000006</v>
      </c>
      <c r="E42" s="7">
        <f>ROUNDUP(pc_stat_data!U42,3)</f>
        <v>1.1140000000000001</v>
      </c>
      <c r="F42" s="7">
        <v>0</v>
      </c>
      <c r="G42" s="7">
        <v>5.4999999999999997E-3</v>
      </c>
      <c r="H42" s="7">
        <v>5.4999999999999997E-3</v>
      </c>
      <c r="I42" s="7">
        <v>1.4999999999999999E-2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1.4999999999999999E-2</v>
      </c>
      <c r="P42" s="7">
        <v>0</v>
      </c>
      <c r="Q42" s="7">
        <v>0</v>
      </c>
      <c r="R42" s="7">
        <v>0</v>
      </c>
      <c r="S42" s="44">
        <v>0</v>
      </c>
      <c r="T42" s="48">
        <f>pc_stat_data!P42*0.7</f>
        <v>0</v>
      </c>
      <c r="U42" s="48">
        <f xml:space="preserve"> ROUNDUP((('!시뮬레이터'!D$6 + ('!시뮬레이터'!C$6-V42)*0.1 - T42)*Z$5)  -  ((pc_stat_data!I42+pc_stat_data!J42-'!시뮬레이터'!H$6)*0.075)  -  ((pc_stat_data!K42+pc_stat_data!L42-'!시뮬레이터'!J$65)*0.075),3)</f>
        <v>1.1139999999999999</v>
      </c>
      <c r="V42" s="48">
        <f>('!시뮬레이터'!C$6 - (W42/2 *Y$5) - (pc_stat_data!G42+pc_stat_data!H42 - ('!시뮬레이터'!F$6+'!시뮬레이터'!G$6)*0.9901) - ((pc_stat_data!M42-'!시뮬레이터'!O$6)*0.1996) - ((pc_stat_data!N42-'!시뮬레이터'!M$6)*0.9901)) *X42</f>
        <v>5.0780124000000004</v>
      </c>
      <c r="W42" s="48">
        <v>7</v>
      </c>
      <c r="X42" s="48">
        <v>0.75</v>
      </c>
    </row>
    <row r="43" spans="1:24" x14ac:dyDescent="0.3">
      <c r="A43" s="25">
        <v>100007</v>
      </c>
      <c r="B43" s="6" t="s">
        <v>43</v>
      </c>
      <c r="C43" s="7">
        <v>3</v>
      </c>
      <c r="D43" s="7">
        <f>ROUNDUP(pc_stat_data!V43,3)</f>
        <v>5.4610000000000003</v>
      </c>
      <c r="E43" s="7">
        <f>ROUNDUP(pc_stat_data!U43,3)</f>
        <v>1.165</v>
      </c>
      <c r="F43" s="7">
        <v>0</v>
      </c>
      <c r="G43" s="7">
        <v>6.0000000000000001E-3</v>
      </c>
      <c r="H43" s="7">
        <v>6.0000000000000001E-3</v>
      </c>
      <c r="I43" s="7">
        <v>0.02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0.02</v>
      </c>
      <c r="P43" s="7">
        <v>0</v>
      </c>
      <c r="Q43" s="7">
        <v>0</v>
      </c>
      <c r="R43" s="7">
        <v>0</v>
      </c>
      <c r="S43" s="44">
        <v>0</v>
      </c>
      <c r="T43" s="48">
        <f>pc_stat_data!P43*0.7</f>
        <v>0</v>
      </c>
      <c r="U43" s="48">
        <f xml:space="preserve"> ROUNDUP((('!시뮬레이터'!D$7 + ('!시뮬레이터'!C$7-V43)*0.1 - T43)*Z$5)  -  ((pc_stat_data!I43+pc_stat_data!J43-'!시뮬레이터'!H$7)*0.075)  -  ((pc_stat_data!K43+pc_stat_data!L43-'!시뮬레이터'!J$7)*0.075),3)</f>
        <v>1.1649999999999998</v>
      </c>
      <c r="V43" s="48">
        <f>('!시뮬레이터'!C$7 - (W43/2 *Y$5) - (pc_stat_data!G43+pc_stat_data!H43 - ('!시뮬레이터'!F$7+'!시뮬레이터'!G$7)*0.9901) - ((pc_stat_data!M43-'!시뮬레이터'!O$7)*0.1996) - ((pc_stat_data!N43-'!시뮬레이터'!M$7)*0.9901)) *X43</f>
        <v>5.4604307250000002</v>
      </c>
      <c r="W43" s="48">
        <v>7</v>
      </c>
      <c r="X43" s="48">
        <v>0.75</v>
      </c>
    </row>
    <row r="44" spans="1:24" x14ac:dyDescent="0.3">
      <c r="A44" s="25">
        <v>100007</v>
      </c>
      <c r="B44" s="6" t="s">
        <v>43</v>
      </c>
      <c r="C44" s="7">
        <v>4</v>
      </c>
      <c r="D44" s="7">
        <f>ROUNDUP(pc_stat_data!V44,3)</f>
        <v>5.843</v>
      </c>
      <c r="E44" s="7">
        <f>ROUNDUP(pc_stat_data!U44,3)</f>
        <v>1.2150000000000001</v>
      </c>
      <c r="F44" s="7">
        <v>0</v>
      </c>
      <c r="G44" s="7">
        <v>6.4999999999999997E-3</v>
      </c>
      <c r="H44" s="7">
        <v>6.4999999999999997E-3</v>
      </c>
      <c r="I44" s="7">
        <v>2.5000000000000001E-2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2.5000000000000001E-2</v>
      </c>
      <c r="P44" s="7">
        <v>0</v>
      </c>
      <c r="Q44" s="7">
        <v>0</v>
      </c>
      <c r="R44" s="7">
        <v>0</v>
      </c>
      <c r="S44" s="44">
        <v>0</v>
      </c>
      <c r="T44" s="48">
        <f>pc_stat_data!P44*0.7</f>
        <v>0</v>
      </c>
      <c r="U44" s="48">
        <f xml:space="preserve"> ROUNDUP((('!시뮬레이터'!D$8 + ('!시뮬레이터'!C$8-V44)*0.1 - T44)*Z$5)  -  ((pc_stat_data!I44+pc_stat_data!J44-'!시뮬레이터'!H$8)*0.075)  -  ((pc_stat_data!K44+pc_stat_data!L44-'!시뮬레이터'!J$8)*0.075),3)</f>
        <v>1.2149999999999999</v>
      </c>
      <c r="V44" s="48">
        <f>('!시뮬레이터'!C$8 - (W44/2 *Y$5) - (pc_stat_data!G44+pc_stat_data!H44 - ('!시뮬레이터'!F$8+'!시뮬레이터'!G$8)*0.9901) - ((pc_stat_data!M44-'!시뮬레이터'!O$8)*0.1996) - ((pc_stat_data!N44-'!시뮬레이터'!M$8)*0.9901)) *X44</f>
        <v>5.8428490499999999</v>
      </c>
      <c r="W44" s="48">
        <v>7</v>
      </c>
      <c r="X44" s="48">
        <v>0.75</v>
      </c>
    </row>
    <row r="45" spans="1:24" x14ac:dyDescent="0.3">
      <c r="A45" s="25">
        <v>100007</v>
      </c>
      <c r="B45" s="6" t="s">
        <v>43</v>
      </c>
      <c r="C45" s="7">
        <v>5</v>
      </c>
      <c r="D45" s="7">
        <f>ROUNDUP(pc_stat_data!V45,3)</f>
        <v>6.226</v>
      </c>
      <c r="E45" s="7">
        <f>ROUNDUP(pc_stat_data!U45,3)</f>
        <v>1.2649999999999999</v>
      </c>
      <c r="F45" s="7">
        <v>0</v>
      </c>
      <c r="G45" s="7">
        <v>7.0000000000000001E-3</v>
      </c>
      <c r="H45" s="7">
        <v>7.0000000000000001E-3</v>
      </c>
      <c r="I45" s="7">
        <v>0.03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0.03</v>
      </c>
      <c r="P45" s="7">
        <v>0</v>
      </c>
      <c r="Q45" s="7">
        <v>0</v>
      </c>
      <c r="R45" s="7">
        <v>0</v>
      </c>
      <c r="S45" s="44">
        <v>0</v>
      </c>
      <c r="T45" s="48">
        <f>pc_stat_data!P45*0.7</f>
        <v>0</v>
      </c>
      <c r="U45" s="48">
        <f xml:space="preserve"> ROUNDUP((('!시뮬레이터'!D$9 + ('!시뮬레이터'!C$9-V45)*0.1 - T45)*Z$5)  -  ((pc_stat_data!I45+pc_stat_data!J45-'!시뮬레이터'!H$9)*0.075)  -  ((pc_stat_data!K45+pc_stat_data!L45-'!시뮬레이터'!J$9)*0.075),3)</f>
        <v>1.2649999999999999</v>
      </c>
      <c r="V45" s="48">
        <f>('!시뮬레이터'!C$9 - (W45/2 *Y$5) - (pc_stat_data!G45+pc_stat_data!H45 - ('!시뮬레이터'!F$9+'!시뮬레이터'!G$9)*0.9901) - ((pc_stat_data!M45-'!시뮬레이터'!O$9)*0.1996) - ((pc_stat_data!N45-'!시뮬레이터'!M$9)*0.9901)) *X45</f>
        <v>6.2252673749999996</v>
      </c>
      <c r="W45" s="48">
        <v>7</v>
      </c>
      <c r="X45" s="48">
        <v>0.75</v>
      </c>
    </row>
    <row r="46" spans="1:24" ht="17.25" thickBot="1" x14ac:dyDescent="0.35">
      <c r="A46" s="28">
        <v>100007</v>
      </c>
      <c r="B46" s="15" t="s">
        <v>43</v>
      </c>
      <c r="C46" s="16">
        <v>6</v>
      </c>
      <c r="D46" s="16">
        <f>ROUNDUP(pc_stat_data!V46,3)</f>
        <v>6.6080000000000005</v>
      </c>
      <c r="E46" s="16">
        <f>ROUNDUP(pc_stat_data!U46,3)</f>
        <v>1.3149999999999999</v>
      </c>
      <c r="F46" s="16">
        <v>0</v>
      </c>
      <c r="G46" s="16">
        <v>7.4999999999999997E-3</v>
      </c>
      <c r="H46" s="16">
        <v>7.4999999999999997E-3</v>
      </c>
      <c r="I46" s="16">
        <v>3.5000000000000003E-2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3.5000000000000003E-2</v>
      </c>
      <c r="P46" s="16">
        <v>0</v>
      </c>
      <c r="Q46" s="16">
        <v>0</v>
      </c>
      <c r="R46" s="16">
        <v>0</v>
      </c>
      <c r="S46" s="45">
        <v>0</v>
      </c>
      <c r="T46" s="48">
        <f>pc_stat_data!P46*0.7</f>
        <v>0</v>
      </c>
      <c r="U46" s="48">
        <f xml:space="preserve"> ROUNDUP((('!시뮬레이터'!D$10 + ('!시뮬레이터'!C$10-V46)*0.1 - T46)*Z$5)  -  ((pc_stat_data!I46+pc_stat_data!J46-'!시뮬레이터'!H$10)*0.075)  -  ((pc_stat_data!K46+pc_stat_data!L46-'!시뮬레이터'!J$10)*0.075),3)</f>
        <v>1.3149999999999999</v>
      </c>
      <c r="V46" s="48">
        <f>('!시뮬레이터'!C$10 - (W46/2 *Y$5) - (pc_stat_data!G46+pc_stat_data!H46 - ('!시뮬레이터'!F$10+'!시뮬레이터'!G$10)*0.9901) - ((pc_stat_data!M46-'!시뮬레이터'!O$10)*0.1996) - ((pc_stat_data!N46-'!시뮬레이터'!M$10)*0.9901)) *X46</f>
        <v>6.6076857000000002</v>
      </c>
      <c r="W46" s="48">
        <v>7</v>
      </c>
      <c r="X46" s="48">
        <v>0.75</v>
      </c>
    </row>
    <row r="47" spans="1:24" x14ac:dyDescent="0.3">
      <c r="A47" s="39">
        <v>100008</v>
      </c>
      <c r="B47" s="12" t="s">
        <v>44</v>
      </c>
      <c r="C47" s="13">
        <v>1</v>
      </c>
      <c r="D47" s="13">
        <f>ROUNDUP(pc_stat_data!V47,3)</f>
        <v>6.1510000000000007</v>
      </c>
      <c r="E47" s="13">
        <f>ROUNDUP(pc_stat_data!U47,3)</f>
        <v>0.94899999999999995</v>
      </c>
      <c r="F47" s="11">
        <v>0</v>
      </c>
      <c r="G47" s="13">
        <v>0.01</v>
      </c>
      <c r="H47" s="11">
        <v>5.0000000000000001E-3</v>
      </c>
      <c r="I47" s="23">
        <v>0.01</v>
      </c>
      <c r="J47" s="4">
        <v>0</v>
      </c>
      <c r="K47" s="4">
        <v>0</v>
      </c>
      <c r="L47" s="4">
        <v>0</v>
      </c>
      <c r="M47" s="13">
        <v>0.05</v>
      </c>
      <c r="N47" s="23">
        <v>0.01</v>
      </c>
      <c r="O47" s="13">
        <v>0</v>
      </c>
      <c r="P47" s="13">
        <v>0</v>
      </c>
      <c r="Q47" s="13">
        <v>0</v>
      </c>
      <c r="R47" s="13">
        <v>0</v>
      </c>
      <c r="S47" s="47">
        <v>0</v>
      </c>
      <c r="T47" s="48">
        <f>pc_stat_data!P47*0.7</f>
        <v>0</v>
      </c>
      <c r="U47" s="48">
        <f xml:space="preserve"> ROUNDUP((('!시뮬레이터'!D$5 + ('!시뮬레이터'!C$5-V47)*0.1 - T47)*Z$5)  -  ((pc_stat_data!I47+pc_stat_data!J47-'!시뮬레이터'!H$5)*0.075)  -  ((pc_stat_data!K47+pc_stat_data!L47-'!시뮬레이터'!J$5)*0.075),3)</f>
        <v>0.94899999999999995</v>
      </c>
      <c r="V47" s="48">
        <f>('!시뮬레이터'!C$5 - (W47/2 *Y$5) - (pc_stat_data!G47+pc_stat_data!H47 - ('!시뮬레이터'!F$5+'!시뮬레이터'!G$5)*0.9901) - ((pc_stat_data!M47-'!시뮬레이터'!O$5)*0.1996) - ((pc_stat_data!N47-'!시뮬레이터'!M$5)*0.9901)) *X47</f>
        <v>6.1505244349999995</v>
      </c>
      <c r="W47" s="48">
        <v>3</v>
      </c>
      <c r="X47" s="48">
        <v>0.85</v>
      </c>
    </row>
    <row r="48" spans="1:24" x14ac:dyDescent="0.3">
      <c r="A48" s="25">
        <v>100008</v>
      </c>
      <c r="B48" s="6" t="s">
        <v>44</v>
      </c>
      <c r="C48" s="7">
        <v>2</v>
      </c>
      <c r="D48" s="7">
        <f>ROUNDUP(pc_stat_data!V48,3)</f>
        <v>6.5830000000000002</v>
      </c>
      <c r="E48" s="7">
        <f>ROUNDUP(pc_stat_data!U48,3)</f>
        <v>0.99399999999999999</v>
      </c>
      <c r="F48" s="7">
        <v>0</v>
      </c>
      <c r="G48" s="7">
        <v>5.4999999999999997E-3</v>
      </c>
      <c r="H48" s="7">
        <v>5.4999999999999997E-3</v>
      </c>
      <c r="I48" s="7">
        <v>1.4999999999999999E-2</v>
      </c>
      <c r="J48" s="7">
        <v>0</v>
      </c>
      <c r="K48" s="7">
        <v>0</v>
      </c>
      <c r="L48" s="7">
        <v>0</v>
      </c>
      <c r="M48" s="7">
        <v>0.06</v>
      </c>
      <c r="N48" s="7">
        <v>1.4999999999999999E-2</v>
      </c>
      <c r="O48" s="7">
        <v>0</v>
      </c>
      <c r="P48" s="7">
        <v>0</v>
      </c>
      <c r="Q48" s="7">
        <v>0</v>
      </c>
      <c r="R48" s="7">
        <v>0</v>
      </c>
      <c r="S48" s="44">
        <v>0</v>
      </c>
      <c r="T48" s="48">
        <f>pc_stat_data!P48*0.7</f>
        <v>0</v>
      </c>
      <c r="U48" s="48">
        <f xml:space="preserve"> ROUNDUP((('!시뮬레이터'!D$6 + ('!시뮬레이터'!C$6-V48)*0.1 - T48)*Z$5)  -  ((pc_stat_data!I48+pc_stat_data!J48-'!시뮬레이터'!H$6)*0.075)  -  ((pc_stat_data!K48+pc_stat_data!L48-'!시뮬레이터'!J$65)*0.075),3)</f>
        <v>0.99399999999999999</v>
      </c>
      <c r="V48" s="48">
        <f>('!시뮬레이터'!C$6 - (W48/2 *Y$5) - (pc_stat_data!G48+pc_stat_data!H48 - ('!시뮬레이터'!F$6+'!시뮬레이터'!G$6)*0.9901) - ((pc_stat_data!M48-'!시뮬레이터'!O$6)*0.1996) - ((pc_stat_data!N48-'!시뮬레이터'!M$6)*0.9901)) *X48</f>
        <v>6.5822773450000005</v>
      </c>
      <c r="W48" s="48">
        <v>3</v>
      </c>
      <c r="X48" s="48">
        <v>0.85</v>
      </c>
    </row>
    <row r="49" spans="1:24" x14ac:dyDescent="0.3">
      <c r="A49" s="25">
        <v>100008</v>
      </c>
      <c r="B49" s="6" t="s">
        <v>44</v>
      </c>
      <c r="C49" s="7">
        <v>3</v>
      </c>
      <c r="D49" s="7">
        <f>ROUNDUP(pc_stat_data!V49,3)</f>
        <v>7.0100000000000007</v>
      </c>
      <c r="E49" s="7">
        <f>ROUNDUP(pc_stat_data!U49,3)</f>
        <v>1.0409999999999999</v>
      </c>
      <c r="F49" s="7">
        <v>0</v>
      </c>
      <c r="G49" s="7">
        <v>6.0000000000000001E-3</v>
      </c>
      <c r="H49" s="7">
        <v>6.0000000000000001E-3</v>
      </c>
      <c r="I49" s="7">
        <v>0.02</v>
      </c>
      <c r="J49" s="7">
        <v>0</v>
      </c>
      <c r="K49" s="7">
        <v>0</v>
      </c>
      <c r="L49" s="7">
        <v>0</v>
      </c>
      <c r="M49" s="7">
        <v>7.0000000000000007E-2</v>
      </c>
      <c r="N49" s="7">
        <v>0.02</v>
      </c>
      <c r="O49" s="7">
        <v>0</v>
      </c>
      <c r="P49" s="7">
        <v>0</v>
      </c>
      <c r="Q49" s="7">
        <v>0</v>
      </c>
      <c r="R49" s="7">
        <v>0</v>
      </c>
      <c r="S49" s="44">
        <v>0</v>
      </c>
      <c r="T49" s="48">
        <f>pc_stat_data!P49*0.7</f>
        <v>0</v>
      </c>
      <c r="U49" s="48">
        <f xml:space="preserve"> ROUNDUP((('!시뮬레이터'!D$7 + ('!시뮬레이터'!C$7-V49)*0.1 - T49)*Z$5)  -  ((pc_stat_data!I49+pc_stat_data!J49-'!시뮬레이터'!H$7)*0.075)  -  ((pc_stat_data!K49+pc_stat_data!L49-'!시뮬레이터'!J$7)*0.075),3)</f>
        <v>1.0409999999999999</v>
      </c>
      <c r="V49" s="48">
        <f>('!시뮬레이터'!C$7 - (W49/2 *Y$5) - (pc_stat_data!G49+pc_stat_data!H49 - ('!시뮬레이터'!F$7+'!시뮬레이터'!G$7)*0.9901) - ((pc_stat_data!M49-'!시뮬레이터'!O$7)*0.1996) - ((pc_stat_data!N49-'!시뮬레이터'!M$7)*0.9901)) *X49</f>
        <v>7.0097802549999999</v>
      </c>
      <c r="W49" s="48">
        <v>3</v>
      </c>
      <c r="X49" s="48">
        <v>0.85</v>
      </c>
    </row>
    <row r="50" spans="1:24" x14ac:dyDescent="0.3">
      <c r="A50" s="25">
        <v>100008</v>
      </c>
      <c r="B50" s="6" t="s">
        <v>44</v>
      </c>
      <c r="C50" s="7">
        <v>4</v>
      </c>
      <c r="D50" s="7">
        <f>ROUNDUP(pc_stat_data!V50,3)</f>
        <v>7.4380000000000006</v>
      </c>
      <c r="E50" s="7">
        <f>ROUNDUP(pc_stat_data!U50,3)</f>
        <v>1.087</v>
      </c>
      <c r="F50" s="7">
        <v>0</v>
      </c>
      <c r="G50" s="7">
        <v>6.4999999999999997E-3</v>
      </c>
      <c r="H50" s="7">
        <v>6.4999999999999997E-3</v>
      </c>
      <c r="I50" s="7">
        <v>2.5000000000000001E-2</v>
      </c>
      <c r="J50" s="7">
        <v>0</v>
      </c>
      <c r="K50" s="7">
        <v>0</v>
      </c>
      <c r="L50" s="7">
        <v>0</v>
      </c>
      <c r="M50" s="7">
        <v>0.08</v>
      </c>
      <c r="N50" s="7">
        <v>2.5000000000000001E-2</v>
      </c>
      <c r="O50" s="7">
        <v>0</v>
      </c>
      <c r="P50" s="7">
        <v>0</v>
      </c>
      <c r="Q50" s="7">
        <v>0</v>
      </c>
      <c r="R50" s="7">
        <v>0</v>
      </c>
      <c r="S50" s="44">
        <v>0</v>
      </c>
      <c r="T50" s="48">
        <f>pc_stat_data!P50*0.7</f>
        <v>0</v>
      </c>
      <c r="U50" s="48">
        <f xml:space="preserve"> ROUNDUP((('!시뮬레이터'!D$8 + ('!시뮬레이터'!C$8-V50)*0.1 - T50)*Z$5)  -  ((pc_stat_data!I50+pc_stat_data!J50-'!시뮬레이터'!H$8)*0.075)  -  ((pc_stat_data!K50+pc_stat_data!L50-'!시뮬레이터'!J$8)*0.075),3)</f>
        <v>1.087</v>
      </c>
      <c r="V50" s="48">
        <f>('!시뮬레이터'!C$8 - (W50/2 *Y$5) - (pc_stat_data!G50+pc_stat_data!H50 - ('!시뮬레이터'!F$8+'!시뮬레이터'!G$8)*0.9901) - ((pc_stat_data!M50-'!시뮬레이터'!O$8)*0.1996) - ((pc_stat_data!N50-'!시뮬레이터'!M$8)*0.9901)) *X50</f>
        <v>7.4372831649999993</v>
      </c>
      <c r="W50" s="48">
        <v>3</v>
      </c>
      <c r="X50" s="48">
        <v>0.85</v>
      </c>
    </row>
    <row r="51" spans="1:24" x14ac:dyDescent="0.3">
      <c r="A51" s="25">
        <v>100008</v>
      </c>
      <c r="B51" s="6" t="s">
        <v>44</v>
      </c>
      <c r="C51" s="7">
        <v>5</v>
      </c>
      <c r="D51" s="7">
        <f>ROUNDUP(pc_stat_data!V51,3)</f>
        <v>7.8650000000000002</v>
      </c>
      <c r="E51" s="7">
        <f>ROUNDUP(pc_stat_data!U51,3)</f>
        <v>1.1339999999999999</v>
      </c>
      <c r="F51" s="7">
        <v>0</v>
      </c>
      <c r="G51" s="7">
        <v>7.0000000000000001E-3</v>
      </c>
      <c r="H51" s="7">
        <v>7.0000000000000001E-3</v>
      </c>
      <c r="I51" s="7">
        <v>0.03</v>
      </c>
      <c r="J51" s="7">
        <v>0</v>
      </c>
      <c r="K51" s="7">
        <v>0</v>
      </c>
      <c r="L51" s="7">
        <v>0</v>
      </c>
      <c r="M51" s="7">
        <v>0.09</v>
      </c>
      <c r="N51" s="7">
        <v>0.03</v>
      </c>
      <c r="O51" s="7">
        <v>0</v>
      </c>
      <c r="P51" s="7">
        <v>0</v>
      </c>
      <c r="Q51" s="7">
        <v>0</v>
      </c>
      <c r="R51" s="7">
        <v>0</v>
      </c>
      <c r="S51" s="44">
        <v>0</v>
      </c>
      <c r="T51" s="48">
        <f>pc_stat_data!P51*0.7</f>
        <v>0</v>
      </c>
      <c r="U51" s="48">
        <f xml:space="preserve"> ROUNDUP((('!시뮬레이터'!D$9 + ('!시뮬레이터'!C$9-V51)*0.1 - T51)*Z$5)  -  ((pc_stat_data!I51+pc_stat_data!J51-'!시뮬레이터'!H$9)*0.075)  -  ((pc_stat_data!K51+pc_stat_data!L51-'!시뮬레이터'!J$9)*0.075),3)</f>
        <v>1.1339999999999999</v>
      </c>
      <c r="V51" s="48">
        <f>('!시뮬레이터'!C$9 - (W51/2 *Y$5) - (pc_stat_data!G51+pc_stat_data!H51 - ('!시뮬레이터'!F$9+'!시뮬레이터'!G$9)*0.9901) - ((pc_stat_data!M51-'!시뮬레이터'!O$9)*0.1996) - ((pc_stat_data!N51-'!시뮬레이터'!M$9)*0.9901)) *X51</f>
        <v>7.8647860750000005</v>
      </c>
      <c r="W51" s="48">
        <v>3</v>
      </c>
      <c r="X51" s="48">
        <v>0.85</v>
      </c>
    </row>
    <row r="52" spans="1:24" ht="17.25" thickBot="1" x14ac:dyDescent="0.35">
      <c r="A52" s="28">
        <v>100008</v>
      </c>
      <c r="B52" s="15" t="s">
        <v>44</v>
      </c>
      <c r="C52" s="16">
        <v>6</v>
      </c>
      <c r="D52" s="16">
        <f>ROUNDUP(pc_stat_data!V52,3)</f>
        <v>8.2929999999999993</v>
      </c>
      <c r="E52" s="16">
        <f>ROUNDUP(pc_stat_data!U52,3)</f>
        <v>1.18</v>
      </c>
      <c r="F52" s="16">
        <v>0</v>
      </c>
      <c r="G52" s="16">
        <v>7.4999999999999997E-3</v>
      </c>
      <c r="H52" s="16">
        <v>7.4999999999999997E-3</v>
      </c>
      <c r="I52" s="16">
        <v>3.5000000000000003E-2</v>
      </c>
      <c r="J52" s="16">
        <v>0</v>
      </c>
      <c r="K52" s="16">
        <v>0</v>
      </c>
      <c r="L52" s="16">
        <v>0</v>
      </c>
      <c r="M52" s="16">
        <v>0.1</v>
      </c>
      <c r="N52" s="16">
        <v>3.5000000000000003E-2</v>
      </c>
      <c r="O52" s="16">
        <v>0</v>
      </c>
      <c r="P52" s="16">
        <v>0</v>
      </c>
      <c r="Q52" s="16">
        <v>0</v>
      </c>
      <c r="R52" s="16">
        <v>0</v>
      </c>
      <c r="S52" s="45">
        <v>0</v>
      </c>
      <c r="T52" s="48">
        <f>pc_stat_data!P52*0.7</f>
        <v>0</v>
      </c>
      <c r="U52" s="48">
        <f xml:space="preserve"> ROUNDUP((('!시뮬레이터'!D$10 + ('!시뮬레이터'!C$10-V52)*0.1 - T52)*Z$5)  -  ((pc_stat_data!I52+pc_stat_data!J52-'!시뮬레이터'!H$10)*0.075)  -  ((pc_stat_data!K52+pc_stat_data!L52-'!시뮬레이터'!J$10)*0.075),3)</f>
        <v>1.18</v>
      </c>
      <c r="V52" s="48">
        <f>('!시뮬레이터'!C$10 - (W52/2 *Y$5) - (pc_stat_data!G52+pc_stat_data!H52 - ('!시뮬레이터'!F$10+'!시뮬레이터'!G$10)*0.9901) - ((pc_stat_data!M52-'!시뮬레이터'!O$10)*0.1996) - ((pc_stat_data!N52-'!시뮬레이터'!M$10)*0.9901)) *X52</f>
        <v>8.292288984999999</v>
      </c>
      <c r="W52" s="48">
        <v>3</v>
      </c>
      <c r="X52" s="48">
        <v>0.85</v>
      </c>
    </row>
    <row r="53" spans="1:24" x14ac:dyDescent="0.3">
      <c r="A53" s="39">
        <v>100009</v>
      </c>
      <c r="B53" s="12" t="s">
        <v>58</v>
      </c>
      <c r="C53" s="13">
        <v>1</v>
      </c>
      <c r="D53" s="11">
        <f>ROUNDUP(pc_stat_data!V53,3)</f>
        <v>4.2010000000000005</v>
      </c>
      <c r="E53" s="11">
        <v>0</v>
      </c>
      <c r="F53" s="13">
        <f>ROUNDUP(pc_stat_data!U53,3)</f>
        <v>1.105</v>
      </c>
      <c r="G53" s="11">
        <v>5.0000000000000001E-3</v>
      </c>
      <c r="H53" s="11">
        <v>0.01</v>
      </c>
      <c r="I53" s="4">
        <v>0</v>
      </c>
      <c r="J53" s="23">
        <v>0.01</v>
      </c>
      <c r="K53" s="4">
        <v>0</v>
      </c>
      <c r="L53" s="4">
        <v>0</v>
      </c>
      <c r="M53" s="13">
        <v>2.5000000000000001E-2</v>
      </c>
      <c r="N53" s="13">
        <v>0</v>
      </c>
      <c r="O53" s="23">
        <v>0.01</v>
      </c>
      <c r="P53" s="11">
        <v>0</v>
      </c>
      <c r="Q53" s="11">
        <v>0</v>
      </c>
      <c r="R53" s="11">
        <v>0</v>
      </c>
      <c r="S53" s="43">
        <v>0</v>
      </c>
      <c r="T53" s="48">
        <f>pc_stat_data!P53*0.7</f>
        <v>0</v>
      </c>
      <c r="U53" s="48">
        <f xml:space="preserve"> ROUNDUP((('!시뮬레이터'!D$5 + ('!시뮬레이터'!C$5-V53)*0.1 - T53)*Z$5)  -  ((pc_stat_data!I53+pc_stat_data!J53-'!시뮬레이터'!H$5)*0.075)  -  ((pc_stat_data!K53+pc_stat_data!L53-'!시뮬레이터'!J$5)*0.075),3)</f>
        <v>1.105</v>
      </c>
      <c r="V53" s="48">
        <f>('!시뮬레이터'!C$5 - (W53/2 *Y$5) - (pc_stat_data!G53+pc_stat_data!H53 - ('!시뮬레이터'!F$5+'!시뮬레이터'!G$5)*0.9901) - ((pc_stat_data!M53-'!시뮬레이터'!O$5)*0.1996) - ((pc_stat_data!N53-'!시뮬레이터'!M$5)*0.9901)) *X53</f>
        <v>4.2005614699999994</v>
      </c>
      <c r="W53" s="49">
        <v>8</v>
      </c>
      <c r="X53" s="48">
        <v>0.7</v>
      </c>
    </row>
    <row r="54" spans="1:24" x14ac:dyDescent="0.3">
      <c r="A54" s="25">
        <v>100009</v>
      </c>
      <c r="B54" s="6" t="s">
        <v>58</v>
      </c>
      <c r="C54" s="7">
        <v>2</v>
      </c>
      <c r="D54" s="7">
        <f>ROUNDUP(pc_stat_data!V54,3)</f>
        <v>4.5540000000000003</v>
      </c>
      <c r="E54" s="7">
        <v>0</v>
      </c>
      <c r="F54" s="7">
        <f>ROUNDUP(pc_stat_data!U54,3)</f>
        <v>1.1559999999999999</v>
      </c>
      <c r="G54" s="7">
        <v>5.4999999999999997E-3</v>
      </c>
      <c r="H54" s="7">
        <v>1.4999999999999999E-2</v>
      </c>
      <c r="I54" s="7">
        <v>0</v>
      </c>
      <c r="J54" s="7">
        <v>1.4999999999999999E-2</v>
      </c>
      <c r="K54" s="7">
        <v>0</v>
      </c>
      <c r="L54" s="7">
        <v>0</v>
      </c>
      <c r="M54" s="7">
        <v>0.03</v>
      </c>
      <c r="N54" s="7">
        <v>0</v>
      </c>
      <c r="O54" s="7">
        <v>1.4999999999999999E-2</v>
      </c>
      <c r="P54" s="7">
        <v>0</v>
      </c>
      <c r="Q54" s="7">
        <v>0</v>
      </c>
      <c r="R54" s="7">
        <v>0</v>
      </c>
      <c r="S54" s="44">
        <v>0</v>
      </c>
      <c r="T54" s="48">
        <f>pc_stat_data!P54*0.7</f>
        <v>0</v>
      </c>
      <c r="U54" s="48">
        <f xml:space="preserve"> ROUNDUP((('!시뮬레이터'!D$6 + ('!시뮬레이터'!C$6-V54)*0.1 - T54)*Z$5)  -  ((pc_stat_data!I54+pc_stat_data!J54-'!시뮬레이터'!H$6)*0.075)  -  ((pc_stat_data!K54+pc_stat_data!L54-'!시뮬레이터'!J$65)*0.075),3)</f>
        <v>1.1559999999999999</v>
      </c>
      <c r="V54" s="48">
        <f>('!시뮬레이터'!C$6 - (W54/2 *Y$5) - (pc_stat_data!G54+pc_stat_data!H54 - ('!시뮬레이터'!F$6+'!시뮬레이터'!G$6)*0.9901) - ((pc_stat_data!M54-'!시뮬레이터'!O$6)*0.1996) - ((pc_stat_data!N54-'!시뮬레이터'!M$6)*0.9901)) *X54</f>
        <v>4.5536366399999997</v>
      </c>
      <c r="W54" s="48">
        <v>8</v>
      </c>
      <c r="X54" s="48">
        <v>0.7</v>
      </c>
    </row>
    <row r="55" spans="1:24" x14ac:dyDescent="0.3">
      <c r="A55" s="25">
        <v>100009</v>
      </c>
      <c r="B55" s="6" t="s">
        <v>58</v>
      </c>
      <c r="C55" s="7">
        <v>3</v>
      </c>
      <c r="D55" s="4">
        <f>ROUNDUP(pc_stat_data!V55,3)</f>
        <v>4.907</v>
      </c>
      <c r="E55" s="7">
        <v>0</v>
      </c>
      <c r="F55" s="7">
        <f>ROUNDUP(pc_stat_data!U55,3)</f>
        <v>1.2090000000000001</v>
      </c>
      <c r="G55" s="7">
        <v>6.0000000000000001E-3</v>
      </c>
      <c r="H55" s="7">
        <v>0.02</v>
      </c>
      <c r="I55" s="7">
        <v>0</v>
      </c>
      <c r="J55" s="7">
        <v>0.02</v>
      </c>
      <c r="K55" s="7">
        <v>0</v>
      </c>
      <c r="L55" s="7">
        <v>0</v>
      </c>
      <c r="M55" s="7">
        <v>3.5000000000000003E-2</v>
      </c>
      <c r="N55" s="7">
        <v>0</v>
      </c>
      <c r="O55" s="7">
        <v>0.02</v>
      </c>
      <c r="P55" s="7">
        <v>0</v>
      </c>
      <c r="Q55" s="7">
        <v>0</v>
      </c>
      <c r="R55" s="7">
        <v>0</v>
      </c>
      <c r="S55" s="44">
        <v>0</v>
      </c>
      <c r="T55" s="48">
        <f>pc_stat_data!P55*0.7</f>
        <v>0</v>
      </c>
      <c r="U55" s="48">
        <f xml:space="preserve"> ROUNDUP((('!시뮬레이터'!D$7 + ('!시뮬레이터'!C$7-V55)*0.1 - T55)*Z$5)  -  ((pc_stat_data!I55+pc_stat_data!J55-'!시뮬레이터'!H$7)*0.075)  -  ((pc_stat_data!K55+pc_stat_data!L55-'!시뮬레이터'!J$7)*0.075),3)</f>
        <v>1.2089999999999999</v>
      </c>
      <c r="V55" s="48">
        <f>('!시뮬레이터'!C$7 - (W55/2 *Y$5) - (pc_stat_data!G55+pc_stat_data!H55 - ('!시뮬레이터'!F$7+'!시뮬레이터'!G$7)*0.9901) - ((pc_stat_data!M55-'!시뮬레이터'!O$7)*0.1996) - ((pc_stat_data!N55-'!시뮬레이터'!M$7)*0.9901)) *X55</f>
        <v>4.90671181</v>
      </c>
      <c r="W55" s="48">
        <v>8</v>
      </c>
      <c r="X55" s="48">
        <v>0.7</v>
      </c>
    </row>
    <row r="56" spans="1:24" x14ac:dyDescent="0.3">
      <c r="A56" s="25">
        <v>100009</v>
      </c>
      <c r="B56" s="6" t="s">
        <v>58</v>
      </c>
      <c r="C56" s="7">
        <v>4</v>
      </c>
      <c r="D56" s="7">
        <f>ROUNDUP(pc_stat_data!V56,3)</f>
        <v>5.2600000000000007</v>
      </c>
      <c r="E56" s="7">
        <v>0</v>
      </c>
      <c r="F56" s="7">
        <f>ROUNDUP(pc_stat_data!U56,3)</f>
        <v>1.262</v>
      </c>
      <c r="G56" s="7">
        <v>6.4999999999999997E-3</v>
      </c>
      <c r="H56" s="7">
        <v>2.5000000000000001E-2</v>
      </c>
      <c r="I56" s="7">
        <v>0</v>
      </c>
      <c r="J56" s="7">
        <v>2.5000000000000001E-2</v>
      </c>
      <c r="K56" s="7">
        <v>0</v>
      </c>
      <c r="L56" s="7">
        <v>0</v>
      </c>
      <c r="M56" s="7">
        <v>0.04</v>
      </c>
      <c r="N56" s="7">
        <v>0</v>
      </c>
      <c r="O56" s="7">
        <v>2.5000000000000001E-2</v>
      </c>
      <c r="P56" s="7">
        <v>0</v>
      </c>
      <c r="Q56" s="7">
        <v>0</v>
      </c>
      <c r="R56" s="7">
        <v>0</v>
      </c>
      <c r="S56" s="44">
        <v>0</v>
      </c>
      <c r="T56" s="48">
        <f>pc_stat_data!P56*0.7</f>
        <v>0</v>
      </c>
      <c r="U56" s="48">
        <f xml:space="preserve"> ROUNDUP((('!시뮬레이터'!D$8 + ('!시뮬레이터'!C$8-V56)*0.1 - T56)*Z$5)  -  ((pc_stat_data!I56+pc_stat_data!J56-'!시뮬레이터'!H$8)*0.075)  -  ((pc_stat_data!K56+pc_stat_data!L56-'!시뮬레이터'!J$8)*0.075),3)</f>
        <v>1.2619999999999998</v>
      </c>
      <c r="V56" s="48">
        <f>('!시뮬레이터'!C$8 - (W56/2 *Y$5) - (pc_stat_data!G56+pc_stat_data!H56 - ('!시뮬레이터'!F$8+'!시뮬레이터'!G$8)*0.9901) - ((pc_stat_data!M56-'!시뮬레이터'!O$8)*0.1996) - ((pc_stat_data!N56-'!시뮬레이터'!M$8)*0.9901)) *X56</f>
        <v>5.2597869799999994</v>
      </c>
      <c r="W56" s="48">
        <v>8</v>
      </c>
      <c r="X56" s="48">
        <v>0.7</v>
      </c>
    </row>
    <row r="57" spans="1:24" x14ac:dyDescent="0.3">
      <c r="A57" s="25">
        <v>100009</v>
      </c>
      <c r="B57" s="6" t="s">
        <v>58</v>
      </c>
      <c r="C57" s="7">
        <v>5</v>
      </c>
      <c r="D57" s="4">
        <f>ROUNDUP(pc_stat_data!V57,3)</f>
        <v>5.6130000000000004</v>
      </c>
      <c r="E57" s="7">
        <v>0</v>
      </c>
      <c r="F57" s="7">
        <f>ROUNDUP(pc_stat_data!U57,3)</f>
        <v>1.3140000000000001</v>
      </c>
      <c r="G57" s="7">
        <v>7.0000000000000001E-3</v>
      </c>
      <c r="H57" s="7">
        <v>0.03</v>
      </c>
      <c r="I57" s="7">
        <v>0</v>
      </c>
      <c r="J57" s="7">
        <v>0.03</v>
      </c>
      <c r="K57" s="7">
        <v>0</v>
      </c>
      <c r="L57" s="7">
        <v>0</v>
      </c>
      <c r="M57" s="7">
        <v>4.4999999999999998E-2</v>
      </c>
      <c r="N57" s="7">
        <v>0</v>
      </c>
      <c r="O57" s="7">
        <v>0.03</v>
      </c>
      <c r="P57" s="7">
        <v>0</v>
      </c>
      <c r="Q57" s="7">
        <v>0</v>
      </c>
      <c r="R57" s="7">
        <v>0</v>
      </c>
      <c r="S57" s="44">
        <v>0</v>
      </c>
      <c r="T57" s="48">
        <f>pc_stat_data!P57*0.7</f>
        <v>0</v>
      </c>
      <c r="U57" s="48">
        <f xml:space="preserve"> ROUNDUP((('!시뮬레이터'!D$9 + ('!시뮬레이터'!C$9-V57)*0.1 - T57)*Z$5)  -  ((pc_stat_data!I57+pc_stat_data!J57-'!시뮬레이터'!H$9)*0.075)  -  ((pc_stat_data!K57+pc_stat_data!L57-'!시뮬레이터'!J$9)*0.075),3)</f>
        <v>1.3139999999999998</v>
      </c>
      <c r="V57" s="48">
        <f>('!시뮬레이터'!C$9 - (W57/2 *Y$5) - (pc_stat_data!G57+pc_stat_data!H57 - ('!시뮬레이터'!F$9+'!시뮬레이터'!G$9)*0.9901) - ((pc_stat_data!M57-'!시뮬레이터'!O$9)*0.1996) - ((pc_stat_data!N57-'!시뮬레이터'!M$9)*0.9901)) *X57</f>
        <v>5.6128621499999998</v>
      </c>
      <c r="W57" s="48">
        <v>8</v>
      </c>
      <c r="X57" s="48">
        <v>0.7</v>
      </c>
    </row>
    <row r="58" spans="1:24" ht="17.25" thickBot="1" x14ac:dyDescent="0.35">
      <c r="A58" s="28">
        <v>100009</v>
      </c>
      <c r="B58" s="15" t="s">
        <v>58</v>
      </c>
      <c r="C58" s="16">
        <v>6</v>
      </c>
      <c r="D58" s="16">
        <f>ROUNDUP(pc_stat_data!V58,3)</f>
        <v>5.9660000000000002</v>
      </c>
      <c r="E58" s="16">
        <v>0</v>
      </c>
      <c r="F58" s="16">
        <f>ROUNDUP(pc_stat_data!U58,3)</f>
        <v>1.3660000000000001</v>
      </c>
      <c r="G58" s="16">
        <v>7.4999999999999997E-3</v>
      </c>
      <c r="H58" s="16">
        <v>3.5000000000000003E-2</v>
      </c>
      <c r="I58" s="16">
        <v>0</v>
      </c>
      <c r="J58" s="16">
        <v>3.5000000000000003E-2</v>
      </c>
      <c r="K58" s="16">
        <v>0</v>
      </c>
      <c r="L58" s="16">
        <v>0</v>
      </c>
      <c r="M58" s="16">
        <v>0.05</v>
      </c>
      <c r="N58" s="16">
        <v>0</v>
      </c>
      <c r="O58" s="16">
        <v>3.5000000000000003E-2</v>
      </c>
      <c r="P58" s="16">
        <v>0</v>
      </c>
      <c r="Q58" s="16">
        <v>0</v>
      </c>
      <c r="R58" s="16">
        <v>0</v>
      </c>
      <c r="S58" s="45">
        <v>0</v>
      </c>
      <c r="T58" s="48">
        <f>pc_stat_data!P58*0.7</f>
        <v>0</v>
      </c>
      <c r="U58" s="48">
        <f xml:space="preserve"> ROUNDUP((('!시뮬레이터'!D$10 + ('!시뮬레이터'!C$10-V58)*0.1 - T58)*Z$5)  -  ((pc_stat_data!I58+pc_stat_data!J58-'!시뮬레이터'!H$10)*0.075)  -  ((pc_stat_data!K58+pc_stat_data!L58-'!시뮬레이터'!J$10)*0.075),3)</f>
        <v>1.3659999999999999</v>
      </c>
      <c r="V58" s="48">
        <f>('!시뮬레이터'!C$10 - (W58/2 *Y$5) - (pc_stat_data!G58+pc_stat_data!H58 - ('!시뮬레이터'!F$10+'!시뮬레이터'!G$10)*0.9901) - ((pc_stat_data!M58-'!시뮬레이터'!O$10)*0.1996) - ((pc_stat_data!N58-'!시뮬레이터'!M$10)*0.9901)) *X58</f>
        <v>5.9659373199999992</v>
      </c>
      <c r="W58" s="48">
        <v>8</v>
      </c>
      <c r="X58" s="48">
        <v>0.7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!시뮬레이터</vt:lpstr>
      <vt:lpstr>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2024-03-16T16:16:50Z</dcterms:modified>
</cp:coreProperties>
</file>