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프로그램 SVN\trunk\Client\Prj_Sub_Culture\Android\ExcelData\"/>
    </mc:Choice>
  </mc:AlternateContent>
  <xr:revisionPtr revIDLastSave="0" documentId="13_ncr:1_{786F91E0-4E0C-46DA-8DC5-F2DDB263F793}" xr6:coauthVersionLast="47" xr6:coauthVersionMax="47" xr10:uidLastSave="{00000000-0000-0000-0000-000000000000}"/>
  <bookViews>
    <workbookView xWindow="-24096" yWindow="480" windowWidth="30252" windowHeight="16584" activeTab="3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8" l="1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5" i="8"/>
  <c r="Z13" i="8"/>
  <c r="Z14" i="8" s="1"/>
  <c r="Z15" i="8" s="1"/>
  <c r="Z16" i="8" s="1"/>
  <c r="Y13" i="8"/>
  <c r="Y14" i="8" s="1"/>
  <c r="Y15" i="8" s="1"/>
  <c r="Y16" i="8" s="1"/>
  <c r="W13" i="8"/>
  <c r="W14" i="8"/>
  <c r="W15" i="8"/>
  <c r="W16" i="8"/>
  <c r="R13" i="8"/>
  <c r="S13" i="8"/>
  <c r="R14" i="8"/>
  <c r="S14" i="8"/>
  <c r="R15" i="8"/>
  <c r="R16" i="8" s="1"/>
  <c r="S15" i="8"/>
  <c r="S16" i="8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A19" i="7"/>
  <c r="A20" i="7" s="1"/>
  <c r="L13" i="7"/>
  <c r="L14" i="7"/>
  <c r="L15" i="7"/>
  <c r="L16" i="7"/>
  <c r="A21" i="7" l="1"/>
  <c r="B21" i="8" l="1"/>
  <c r="A22" i="7"/>
  <c r="A23" i="7"/>
  <c r="B23" i="8" l="1"/>
  <c r="B25" i="8"/>
  <c r="B22" i="8"/>
  <c r="A24" i="7"/>
  <c r="A25" i="7"/>
  <c r="L25" i="7" s="1"/>
  <c r="B24" i="8" l="1"/>
  <c r="A26" i="7"/>
  <c r="A27" i="7"/>
  <c r="L27" i="7" s="1"/>
  <c r="L26" i="7" l="1"/>
  <c r="B27" i="8"/>
  <c r="B26" i="8"/>
  <c r="A28" i="7"/>
  <c r="B29" i="8" s="1"/>
  <c r="A29" i="7"/>
  <c r="L29" i="7" s="1"/>
  <c r="L28" i="7" l="1"/>
  <c r="A30" i="7"/>
  <c r="A31" i="7"/>
  <c r="L31" i="7" s="1"/>
  <c r="L30" i="7" l="1"/>
  <c r="B30" i="8"/>
  <c r="A32" i="7"/>
  <c r="A33" i="7"/>
  <c r="L33" i="7" s="1"/>
  <c r="L32" i="7" l="1"/>
  <c r="B32" i="8"/>
  <c r="A34" i="7"/>
  <c r="L34" i="7" s="1"/>
  <c r="A35" i="7"/>
  <c r="L35" i="7" s="1"/>
  <c r="A36" i="7" l="1"/>
  <c r="L36" i="7" s="1"/>
  <c r="A37" i="7"/>
  <c r="L37" i="7" s="1"/>
  <c r="A38" i="7" l="1"/>
  <c r="L38" i="7" s="1"/>
  <c r="A39" i="7"/>
  <c r="L39" i="7" s="1"/>
  <c r="A40" i="7" l="1"/>
  <c r="L40" i="7" s="1"/>
  <c r="A41" i="7"/>
  <c r="L41" i="7" s="1"/>
  <c r="A42" i="7" l="1"/>
  <c r="L42" i="7" s="1"/>
  <c r="A43" i="7"/>
  <c r="A44" i="7" l="1"/>
  <c r="L43" i="7"/>
  <c r="G12" i="8"/>
  <c r="G10" i="8"/>
  <c r="G8" i="8"/>
  <c r="G6" i="8"/>
  <c r="F12" i="8"/>
  <c r="F10" i="8"/>
  <c r="F8" i="8"/>
  <c r="F6" i="8"/>
  <c r="L44" i="7" l="1"/>
  <c r="B41" i="8"/>
  <c r="B28" i="8"/>
  <c r="B51" i="8"/>
  <c r="B53" i="8"/>
  <c r="B67" i="8"/>
  <c r="B71" i="8"/>
  <c r="B68" i="8"/>
  <c r="B66" i="8"/>
  <c r="B44" i="8"/>
  <c r="B45" i="8"/>
  <c r="B46" i="8"/>
  <c r="B40" i="8"/>
  <c r="B63" i="8"/>
  <c r="B43" i="8"/>
  <c r="B31" i="8"/>
  <c r="B69" i="8"/>
  <c r="B38" i="8"/>
  <c r="B37" i="8"/>
  <c r="B52" i="8"/>
  <c r="B39" i="8"/>
  <c r="B49" i="8"/>
  <c r="B33" i="8"/>
  <c r="B55" i="8"/>
  <c r="B48" i="8"/>
  <c r="B50" i="8"/>
  <c r="B60" i="8"/>
  <c r="B65" i="8"/>
  <c r="B34" i="8"/>
  <c r="B47" i="8"/>
  <c r="B57" i="8"/>
  <c r="B56" i="8"/>
  <c r="B64" i="8"/>
  <c r="B35" i="8"/>
  <c r="B59" i="8"/>
  <c r="B42" i="8"/>
  <c r="B70" i="8"/>
  <c r="B62" i="8"/>
  <c r="B36" i="8"/>
  <c r="B54" i="8"/>
  <c r="B61" i="8"/>
  <c r="B58" i="8"/>
  <c r="Z40" i="8"/>
  <c r="Y40" i="8"/>
  <c r="X40" i="8"/>
  <c r="W40" i="8"/>
  <c r="V40" i="8"/>
  <c r="U40" i="8"/>
  <c r="T40" i="8"/>
  <c r="S40" i="8"/>
  <c r="R40" i="8"/>
  <c r="Q40" i="8"/>
  <c r="P40" i="8"/>
  <c r="Z38" i="8"/>
  <c r="Y38" i="8"/>
  <c r="X38" i="8"/>
  <c r="W38" i="8"/>
  <c r="V38" i="8"/>
  <c r="U38" i="8"/>
  <c r="T38" i="8"/>
  <c r="S38" i="8"/>
  <c r="R38" i="8"/>
  <c r="Q38" i="8"/>
  <c r="P38" i="8"/>
  <c r="Z36" i="8"/>
  <c r="Y36" i="8"/>
  <c r="X36" i="8"/>
  <c r="W36" i="8"/>
  <c r="V36" i="8"/>
  <c r="U36" i="8"/>
  <c r="T36" i="8"/>
  <c r="S36" i="8"/>
  <c r="R36" i="8"/>
  <c r="Q36" i="8"/>
  <c r="P36" i="8"/>
  <c r="Z34" i="8"/>
  <c r="Y34" i="8"/>
  <c r="X34" i="8"/>
  <c r="W34" i="8"/>
  <c r="V34" i="8"/>
  <c r="U34" i="8"/>
  <c r="T34" i="8"/>
  <c r="S34" i="8"/>
  <c r="R34" i="8"/>
  <c r="Q34" i="8"/>
  <c r="P34" i="8"/>
  <c r="Z32" i="8"/>
  <c r="Y32" i="8"/>
  <c r="X32" i="8"/>
  <c r="W32" i="8"/>
  <c r="V32" i="8"/>
  <c r="U32" i="8"/>
  <c r="T32" i="8"/>
  <c r="S32" i="8"/>
  <c r="R32" i="8"/>
  <c r="Q32" i="8"/>
  <c r="P32" i="8"/>
  <c r="Z30" i="8"/>
  <c r="Y30" i="8"/>
  <c r="X30" i="8"/>
  <c r="W30" i="8"/>
  <c r="V30" i="8"/>
  <c r="U30" i="8"/>
  <c r="T30" i="8"/>
  <c r="S30" i="8"/>
  <c r="R30" i="8"/>
  <c r="Q30" i="8"/>
  <c r="P30" i="8"/>
  <c r="Z28" i="8"/>
  <c r="Y28" i="8"/>
  <c r="X28" i="8"/>
  <c r="W28" i="8"/>
  <c r="V28" i="8"/>
  <c r="U28" i="8"/>
  <c r="T28" i="8"/>
  <c r="S28" i="8"/>
  <c r="R28" i="8"/>
  <c r="Q28" i="8"/>
  <c r="P28" i="8"/>
  <c r="Z26" i="8"/>
  <c r="Y26" i="8"/>
  <c r="X26" i="8"/>
  <c r="W26" i="8"/>
  <c r="V26" i="8"/>
  <c r="U26" i="8"/>
  <c r="T26" i="8"/>
  <c r="S26" i="8"/>
  <c r="R26" i="8"/>
  <c r="Q26" i="8"/>
  <c r="P26" i="8"/>
  <c r="Z24" i="8"/>
  <c r="Y24" i="8"/>
  <c r="X24" i="8"/>
  <c r="W24" i="8"/>
  <c r="V24" i="8"/>
  <c r="U24" i="8"/>
  <c r="T24" i="8"/>
  <c r="S24" i="8"/>
  <c r="R24" i="8"/>
  <c r="Q24" i="8"/>
  <c r="P24" i="8"/>
  <c r="Z22" i="8"/>
  <c r="Y22" i="8"/>
  <c r="X22" i="8"/>
  <c r="W22" i="8"/>
  <c r="V22" i="8"/>
  <c r="U22" i="8"/>
  <c r="T22" i="8"/>
  <c r="S22" i="8"/>
  <c r="R22" i="8"/>
  <c r="Q22" i="8"/>
  <c r="P22" i="8"/>
  <c r="Z20" i="8"/>
  <c r="Y20" i="8"/>
  <c r="X20" i="8"/>
  <c r="W20" i="8"/>
  <c r="V20" i="8"/>
  <c r="U20" i="8"/>
  <c r="T20" i="8"/>
  <c r="S20" i="8"/>
  <c r="R20" i="8"/>
  <c r="Q20" i="8"/>
  <c r="P20" i="8"/>
  <c r="Z18" i="8"/>
  <c r="Y18" i="8"/>
  <c r="X18" i="8"/>
  <c r="W18" i="8"/>
  <c r="V18" i="8"/>
  <c r="U18" i="8"/>
  <c r="T18" i="8"/>
  <c r="S18" i="8"/>
  <c r="R18" i="8"/>
  <c r="Q18" i="8"/>
  <c r="P18" i="8"/>
  <c r="Z12" i="8"/>
  <c r="Y12" i="8"/>
  <c r="X12" i="8"/>
  <c r="W12" i="8"/>
  <c r="V12" i="8"/>
  <c r="U12" i="8"/>
  <c r="T12" i="8"/>
  <c r="S12" i="8"/>
  <c r="R12" i="8"/>
  <c r="Q12" i="8"/>
  <c r="P12" i="8"/>
  <c r="Z10" i="8"/>
  <c r="Y10" i="8"/>
  <c r="X10" i="8"/>
  <c r="W10" i="8"/>
  <c r="V10" i="8"/>
  <c r="U10" i="8"/>
  <c r="T10" i="8"/>
  <c r="S10" i="8"/>
  <c r="R10" i="8"/>
  <c r="Q10" i="8"/>
  <c r="P10" i="8"/>
  <c r="Z8" i="8"/>
  <c r="Y8" i="8"/>
  <c r="X8" i="8"/>
  <c r="W8" i="8"/>
  <c r="V8" i="8"/>
  <c r="U8" i="8"/>
  <c r="T8" i="8"/>
  <c r="S8" i="8"/>
  <c r="R8" i="8"/>
  <c r="Q8" i="8"/>
  <c r="P8" i="8"/>
  <c r="P6" i="8"/>
  <c r="Q6" i="8"/>
  <c r="R6" i="8"/>
  <c r="S6" i="8"/>
  <c r="T6" i="8"/>
  <c r="U6" i="8"/>
  <c r="V6" i="8"/>
  <c r="W6" i="8"/>
  <c r="X6" i="8"/>
  <c r="Y6" i="8"/>
  <c r="Z6" i="8"/>
  <c r="C40" i="8"/>
  <c r="C38" i="8"/>
  <c r="C36" i="8"/>
  <c r="C34" i="8"/>
  <c r="C32" i="8"/>
  <c r="C30" i="8"/>
  <c r="C28" i="8"/>
  <c r="C26" i="8"/>
  <c r="C24" i="8"/>
  <c r="C22" i="8"/>
  <c r="C20" i="8"/>
  <c r="C18" i="8"/>
  <c r="C12" i="8"/>
  <c r="C10" i="8"/>
  <c r="C8" i="8"/>
  <c r="C6" i="8"/>
  <c r="V29" i="8"/>
  <c r="V31" i="8"/>
  <c r="V33" i="8"/>
  <c r="L6" i="7"/>
  <c r="L7" i="7"/>
  <c r="L8" i="7"/>
  <c r="L9" i="7"/>
  <c r="L10" i="7"/>
  <c r="L11" i="7"/>
  <c r="L12" i="7"/>
  <c r="L17" i="7"/>
  <c r="L18" i="7"/>
  <c r="L19" i="7"/>
  <c r="L20" i="7"/>
  <c r="L21" i="7"/>
  <c r="L22" i="7"/>
  <c r="L23" i="7"/>
  <c r="L24" i="7"/>
  <c r="L5" i="7"/>
  <c r="V45" i="8" l="1"/>
  <c r="V44" i="8"/>
  <c r="V43" i="8"/>
  <c r="V42" i="8"/>
  <c r="V46" i="8"/>
  <c r="V47" i="8" l="1"/>
  <c r="S7" i="3" l="1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Q1" i="3"/>
  <c r="J52" i="7" l="1"/>
  <c r="J51" i="7"/>
  <c r="J50" i="7"/>
  <c r="J49" i="7"/>
  <c r="J24" i="7"/>
  <c r="J26" i="7"/>
  <c r="J28" i="7"/>
  <c r="J25" i="7"/>
  <c r="J27" i="7"/>
  <c r="J29" i="7"/>
  <c r="J7" i="7"/>
  <c r="J31" i="7"/>
  <c r="J8" i="7"/>
  <c r="J32" i="7"/>
  <c r="J9" i="7"/>
  <c r="J33" i="7"/>
  <c r="J12" i="7"/>
  <c r="J36" i="7"/>
  <c r="J17" i="7"/>
  <c r="J37" i="7"/>
  <c r="J18" i="7"/>
  <c r="J38" i="7"/>
  <c r="J39" i="7"/>
  <c r="J20" i="7"/>
  <c r="J22" i="7"/>
  <c r="J23" i="7"/>
  <c r="J6" i="7"/>
  <c r="J10" i="7"/>
  <c r="J34" i="7"/>
  <c r="J11" i="7"/>
  <c r="J35" i="7"/>
  <c r="J19" i="7"/>
  <c r="J40" i="7"/>
  <c r="J21" i="7"/>
  <c r="J30" i="7"/>
  <c r="J56" i="7"/>
  <c r="J69" i="7"/>
  <c r="J71" i="7"/>
  <c r="J66" i="7"/>
  <c r="J55" i="7"/>
  <c r="J59" i="7"/>
  <c r="J53" i="7"/>
  <c r="J48" i="7"/>
  <c r="J47" i="7"/>
  <c r="J67" i="7"/>
  <c r="J60" i="7"/>
  <c r="J46" i="7"/>
  <c r="J45" i="7"/>
  <c r="J70" i="7"/>
  <c r="J68" i="7"/>
  <c r="J65" i="7"/>
  <c r="J61" i="7"/>
  <c r="J58" i="7"/>
  <c r="J57" i="7"/>
  <c r="J54" i="7"/>
  <c r="J44" i="7"/>
  <c r="J41" i="7"/>
  <c r="J5" i="7"/>
  <c r="J43" i="7"/>
  <c r="J42" i="7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M2" i="3"/>
  <c r="O2" i="3"/>
  <c r="N2" i="3"/>
  <c r="M1" i="3"/>
  <c r="C12" i="9" l="1"/>
  <c r="C32" i="9"/>
  <c r="C13" i="9"/>
  <c r="C33" i="9"/>
  <c r="C18" i="9"/>
  <c r="C39" i="9"/>
  <c r="C40" i="9"/>
  <c r="C20" i="9"/>
  <c r="C14" i="9"/>
  <c r="C34" i="9"/>
  <c r="C16" i="9"/>
  <c r="C36" i="9"/>
  <c r="C17" i="9"/>
  <c r="C37" i="9"/>
  <c r="C19" i="9"/>
  <c r="C15" i="9"/>
  <c r="C35" i="9"/>
  <c r="C38" i="9"/>
  <c r="C21" i="9"/>
  <c r="C22" i="9"/>
  <c r="C30" i="9"/>
  <c r="C11" i="9"/>
  <c r="C31" i="9"/>
  <c r="C23" i="9"/>
  <c r="C26" i="9"/>
  <c r="C9" i="9"/>
  <c r="C24" i="9"/>
  <c r="C41" i="9"/>
  <c r="C25" i="9"/>
  <c r="C42" i="9"/>
  <c r="C29" i="9"/>
  <c r="C10" i="9"/>
  <c r="C43" i="9"/>
  <c r="C27" i="9"/>
  <c r="C28" i="9"/>
  <c r="C8" i="9"/>
  <c r="D67" i="8"/>
  <c r="D68" i="8"/>
  <c r="D69" i="8"/>
  <c r="D13" i="8"/>
  <c r="D70" i="8"/>
  <c r="D71" i="8"/>
  <c r="D14" i="8"/>
  <c r="D53" i="8"/>
  <c r="D54" i="8"/>
  <c r="D55" i="8"/>
  <c r="D56" i="8"/>
  <c r="D57" i="8"/>
  <c r="D58" i="8"/>
  <c r="D59" i="8"/>
  <c r="D60" i="8"/>
  <c r="D15" i="8"/>
  <c r="D61" i="8"/>
  <c r="D62" i="8"/>
  <c r="D63" i="8"/>
  <c r="D64" i="8"/>
  <c r="D16" i="8"/>
  <c r="D65" i="8"/>
  <c r="D66" i="8"/>
  <c r="F52" i="7"/>
  <c r="F13" i="7"/>
  <c r="F14" i="7"/>
  <c r="F15" i="7"/>
  <c r="F16" i="7"/>
  <c r="F51" i="7"/>
  <c r="F49" i="7"/>
  <c r="F50" i="7"/>
  <c r="F29" i="7"/>
  <c r="F33" i="7"/>
  <c r="F17" i="7"/>
  <c r="F6" i="7"/>
  <c r="F30" i="7"/>
  <c r="F32" i="7"/>
  <c r="F9" i="7"/>
  <c r="F37" i="7"/>
  <c r="F18" i="7"/>
  <c r="F38" i="7"/>
  <c r="F22" i="7"/>
  <c r="F7" i="7"/>
  <c r="F31" i="7"/>
  <c r="F8" i="7"/>
  <c r="F10" i="7"/>
  <c r="F34" i="7"/>
  <c r="F12" i="7"/>
  <c r="F23" i="7"/>
  <c r="F11" i="7"/>
  <c r="F35" i="7"/>
  <c r="F36" i="7"/>
  <c r="F19" i="7"/>
  <c r="F39" i="7"/>
  <c r="F20" i="7"/>
  <c r="F40" i="7"/>
  <c r="F21" i="7"/>
  <c r="F24" i="7"/>
  <c r="F25" i="7"/>
  <c r="F26" i="7"/>
  <c r="F27" i="7"/>
  <c r="F28" i="7"/>
  <c r="D28" i="8"/>
  <c r="D6" i="8"/>
  <c r="D8" i="8"/>
  <c r="D32" i="8"/>
  <c r="D33" i="8"/>
  <c r="D29" i="8"/>
  <c r="D30" i="8"/>
  <c r="D7" i="8"/>
  <c r="D31" i="8"/>
  <c r="D9" i="8"/>
  <c r="D10" i="8"/>
  <c r="D11" i="8"/>
  <c r="D35" i="8"/>
  <c r="D12" i="8"/>
  <c r="D36" i="8"/>
  <c r="D17" i="8"/>
  <c r="D37" i="8"/>
  <c r="D21" i="8"/>
  <c r="D41" i="8"/>
  <c r="D22" i="8"/>
  <c r="D23" i="8"/>
  <c r="D24" i="8"/>
  <c r="D25" i="8"/>
  <c r="D18" i="8"/>
  <c r="D38" i="8"/>
  <c r="D19" i="8"/>
  <c r="D39" i="8"/>
  <c r="D20" i="8"/>
  <c r="D40" i="8"/>
  <c r="D26" i="8"/>
  <c r="D27" i="8"/>
  <c r="D34" i="8"/>
  <c r="D50" i="8"/>
  <c r="D51" i="8"/>
  <c r="D52" i="8"/>
  <c r="D49" i="8"/>
  <c r="F56" i="7"/>
  <c r="F57" i="7"/>
  <c r="F59" i="7"/>
  <c r="F60" i="7"/>
  <c r="F62" i="7"/>
  <c r="F63" i="7"/>
  <c r="F67" i="7"/>
  <c r="F69" i="7"/>
  <c r="F54" i="7"/>
  <c r="F61" i="7"/>
  <c r="F64" i="7"/>
  <c r="F65" i="7"/>
  <c r="F66" i="7"/>
  <c r="F55" i="7"/>
  <c r="F58" i="7"/>
  <c r="F68" i="7"/>
  <c r="F70" i="7"/>
  <c r="F71" i="7"/>
  <c r="D48" i="8"/>
  <c r="F48" i="7"/>
  <c r="C5" i="9"/>
  <c r="F44" i="7"/>
  <c r="F46" i="7"/>
  <c r="D47" i="8"/>
  <c r="D46" i="8"/>
  <c r="D45" i="8"/>
  <c r="F41" i="7"/>
  <c r="F53" i="7"/>
  <c r="F5" i="7"/>
  <c r="F47" i="7"/>
  <c r="F43" i="7"/>
  <c r="F42" i="7"/>
  <c r="D5" i="8"/>
  <c r="D44" i="8"/>
  <c r="D42" i="8"/>
  <c r="C6" i="9"/>
  <c r="C7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H15" i="7" l="1"/>
  <c r="H52" i="7"/>
  <c r="H16" i="7"/>
  <c r="H49" i="7"/>
  <c r="H14" i="7"/>
  <c r="H51" i="7"/>
  <c r="H13" i="7"/>
  <c r="H50" i="7"/>
  <c r="H20" i="7"/>
  <c r="H40" i="7"/>
  <c r="H23" i="7"/>
  <c r="H24" i="7"/>
  <c r="H33" i="7"/>
  <c r="H37" i="7"/>
  <c r="H38" i="7"/>
  <c r="H21" i="7"/>
  <c r="H27" i="7"/>
  <c r="H9" i="7"/>
  <c r="H11" i="7"/>
  <c r="H22" i="7"/>
  <c r="H29" i="7"/>
  <c r="H36" i="7"/>
  <c r="H39" i="7"/>
  <c r="H25" i="7"/>
  <c r="H28" i="7"/>
  <c r="H17" i="7"/>
  <c r="H19" i="7"/>
  <c r="H26" i="7"/>
  <c r="H34" i="7"/>
  <c r="H12" i="7"/>
  <c r="H18" i="7"/>
  <c r="H6" i="7"/>
  <c r="H30" i="7"/>
  <c r="H7" i="7"/>
  <c r="H31" i="7"/>
  <c r="H8" i="7"/>
  <c r="H32" i="7"/>
  <c r="H10" i="7"/>
  <c r="H35" i="7"/>
  <c r="H64" i="7"/>
  <c r="H54" i="7"/>
  <c r="H55" i="7"/>
  <c r="H56" i="7"/>
  <c r="H65" i="7"/>
  <c r="H66" i="7"/>
  <c r="H68" i="7"/>
  <c r="H70" i="7"/>
  <c r="H71" i="7"/>
  <c r="H57" i="7"/>
  <c r="H61" i="7"/>
  <c r="H67" i="7"/>
  <c r="H69" i="7"/>
  <c r="H58" i="7"/>
  <c r="H59" i="7"/>
  <c r="H60" i="7"/>
  <c r="H62" i="7"/>
  <c r="H63" i="7"/>
  <c r="H48" i="7"/>
  <c r="H46" i="7"/>
  <c r="H44" i="7"/>
  <c r="H41" i="7"/>
  <c r="H47" i="7"/>
  <c r="H53" i="7"/>
  <c r="H42" i="7"/>
  <c r="H43" i="7"/>
  <c r="H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tc={A80C448A-B16C-47E8-9B63-91568F5ADA04}</author>
  </authors>
  <commentList>
    <comment ref="W2" authorId="0" shapeId="0" xr:uid="{A80C448A-B16C-47E8-9B63-91568F5ADA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tc={AD811564-F417-4522-B568-F47D944650B7}</author>
  </authors>
  <commentList>
    <comment ref="R2" authorId="0" shapeId="0" xr:uid="{AD811564-F417-4522-B568-F47D944650B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<sst xmlns="http://schemas.openxmlformats.org/spreadsheetml/2006/main" count="1128" uniqueCount="506">
  <si>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</si>
  <si>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</si>
  <si>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</si>
  <si>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</si>
  <si>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</si>
  <si>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</si>
  <si>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</si>
  <si>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</si>
  <si>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</si>
  <si>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</si>
  <si>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</si>
  <si>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</si>
  <si>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</si>
  <si>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</si>
  <si>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</si>
  <si>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</si>
  <si>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</si>
  <si>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</si>
  <si>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</si>
  <si>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</si>
  <si>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</si>
  <si>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</si>
  <si>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</si>
  <si>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</si>
  <si>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패시브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</si>
  <si>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</si>
  <si>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</si>
  <si>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</si>
  <si>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</si>
  <si>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</si>
  <si>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</si>
  <si>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</si>
  <si>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</si>
  <si>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</si>
  <si>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</si>
  <si>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</si>
  <si>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</si>
  <si>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</si>
  <si>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</si>
  <si>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</si>
  <si>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</si>
  <si>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</si>
  <si>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</si>
  <si>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</si>
  <si>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</si>
  <si>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</si>
  <si>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</si>
  <si>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</si>
  <si>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</si>
  <si>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</si>
  <si>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</si>
  <si>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</si>
  <si>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</si>
  <si>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</si>
  <si>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</si>
  <si>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</si>
  <si>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</si>
  <si>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</si>
  <si>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</si>
  <si>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</si>
  <si>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</si>
  <si>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</si>
  <si>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</si>
  <si>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</si>
  <si>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</si>
  <si>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</si>
  <si>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ENUM:ROLE_TYPE:NONE</t>
    <phoneticPr fontId="1" type="noConversion"/>
  </si>
  <si>
    <t>롤 타입(기획)</t>
    <phoneticPr fontId="1" type="noConversion"/>
  </si>
  <si>
    <t>#role_type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</si>
  <si>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</si>
  <si>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</si>
  <si>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</si>
  <si>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</si>
  <si>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</si>
  <si>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</si>
  <si>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</si>
  <si>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Assets/AssetResources/Textures/Card/Npc_Icon/NPC_100004</t>
  </si>
  <si>
    <t>2 일반 몬스터</t>
  </si>
  <si>
    <t>1 전열 배치</t>
  </si>
  <si>
    <t>3 후열 배치</t>
  </si>
  <si>
    <t>2 딜러</t>
  </si>
  <si>
    <t>3 서포터</t>
  </si>
  <si>
    <t>1 탱커</t>
    <phoneticPr fontId="1" type="noConversion"/>
  </si>
  <si>
    <t>궁극기</t>
    <phoneticPr fontId="1" type="noConversion"/>
  </si>
  <si>
    <t>special_skill_group_id</t>
    <phoneticPr fontId="1" type="noConversion"/>
  </si>
  <si>
    <t>key_1:int</t>
    <phoneticPr fontId="1" type="noConversion"/>
  </si>
  <si>
    <t>물리 공격력</t>
    <phoneticPr fontId="1" type="noConversion"/>
  </si>
  <si>
    <t>마법 공격력</t>
    <phoneticPr fontId="1" type="noConversion"/>
  </si>
  <si>
    <t>물리 방어력</t>
    <phoneticPr fontId="1" type="noConversion"/>
  </si>
  <si>
    <t>마법_방어력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</si>
  <si>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</si>
  <si>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</si>
  <si>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물리 크리티컬 추가 대미지</t>
    <phoneticPr fontId="1" type="noConversion"/>
  </si>
  <si>
    <t>마법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</si>
  <si>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</si>
  <si>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</si>
  <si>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강인함</t>
    <phoneticPr fontId="1" type="noConversion"/>
  </si>
  <si>
    <t>무게</t>
    <phoneticPr fontId="1" type="noConversion"/>
  </si>
  <si>
    <t>heal</t>
    <phoneticPr fontId="1" type="noConversion"/>
  </si>
  <si>
    <t>weight</t>
    <phoneticPr fontId="1" type="noConversion"/>
  </si>
  <si>
    <t>resist</t>
    <phoneticPr fontId="1" type="noConversion"/>
  </si>
  <si>
    <t>(기획자 확인용)</t>
  </si>
  <si>
    <t>#desc</t>
  </si>
  <si>
    <t>공격 속성</t>
    <phoneticPr fontId="1" type="noConversion"/>
  </si>
  <si>
    <t>요력</t>
  </si>
  <si>
    <t>#monster_name</t>
    <phoneticPr fontId="1" type="noConversion"/>
  </si>
  <si>
    <t>사용 몬스터</t>
    <phoneticPr fontId="1" type="noConversion"/>
  </si>
  <si>
    <t>물리 공격력 증가</t>
    <phoneticPr fontId="1" type="noConversion"/>
  </si>
  <si>
    <t>마법 방어력 증가</t>
    <phoneticPr fontId="1" type="noConversion"/>
  </si>
  <si>
    <t>물리 방어력 증가</t>
    <phoneticPr fontId="1" type="noConversion"/>
  </si>
  <si>
    <t>자동 회복</t>
    <phoneticPr fontId="1" type="noConversion"/>
  </si>
  <si>
    <t xml:space="preserve">resist </t>
    <phoneticPr fontId="1" type="noConversion"/>
  </si>
  <si>
    <t>auto_recovery</t>
    <phoneticPr fontId="1" type="noConversion"/>
  </si>
  <si>
    <t>마법 공격력 증가</t>
    <phoneticPr fontId="1" type="noConversion"/>
  </si>
  <si>
    <t>ENUM:ATTRIBUTE_TYPE:NONE</t>
    <phoneticPr fontId="1" type="noConversion"/>
  </si>
  <si>
    <t>attribute_type</t>
    <phoneticPr fontId="1" type="noConversion"/>
  </si>
  <si>
    <t>life</t>
  </si>
  <si>
    <t>physics_attack</t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</si>
  <si>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</si>
  <si>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</si>
  <si>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</si>
  <si>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</si>
  <si>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</si>
  <si>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</si>
  <si>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</si>
  <si>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</si>
  <si>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2 중열 배치</t>
  </si>
  <si>
    <t>마력</t>
  </si>
  <si>
    <t>전기</t>
  </si>
  <si>
    <t>베리타리움</t>
  </si>
  <si>
    <t>#string</t>
    <phoneticPr fontId="1" type="noConversion"/>
  </si>
  <si>
    <t>크기</t>
    <phoneticPr fontId="1" type="noConversion"/>
  </si>
  <si>
    <t>scale</t>
    <phoneticPr fontId="1" type="noConversion"/>
  </si>
  <si>
    <t>5 악마</t>
  </si>
  <si>
    <t>4 보스 몬스터</t>
  </si>
  <si>
    <t>Assets/AssetResources/Textures/Card/Npc_Icon/NPC_900001</t>
    <phoneticPr fontId="1" type="noConversion"/>
  </si>
  <si>
    <t>name_id</t>
    <phoneticPr fontId="1" type="noConversion"/>
  </si>
  <si>
    <t>monster_name_0001</t>
    <phoneticPr fontId="1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</si>
  <si>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</si>
  <si>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</si>
  <si>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</si>
  <si>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</si>
  <si>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</si>
  <si>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</si>
  <si>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</si>
  <si>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</si>
  <si>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</si>
  <si>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</si>
  <si>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</si>
  <si>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</si>
  <si>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</si>
  <si>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</si>
  <si>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monster_name_0017</t>
  </si>
  <si>
    <t>monster_name_0018</t>
  </si>
  <si>
    <t>monster_name_0019</t>
  </si>
  <si>
    <t>monster_name_0020</t>
  </si>
  <si>
    <t>1 인간종족</t>
  </si>
  <si>
    <t>2 엘프족</t>
  </si>
  <si>
    <t>monster_name_0021</t>
  </si>
  <si>
    <t>monster_name_0022</t>
  </si>
  <si>
    <t>3 엘리트 몬스터</t>
  </si>
  <si>
    <t>4 힐러</t>
    <phoneticPr fontId="1" type="noConversion"/>
  </si>
  <si>
    <t>힐러형 보스</t>
  </si>
  <si>
    <t>탱커(마법)</t>
  </si>
  <si>
    <t>탱포터(마법)</t>
  </si>
  <si>
    <t>근딜(마법)</t>
  </si>
  <si>
    <t>근딜포터(마법)</t>
  </si>
  <si>
    <t>원딜포터(마법)</t>
  </si>
  <si>
    <t>근범위딜(마법)</t>
  </si>
  <si>
    <t>원범위딜(마법)</t>
  </si>
  <si>
    <t>근서포터(마법)</t>
  </si>
  <si>
    <t>원서포터(마법)</t>
  </si>
  <si>
    <t>힐러(마법)</t>
  </si>
  <si>
    <t>탱킹형 정예(마법)</t>
  </si>
  <si>
    <t>딜링형 정예(마법)</t>
  </si>
  <si>
    <t>서포터형 정예(마법)</t>
  </si>
  <si>
    <t>탱킹형 보스(마법)</t>
  </si>
  <si>
    <t>딜링형 보스(마법)</t>
  </si>
  <si>
    <t>서포터형 보스(마법)</t>
  </si>
  <si>
    <t>Assets/AssetResources/Prefabs/Units/Monster/Monster_900001</t>
    <phoneticPr fontId="1" type="noConversion"/>
  </si>
  <si>
    <t>설명</t>
    <phoneticPr fontId="1" type="noConversion"/>
  </si>
  <si>
    <t>desc_id</t>
    <phoneticPr fontId="1" type="noConversion"/>
  </si>
  <si>
    <t>monster_desc_0001</t>
  </si>
  <si>
    <t>monster_desc_0002</t>
  </si>
  <si>
    <t>monster_desc_0003</t>
  </si>
  <si>
    <t>monster_desc_0017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</si>
  <si>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</si>
  <si>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</si>
  <si>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</si>
  <si>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</si>
  <si>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</si>
  <si>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</si>
  <si>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</si>
  <si>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</si>
  <si>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</si>
  <si>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</si>
  <si>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</si>
  <si>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</si>
  <si>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monster_desc_0018</t>
  </si>
  <si>
    <t>monster_desc_0019</t>
  </si>
  <si>
    <t>monster_desc_0020</t>
  </si>
  <si>
    <t>monster_desc_0021</t>
  </si>
  <si>
    <t>monster_desc_0022</t>
  </si>
  <si>
    <t>[210003, 210002, 210001, 210001, 210002, 210001]</t>
    <phoneticPr fontId="1" type="noConversion"/>
  </si>
  <si>
    <t>스킬 패턴(반복)</t>
    <phoneticPr fontId="1" type="noConversion"/>
  </si>
  <si>
    <t>스킬 패턴(시작)</t>
    <phoneticPr fontId="1" type="noConversion"/>
  </si>
  <si>
    <t>skill_pattern_start</t>
    <phoneticPr fontId="1" type="noConversion"/>
  </si>
  <si>
    <t>거한_베리타리움</t>
  </si>
  <si>
    <t>거한_전기</t>
  </si>
  <si>
    <t>거한_마력</t>
  </si>
  <si>
    <t>엘프 레인저_베리타리움</t>
  </si>
  <si>
    <t>엘프 레인저_전기</t>
  </si>
  <si>
    <t>엘프 레인저_마력</t>
  </si>
  <si>
    <t>정예 연금술사_요력</t>
  </si>
  <si>
    <t>거한_요력</t>
  </si>
  <si>
    <t>엘프 레인저_요력</t>
  </si>
  <si>
    <t>엘프 연금술사_전기</t>
  </si>
  <si>
    <t>엘프 연금술사_마력</t>
  </si>
  <si>
    <t>엘프 연금술사_요력</t>
  </si>
  <si>
    <t>엘프 연금술사_베리타리움</t>
  </si>
  <si>
    <t>정예 연금술사_전기</t>
  </si>
  <si>
    <t>정예 연금술사_마력</t>
  </si>
  <si>
    <t>정예 연금술사_베리타리움</t>
  </si>
  <si>
    <t>(정예)거한_전기</t>
  </si>
  <si>
    <t>(정예)거한_마력</t>
  </si>
  <si>
    <t>(정예)거한_요력</t>
  </si>
  <si>
    <t>(정예)거한_베리타리움</t>
  </si>
  <si>
    <t>(정예)엘프 레인저_전기</t>
  </si>
  <si>
    <t>(정예)엘프 레인저_마력</t>
  </si>
  <si>
    <t>(정예)엘프 레인저_요력</t>
  </si>
  <si>
    <t>(정예)엘프 레인저_베리타리움</t>
  </si>
  <si>
    <t>(정예)엘프 연금술사_전기</t>
  </si>
  <si>
    <t>(정예)엘프 연금술사_마력</t>
  </si>
  <si>
    <t>(정예)엘프 연금술사_요력</t>
  </si>
  <si>
    <t>(정예)엘프 연금술사_베리타리움</t>
  </si>
  <si>
    <t>(정예)정예 연금술사_전기</t>
  </si>
  <si>
    <t>(정예)정예 연금술사_마력</t>
  </si>
  <si>
    <t>(정예)정예 연금술사_요력</t>
  </si>
  <si>
    <t>(정예)정예 연금술사_베리타리움</t>
  </si>
  <si>
    <t>보스_마네</t>
  </si>
  <si>
    <t>보스_엘리자베스</t>
  </si>
  <si>
    <t>monster_desc_0023</t>
  </si>
  <si>
    <t>monster_desc_0024</t>
  </si>
  <si>
    <t>monster_desc_0025</t>
  </si>
  <si>
    <t>monster_desc_0026</t>
  </si>
  <si>
    <t>monster_desc_0027</t>
  </si>
  <si>
    <t>monster_desc_0028</t>
  </si>
  <si>
    <t>monster_desc_0029</t>
  </si>
  <si>
    <t>monster_desc_0030</t>
  </si>
  <si>
    <t>monster_desc_0031</t>
  </si>
  <si>
    <t>monster_desc_0032</t>
  </si>
  <si>
    <t>monster_desc_0033</t>
  </si>
  <si>
    <t>monster_desc_0034</t>
  </si>
  <si>
    <t>monster_desc_0035</t>
  </si>
  <si>
    <t>monster_desc_0036</t>
  </si>
  <si>
    <t>monster_desc_0037</t>
  </si>
  <si>
    <t>monster_desc_0038</t>
  </si>
  <si>
    <t>monster_desc_0039</t>
  </si>
  <si>
    <t>monster_desc_0040</t>
  </si>
  <si>
    <t>monster_desc_0041</t>
  </si>
  <si>
    <t>monster_name_0016</t>
  </si>
  <si>
    <t>monster_name_0023</t>
  </si>
  <si>
    <t>monster_name_0024</t>
  </si>
  <si>
    <t>monster_name_0025</t>
  </si>
  <si>
    <t>monster_name_0026</t>
  </si>
  <si>
    <t>monster_name_0027</t>
  </si>
  <si>
    <t>monster_name_0028</t>
  </si>
  <si>
    <t>monster_name_0029</t>
  </si>
  <si>
    <t>monster_name_0030</t>
  </si>
  <si>
    <t>monster_name_0031</t>
  </si>
  <si>
    <t>monster_name_0032</t>
  </si>
  <si>
    <t>monster_name_0033</t>
  </si>
  <si>
    <t>monster_name_0034</t>
  </si>
  <si>
    <t>monster_name_0035</t>
  </si>
  <si>
    <t>monster_name_0036</t>
  </si>
  <si>
    <t>monster_name_0037</t>
  </si>
  <si>
    <t>monster_name_0038</t>
  </si>
  <si>
    <t>monster_name_0039</t>
  </si>
  <si>
    <t>monster_name_0040</t>
  </si>
  <si>
    <t>monster_name_0041</t>
  </si>
  <si>
    <t>monster_name_0042</t>
  </si>
  <si>
    <t>monster_name_0043</t>
  </si>
  <si>
    <t>monster_desc_0016</t>
  </si>
  <si>
    <t>monster_desc_0042</t>
  </si>
  <si>
    <t>monster_desc_0043</t>
  </si>
  <si>
    <t>[200101, 200101]</t>
    <phoneticPr fontId="1" type="noConversion"/>
  </si>
  <si>
    <t>[200102, 200102]</t>
    <phoneticPr fontId="1" type="noConversion"/>
  </si>
  <si>
    <t>[200103, 200103]</t>
    <phoneticPr fontId="1" type="noConversion"/>
  </si>
  <si>
    <t>[200104, 200104]</t>
    <phoneticPr fontId="1" type="noConversion"/>
  </si>
  <si>
    <t>[200105, 200105]</t>
    <phoneticPr fontId="1" type="noConversion"/>
  </si>
  <si>
    <t>[200106, 200106]</t>
    <phoneticPr fontId="1" type="noConversion"/>
  </si>
  <si>
    <t>[200107, 200107]</t>
    <phoneticPr fontId="1" type="noConversion"/>
  </si>
  <si>
    <t>[200108, 200108]</t>
    <phoneticPr fontId="1" type="noConversion"/>
  </si>
  <si>
    <t>[200109, 200109]</t>
    <phoneticPr fontId="1" type="noConversion"/>
  </si>
  <si>
    <t>[200110, 200110]</t>
    <phoneticPr fontId="1" type="noConversion"/>
  </si>
  <si>
    <t>[200111, 200111]</t>
    <phoneticPr fontId="1" type="noConversion"/>
  </si>
  <si>
    <t>[200112, 200112]</t>
    <phoneticPr fontId="1" type="noConversion"/>
  </si>
  <si>
    <t>[200113, 200113]</t>
    <phoneticPr fontId="1" type="noConversion"/>
  </si>
  <si>
    <t>[200114, 200114]</t>
    <phoneticPr fontId="1" type="noConversion"/>
  </si>
  <si>
    <t>[200115, 200115]</t>
    <phoneticPr fontId="1" type="noConversion"/>
  </si>
  <si>
    <t>[200116, 200116]</t>
    <phoneticPr fontId="1" type="noConversion"/>
  </si>
  <si>
    <t>Assets/AssetResources/Textures/Card/Npc_Icon/NPC_100003</t>
    <phoneticPr fontId="1" type="noConversion"/>
  </si>
  <si>
    <t>Assets/AssetResources/Prefabs/Units/Monster/Monster_100002__</t>
    <phoneticPr fontId="1" type="noConversion"/>
  </si>
  <si>
    <t>Assets/AssetResources/Prefabs/Units/Monster/Monster_100003__</t>
    <phoneticPr fontId="1" type="noConversion"/>
  </si>
  <si>
    <t>Assets/AssetResources/Prefabs/Units/Monster/Monster_100004__</t>
    <phoneticPr fontId="1" type="noConversion"/>
  </si>
  <si>
    <t>Assets/AssetResources/Prefabs/Units/Monster/Monster_100005</t>
    <phoneticPr fontId="1" type="noConversion"/>
  </si>
  <si>
    <t>Assets/AssetResources/Prefabs/Units/Monster/Monster_100006</t>
    <phoneticPr fontId="1" type="noConversion"/>
  </si>
  <si>
    <t>Assets/AssetResources/Prefabs/Units/Monster/Monster_100007</t>
    <phoneticPr fontId="1" type="noConversion"/>
  </si>
  <si>
    <t>Assets/AssetResources/Prefabs/Units/Monster/Monster_100008</t>
    <phoneticPr fontId="1" type="noConversion"/>
  </si>
  <si>
    <t>Assets/AssetResources/Prefabs/Units/Monster/Monster_100009</t>
    <phoneticPr fontId="1" type="noConversion"/>
  </si>
  <si>
    <t>Assets/AssetResources/Prefabs/Units/Monster/Monster_100010</t>
    <phoneticPr fontId="1" type="noConversion"/>
  </si>
  <si>
    <t>Assets/AssetResources/Prefabs/Units/Monster/Monster_100011</t>
    <phoneticPr fontId="1" type="noConversion"/>
  </si>
  <si>
    <t>Assets/AssetResources/Prefabs/Units/Monster/Monster_100012</t>
    <phoneticPr fontId="1" type="noConversion"/>
  </si>
  <si>
    <t>Assets/AssetResources/Prefabs/Units/Monster/Monster_100013</t>
    <phoneticPr fontId="1" type="noConversion"/>
  </si>
  <si>
    <t>Assets/AssetResources/Prefabs/Units/Monster/Monster_100014</t>
    <phoneticPr fontId="1" type="noConversion"/>
  </si>
  <si>
    <t>Assets/AssetResources/Prefabs/Units/Monster/Monster_100015</t>
    <phoneticPr fontId="1" type="noConversion"/>
  </si>
  <si>
    <t>Assets/AssetResources/Prefabs/Units/Monster/Monster_100016</t>
    <phoneticPr fontId="1" type="noConversion"/>
  </si>
  <si>
    <t>Assets/AssetResources/Prefabs/Units/Monster/Monster_100017</t>
    <phoneticPr fontId="1" type="noConversion"/>
  </si>
  <si>
    <t>Assets/AssetResources/Prefabs/Units/Monster/Monster_100018</t>
    <phoneticPr fontId="1" type="noConversion"/>
  </si>
  <si>
    <t>Assets/AssetResources/Prefabs/Units/Monster/Monster_100019</t>
    <phoneticPr fontId="1" type="noConversion"/>
  </si>
  <si>
    <t>Assets/AssetResources/Prefabs/Units/Monster/Monster_100020</t>
    <phoneticPr fontId="1" type="noConversion"/>
  </si>
  <si>
    <t>[200117, 200117, 200013]</t>
    <phoneticPr fontId="1" type="noConversion"/>
  </si>
  <si>
    <t>[200118, 200118, 200013]</t>
    <phoneticPr fontId="1" type="noConversion"/>
  </si>
  <si>
    <t>[200119, 200119, 200013]</t>
    <phoneticPr fontId="1" type="noConversion"/>
  </si>
  <si>
    <t>[200120, 200120, 200013]</t>
    <phoneticPr fontId="1" type="noConversion"/>
  </si>
  <si>
    <t>[200003, 200003, 200013]</t>
    <phoneticPr fontId="1" type="noConversion"/>
  </si>
  <si>
    <t>monster_name_1001</t>
    <phoneticPr fontId="1" type="noConversion"/>
  </si>
  <si>
    <t>monster_name_1002</t>
    <phoneticPr fontId="1" type="noConversion"/>
  </si>
  <si>
    <t>monster_name_1003</t>
    <phoneticPr fontId="1" type="noConversion"/>
  </si>
  <si>
    <t>monster_name_1004</t>
    <phoneticPr fontId="1" type="noConversion"/>
  </si>
  <si>
    <t>monster_name_1005</t>
    <phoneticPr fontId="1" type="noConversion"/>
  </si>
  <si>
    <t>monster_name_1006</t>
    <phoneticPr fontId="1" type="noConversion"/>
  </si>
  <si>
    <t>monster_name_1007</t>
    <phoneticPr fontId="1" type="noConversion"/>
  </si>
  <si>
    <t>monster_name_1008</t>
    <phoneticPr fontId="1" type="noConversion"/>
  </si>
  <si>
    <t>monster_name_1009</t>
    <phoneticPr fontId="1" type="noConversion"/>
  </si>
  <si>
    <t>monster_name_1010</t>
    <phoneticPr fontId="1" type="noConversion"/>
  </si>
  <si>
    <t>monster_name_1011</t>
    <phoneticPr fontId="1" type="noConversion"/>
  </si>
  <si>
    <t>monster_name_1012</t>
    <phoneticPr fontId="1" type="noConversion"/>
  </si>
  <si>
    <t>monster_name_1013</t>
    <phoneticPr fontId="1" type="noConversion"/>
  </si>
  <si>
    <t>monster_name_1014</t>
    <phoneticPr fontId="1" type="noConversion"/>
  </si>
  <si>
    <t>monster_name_1015</t>
    <phoneticPr fontId="1" type="noConversion"/>
  </si>
  <si>
    <t>monster_name_1016</t>
    <phoneticPr fontId="1" type="noConversion"/>
  </si>
  <si>
    <t>베어맨_전기</t>
  </si>
  <si>
    <t>베어맨_전기</t>
    <phoneticPr fontId="1" type="noConversion"/>
  </si>
  <si>
    <t>베어맨_마력</t>
  </si>
  <si>
    <t>베어맨_마력</t>
    <phoneticPr fontId="1" type="noConversion"/>
  </si>
  <si>
    <t>베어맨_요력</t>
  </si>
  <si>
    <t>베어맨_요력</t>
    <phoneticPr fontId="1" type="noConversion"/>
  </si>
  <si>
    <t>베어맨_베리타리움</t>
  </si>
  <si>
    <t>베어맨_베리타리움</t>
    <phoneticPr fontId="1" type="noConversion"/>
  </si>
  <si>
    <t>늑대인간_전기</t>
  </si>
  <si>
    <t>늑대인간_전기</t>
    <phoneticPr fontId="1" type="noConversion"/>
  </si>
  <si>
    <t>늑대인간_마력</t>
  </si>
  <si>
    <t>늑대인간_마력</t>
    <phoneticPr fontId="1" type="noConversion"/>
  </si>
  <si>
    <t>늑대인간_요력</t>
  </si>
  <si>
    <t>늑대인간_요력</t>
    <phoneticPr fontId="1" type="noConversion"/>
  </si>
  <si>
    <t>늑대인간_베리타리움</t>
  </si>
  <si>
    <t>늑대인간_베리타리움</t>
    <phoneticPr fontId="1" type="noConversion"/>
  </si>
  <si>
    <t>쥬얼 비홀더_전기</t>
  </si>
  <si>
    <t>쥬얼 비홀더_전기</t>
    <phoneticPr fontId="1" type="noConversion"/>
  </si>
  <si>
    <t>쥬얼 비홀더_마력</t>
  </si>
  <si>
    <t>쥬얼 비홀더_마력</t>
    <phoneticPr fontId="1" type="noConversion"/>
  </si>
  <si>
    <t>쥬얼 비홀더_요력</t>
  </si>
  <si>
    <t>쥬얼 비홀더_요력</t>
    <phoneticPr fontId="1" type="noConversion"/>
  </si>
  <si>
    <t>쥬얼 비홀더_베리타리움</t>
  </si>
  <si>
    <t>쥬얼 비홀더_베리타리움</t>
    <phoneticPr fontId="1" type="noConversion"/>
  </si>
  <si>
    <t>놀 연금술사_전기</t>
  </si>
  <si>
    <t>놀 연금술사_전기</t>
    <phoneticPr fontId="1" type="noConversion"/>
  </si>
  <si>
    <t>놀 연금술사_마력</t>
  </si>
  <si>
    <t>놀 연금술사_마력</t>
    <phoneticPr fontId="1" type="noConversion"/>
  </si>
  <si>
    <t>놀 연금술사_요력</t>
  </si>
  <si>
    <t>놀 연금술사_요력</t>
    <phoneticPr fontId="1" type="noConversion"/>
  </si>
  <si>
    <t>놀 연금술사_베리타리움</t>
  </si>
  <si>
    <t>놀 연금술사_베리타리움</t>
    <phoneticPr fontId="1" type="noConversion"/>
  </si>
  <si>
    <t>Assets/AssetResources/Prefabs/Units/Monster/Monster_100001___Old</t>
    <phoneticPr fontId="1" type="noConversion"/>
  </si>
  <si>
    <t>Assets/AssetResources/Prefabs/Units/Monster/Monster_100003</t>
    <phoneticPr fontId="1" type="noConversion"/>
  </si>
  <si>
    <t>Assets/AssetResources/Prefabs/Units/Monster/Monster_100004</t>
    <phoneticPr fontId="1" type="noConversion"/>
  </si>
  <si>
    <t>3 수인족</t>
  </si>
  <si>
    <t>monster_desc_1001</t>
    <phoneticPr fontId="1" type="noConversion"/>
  </si>
  <si>
    <t>monster_desc_1002</t>
    <phoneticPr fontId="1" type="noConversion"/>
  </si>
  <si>
    <t>monster_desc_1003</t>
    <phoneticPr fontId="1" type="noConversion"/>
  </si>
  <si>
    <t>monster_desc_1004</t>
    <phoneticPr fontId="1" type="noConversion"/>
  </si>
  <si>
    <t>monster_desc_1005</t>
    <phoneticPr fontId="1" type="noConversion"/>
  </si>
  <si>
    <t>monster_desc_1006</t>
    <phoneticPr fontId="1" type="noConversion"/>
  </si>
  <si>
    <t>monster_desc_1007</t>
    <phoneticPr fontId="1" type="noConversion"/>
  </si>
  <si>
    <t>monster_desc_1008</t>
    <phoneticPr fontId="1" type="noConversion"/>
  </si>
  <si>
    <t>monster_desc_1009</t>
    <phoneticPr fontId="1" type="noConversion"/>
  </si>
  <si>
    <t>monster_desc_1010</t>
    <phoneticPr fontId="1" type="noConversion"/>
  </si>
  <si>
    <t>monster_desc_1011</t>
    <phoneticPr fontId="1" type="noConversion"/>
  </si>
  <si>
    <t>monster_desc_1012</t>
    <phoneticPr fontId="1" type="noConversion"/>
  </si>
  <si>
    <t>monster_desc_1013</t>
    <phoneticPr fontId="1" type="noConversion"/>
  </si>
  <si>
    <t>monster_desc_1014</t>
    <phoneticPr fontId="1" type="noConversion"/>
  </si>
  <si>
    <t>monster_desc_1015</t>
    <phoneticPr fontId="1" type="noConversion"/>
  </si>
  <si>
    <t>monster_desc_1016</t>
    <phoneticPr fontId="1" type="noConversion"/>
  </si>
  <si>
    <t>[200004, 200004]</t>
    <phoneticPr fontId="1" type="noConversion"/>
  </si>
  <si>
    <t>[200003, 200003]</t>
    <phoneticPr fontId="1" type="noConversion"/>
  </si>
  <si>
    <t>탱커(물리)</t>
  </si>
  <si>
    <t>회피탱커(물리)</t>
  </si>
  <si>
    <t>탱포터(물리)</t>
  </si>
  <si>
    <t>근딜(물리)</t>
  </si>
  <si>
    <t>근딜포터(물리)</t>
  </si>
  <si>
    <t>원딜포터(물리)</t>
  </si>
  <si>
    <t>근범위딜(물리)</t>
  </si>
  <si>
    <t>원범위딜(물리)</t>
  </si>
  <si>
    <t>근서포터(물리)</t>
  </si>
  <si>
    <t>원서포터(물리)</t>
  </si>
  <si>
    <t>힐러(물리)</t>
  </si>
  <si>
    <t>탱킹형 정예(물리)</t>
  </si>
  <si>
    <t>회피탱킹형 정예(물리)</t>
  </si>
  <si>
    <t>딜링형 정예(물리)</t>
  </si>
  <si>
    <t>서포터형 정예(물리)</t>
  </si>
  <si>
    <t>탱킹형 보스(물리)</t>
  </si>
  <si>
    <t>딜링형 보스(물리)</t>
  </si>
  <si>
    <t>서포터형 보스(물리)</t>
  </si>
  <si>
    <t>회피탱커(마법)</t>
  </si>
  <si>
    <t>회피탱킹형 정예(마법)</t>
  </si>
  <si>
    <t>힐러형 정예</t>
  </si>
  <si>
    <t>보스전(마법딜러형)</t>
  </si>
  <si>
    <t>엘프 레인저_전기</t>
    <phoneticPr fontId="1" type="noConversion"/>
  </si>
  <si>
    <t>monster_name_0005</t>
    <phoneticPr fontId="1" type="noConversion"/>
  </si>
  <si>
    <t>monster_desc_0005</t>
    <phoneticPr fontId="1" type="noConversion"/>
  </si>
  <si>
    <t>엘프 레인저_베리</t>
  </si>
  <si>
    <t>(정예)엘프 레인저_베리</t>
  </si>
  <si>
    <t>(정예)서폿 연금술사_전기</t>
  </si>
  <si>
    <t>(정예)서폿 연금술사_마력</t>
  </si>
  <si>
    <t>(정예)서폿 연금술사_요력</t>
  </si>
  <si>
    <t>(정예)서폿 연금술사_베리타리움</t>
  </si>
  <si>
    <t>서폿 연금술사_전기</t>
  </si>
  <si>
    <t>서폿 연금술사_마력</t>
  </si>
  <si>
    <t>서폿 연금술사_요력</t>
  </si>
  <si>
    <t>서폿 연금술사_베리타리움</t>
  </si>
  <si>
    <t>(정예)엘프 연금_전기</t>
  </si>
  <si>
    <t>(정예)엘프 연금_마력</t>
  </si>
  <si>
    <t>(정예)엘프 연금_요력</t>
  </si>
  <si>
    <t>(정예)엘프 연금_베리타리움</t>
  </si>
  <si>
    <t>(정예)수색 소총_전기</t>
  </si>
  <si>
    <t>(정예)수색 소총_마력</t>
  </si>
  <si>
    <t>(정예)수색 소총_요력</t>
  </si>
  <si>
    <t>(정예)수색 소총_베리타리움</t>
  </si>
  <si>
    <t>monster_name_0044</t>
  </si>
  <si>
    <t>monster_name_0045</t>
  </si>
  <si>
    <t>monster_name_0046</t>
  </si>
  <si>
    <t>monster_name_0047</t>
  </si>
  <si>
    <t>monster_desc_0044</t>
  </si>
  <si>
    <t>monster_desc_0045</t>
  </si>
  <si>
    <t>monster_desc_0046</t>
  </si>
  <si>
    <t>monster_desc_0047</t>
  </si>
  <si>
    <t>엘프_회피탱_전기</t>
  </si>
  <si>
    <t>엘프_회피탱_마력</t>
  </si>
  <si>
    <t>엘프_회피탱_요력</t>
  </si>
  <si>
    <t>엘프_회피탱_베리타리움</t>
  </si>
  <si>
    <t>(정예)엘프_회피탱_전기</t>
  </si>
  <si>
    <t>(정예)엘프_회피탱_마력</t>
  </si>
  <si>
    <t>(정예)엘프_회피탱_요력</t>
  </si>
  <si>
    <t>(정예)엘프_회피탱_베리타리움</t>
  </si>
  <si>
    <t>수색대 소총병_전기</t>
  </si>
  <si>
    <t>수색대 소총병_마력</t>
  </si>
  <si>
    <t>수색대 소총병_요력</t>
  </si>
  <si>
    <t>수색대 소총병_베리타리움</t>
  </si>
  <si>
    <t>(정예)수색대 소총병_전기</t>
  </si>
  <si>
    <t>(정예)수색대 소총병_마력</t>
  </si>
  <si>
    <t>(정예)수색대 소총병_요력</t>
  </si>
  <si>
    <t>(정예)수색대 소총병_베리타리움</t>
  </si>
  <si>
    <t>Assets/AssetResources/Prefabs/Units/Monster/Monster_100002</t>
    <phoneticPr fontId="1" type="noConversion"/>
  </si>
  <si>
    <t>[200002, 200002]</t>
    <phoneticPr fontId="1" type="noConversion"/>
  </si>
  <si>
    <t>Assets/AssetResources/Textures/Card/Npc_Icon/NPC_110001</t>
    <phoneticPr fontId="1" type="noConversion"/>
  </si>
  <si>
    <t>Assets/AssetResources/Textures/Card/Npc_Icon/NPC_120001</t>
    <phoneticPr fontId="1" type="noConversion"/>
  </si>
  <si>
    <t>Assets/AssetResources/Textures/Card/Npc_Icon/NPC_130001</t>
    <phoneticPr fontId="1" type="noConversion"/>
  </si>
  <si>
    <t>Assets/AssetResources/Textures/Card/Npc_Icon/NPC_100004</t>
    <phoneticPr fontId="1" type="noConversion"/>
  </si>
  <si>
    <t>Assets/AssetResources/Textures/Card/Npc_Icon/NPC_140001</t>
    <phoneticPr fontId="1" type="noConversion"/>
  </si>
  <si>
    <t>Assets/AssetResources/Textures/Card/Npc_Icon/NPC_100005</t>
    <phoneticPr fontId="1" type="noConversion"/>
  </si>
  <si>
    <t>Assets/AssetResources/Textures/Card/Npc_Icon/NPC_100006</t>
    <phoneticPr fontId="1" type="noConversion"/>
  </si>
  <si>
    <t>Assets/AssetResources/Textures/Card/Npc_Icon/NPC_100007</t>
    <phoneticPr fontId="1" type="noConversion"/>
  </si>
  <si>
    <t>Assets/AssetResources/Textures/Card/Npc_Icon/NPC_100008</t>
    <phoneticPr fontId="1" type="noConversion"/>
  </si>
  <si>
    <t>Assets/AssetResources/Textures/Card/Npc_Icon/NPC_100009</t>
    <phoneticPr fontId="1" type="noConversion"/>
  </si>
  <si>
    <t>Assets/AssetResources/Textures/Card/Npc_Icon/NPC_100010</t>
    <phoneticPr fontId="1" type="noConversion"/>
  </si>
  <si>
    <t>Assets/AssetResources/Textures/Card/Npc_Icon/NPC_100012</t>
    <phoneticPr fontId="1" type="noConversion"/>
  </si>
  <si>
    <t>Assets/AssetResources/Textures/Card/Npc_Icon/NPC_100011</t>
    <phoneticPr fontId="1" type="noConversion"/>
  </si>
  <si>
    <t>Assets/AssetResources/Textures/Card/Npc_Icon/NPC_100013</t>
    <phoneticPr fontId="1" type="noConversion"/>
  </si>
  <si>
    <t>Assets/AssetResources/Textures/Card/Npc_Icon/NPC_100014</t>
    <phoneticPr fontId="1" type="noConversion"/>
  </si>
  <si>
    <t>Assets/AssetResources/Textures/Card/Npc_Icon/NPC_100015</t>
    <phoneticPr fontId="1" type="noConversion"/>
  </si>
  <si>
    <t>Assets/AssetResources/Textures/Card/Npc_Icon/NPC_100016</t>
    <phoneticPr fontId="1" type="noConversion"/>
  </si>
  <si>
    <t>Assets/AssetResources/Textures/Card/Npc_Icon/NPC_100017</t>
    <phoneticPr fontId="1" type="noConversion"/>
  </si>
  <si>
    <t>Assets/AssetResources/Textures/Card/Npc_Icon/NPC_100018</t>
    <phoneticPr fontId="1" type="noConversion"/>
  </si>
  <si>
    <t>Assets/AssetResources/Textures/Card/Npc_Icon/NPC_100019</t>
    <phoneticPr fontId="1" type="noConversion"/>
  </si>
  <si>
    <t>Assets/AssetResources/Textures/Card/Npc_Icon/NPC_100020</t>
    <phoneticPr fontId="1" type="noConversion"/>
  </si>
  <si>
    <t>Assets/AssetResources/Textures/Card/Npc_Icon/NPC_100001_E</t>
    <phoneticPr fontId="1" type="noConversion"/>
  </si>
  <si>
    <t>Assets/AssetResources/Textures/Card/Npc_Icon/NPC_100002_E</t>
    <phoneticPr fontId="1" type="noConversion"/>
  </si>
  <si>
    <t>Assets/AssetResources/Textures/Card/Npc_Icon/NPC_100003_E</t>
    <phoneticPr fontId="1" type="noConversion"/>
  </si>
  <si>
    <t>Assets/AssetResources/Textures/Card/Npc_Icon/NPC_100004_E</t>
    <phoneticPr fontId="1" type="noConversion"/>
  </si>
  <si>
    <t>Assets/AssetResources/Textures/Card/Npc_Icon/NPC_100005_E</t>
    <phoneticPr fontId="1" type="noConversion"/>
  </si>
  <si>
    <t>Assets/AssetResources/Textures/Card/Npc_Icon/NPC_100006_E</t>
    <phoneticPr fontId="1" type="noConversion"/>
  </si>
  <si>
    <t>Assets/AssetResources/Textures/Card/Npc_Icon/NPC_100007_E</t>
    <phoneticPr fontId="1" type="noConversion"/>
  </si>
  <si>
    <t>Assets/AssetResources/Textures/Card/Npc_Icon/NPC_100008_E</t>
    <phoneticPr fontId="1" type="noConversion"/>
  </si>
  <si>
    <t>Assets/AssetResources/Textures/Card/Npc_Icon/NPC_100009_E</t>
    <phoneticPr fontId="1" type="noConversion"/>
  </si>
  <si>
    <t>Assets/AssetResources/Textures/Card/Npc_Icon/NPC_100010_E</t>
    <phoneticPr fontId="1" type="noConversion"/>
  </si>
  <si>
    <t>Assets/AssetResources/Textures/Card/Npc_Icon/NPC_100011_E</t>
    <phoneticPr fontId="1" type="noConversion"/>
  </si>
  <si>
    <t>Assets/AssetResources/Textures/Card/Npc_Icon/NPC_100012_E</t>
    <phoneticPr fontId="1" type="noConversion"/>
  </si>
  <si>
    <t>Assets/AssetResources/Textures/Card/Npc_Icon/NPC_100013_E</t>
    <phoneticPr fontId="1" type="noConversion"/>
  </si>
  <si>
    <t>Assets/AssetResources/Textures/Card/Npc_Icon/NPC_100014_E</t>
    <phoneticPr fontId="1" type="noConversion"/>
  </si>
  <si>
    <t>Assets/AssetResources/Textures/Card/Npc_Icon/NPC_100015_E</t>
  </si>
  <si>
    <t>Assets/AssetResources/Textures/Card/Npc_Icon/NPC_100016_E</t>
  </si>
  <si>
    <t>Assets/AssetResources/Textures/Card/Npc_Icon/NPC_100017_E</t>
  </si>
  <si>
    <t>Assets/AssetResources/Textures/Card/Npc_Icon/NPC_100018_E</t>
  </si>
  <si>
    <t>Assets/AssetResources/Textures/Card/Npc_Icon/NPC_100019_E</t>
  </si>
  <si>
    <t>Assets/AssetResources/Textures/Card/Npc_Icon/NPC_100020_E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</si>
</sst>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6" fillId="0" borderId="1" xfId="0" applyFont="1" applyBorder="1" applyAlignment="1">
      <alignment horizontal="left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0" xfId="0" applyFill="1">
      <alignment vertical="center"/>
    </xf>
    <xf numFmtId="0" fontId="0" fillId="11" borderId="1" xfId="0" applyFill="1" applyBorder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  <sheetName val="Enums_01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>
        <row r="1">
          <cell r="A1" t="str">
            <v>DROP_TYPE</v>
          </cell>
        </row>
      </sheetData>
      <sheetData sheetId="27"/>
      <sheetData sheetId="28"/>
      <sheetData sheetId="29">
        <row r="1">
          <cell r="A1" t="str">
            <v>REWARD_TYPE</v>
          </cell>
        </row>
      </sheetData>
      <sheetData sheetId="30"/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018A2630-6712-4ECC-881F-8ABA63FFD96E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2" dT="2024-02-02T05:50:03.72" personId="{018A2630-6712-4ECC-881F-8ABA63FFD96E}" id="{A80C448A-B16C-47E8-9B63-91568F5ADA04}">
    <text>상태이상 저항 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4-02-02T05:50:03.72" personId="{018A2630-6712-4ECC-881F-8ABA63FFD96E}" id="{AD811564-F417-4522-B568-F47D944650B7}">
    <text>상태이상 저항 값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7.399999999999999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>
      <selection activeCell="G39" sqref="G39"/>
    </sheetView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D28" sqref="D28"/>
    </sheetView>
  </sheetViews>
  <sheetFormatPr defaultRowHeight="17.399999999999999"/>
  <cols>
    <col min="1" max="1" width="11.8984375" bestFit="1" customWidth="1"/>
    <col min="2" max="2" width="12.19921875" customWidth="1"/>
    <col min="3" max="3" width="11" bestFit="1" customWidth="1"/>
    <col min="5" max="5" width="15.3984375" bestFit="1" customWidth="1"/>
    <col min="7" max="7" width="11.3984375" bestFit="1" customWidth="1"/>
    <col min="11" max="11" width="13.69921875" bestFit="1" customWidth="1"/>
    <col min="13" max="13" width="12.09765625" bestFit="1" customWidth="1"/>
    <col min="19" max="19" width="11" bestFit="1" customWidth="1"/>
  </cols>
  <sheetData>
    <row r="1" spans="1:19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O71"/>
  <sheetViews>
    <sheetView tabSelected="1" workbookViewId="0">
      <pane xSplit="3" ySplit="4" topLeftCell="M53" activePane="bottomRight" state="frozen"/>
      <selection pane="topRight" activeCell="D1" sqref="D1"/>
      <selection pane="bottomLeft" activeCell="A5" sqref="A5"/>
      <selection pane="bottomRight" activeCell="N69" sqref="N69"/>
    </sheetView>
  </sheetViews>
  <sheetFormatPr defaultRowHeight="17.399999999999999"/>
  <cols>
    <col min="1" max="1" width="13.59765625" bestFit="1" customWidth="1"/>
    <col min="2" max="2" width="18.8984375" bestFit="1" customWidth="1"/>
    <col min="3" max="3" width="28.3984375" customWidth="1"/>
    <col min="4" max="4" width="18.5" hidden="1" customWidth="1"/>
    <col min="5" max="5" width="32.69921875" hidden="1" customWidth="1"/>
    <col min="6" max="6" width="6.69921875" style="10" hidden="1" customWidth="1"/>
    <col min="7" max="7" width="25.09765625" hidden="1" customWidth="1"/>
    <col min="8" max="8" width="10.69921875" style="10" hidden="1" customWidth="1"/>
    <col min="9" max="9" width="25.09765625" hidden="1" customWidth="1"/>
    <col min="10" max="10" width="8.8984375" hidden="1" customWidth="1"/>
    <col min="11" max="11" width="25.09765625" hidden="1" customWidth="1"/>
    <col min="12" max="12" width="16.69921875" style="10" hidden="1" customWidth="1"/>
    <col min="13" max="13" width="59.3984375" customWidth="1"/>
    <col min="14" max="14" width="56.8984375" bestFit="1" customWidth="1"/>
  </cols>
  <sheetData>
    <row r="1" spans="1:15">
      <c r="A1" t="s">
        <v>49</v>
      </c>
    </row>
    <row r="2" spans="1:15">
      <c r="A2" s="1" t="s">
        <v>35</v>
      </c>
      <c r="B2" s="1" t="s">
        <v>34</v>
      </c>
      <c r="C2" s="15" t="s">
        <v>34</v>
      </c>
      <c r="D2" s="1" t="s">
        <v>180</v>
      </c>
      <c r="E2" s="1" t="s">
        <v>37</v>
      </c>
      <c r="F2" s="1" t="s">
        <v>38</v>
      </c>
      <c r="G2" s="1" t="s">
        <v>1</v>
      </c>
      <c r="H2" s="1" t="s">
        <v>40</v>
      </c>
      <c r="I2" s="1" t="s">
        <v>43</v>
      </c>
      <c r="J2" s="1" t="s">
        <v>103</v>
      </c>
      <c r="K2" s="1" t="s">
        <v>101</v>
      </c>
      <c r="L2" s="1" t="s">
        <v>2</v>
      </c>
      <c r="M2" s="1" t="s">
        <v>47</v>
      </c>
      <c r="N2" s="1" t="s">
        <v>28</v>
      </c>
      <c r="O2" s="1" t="s">
        <v>131</v>
      </c>
    </row>
    <row r="3" spans="1:15">
      <c r="A3" s="2" t="s">
        <v>85</v>
      </c>
      <c r="B3" s="2" t="s">
        <v>55</v>
      </c>
      <c r="C3" s="15" t="s">
        <v>3</v>
      </c>
      <c r="D3" s="2" t="s">
        <v>3</v>
      </c>
      <c r="E3" s="2" t="s">
        <v>3</v>
      </c>
      <c r="F3" s="2" t="s">
        <v>4</v>
      </c>
      <c r="G3" s="2" t="s">
        <v>3</v>
      </c>
      <c r="H3" s="2" t="s">
        <v>41</v>
      </c>
      <c r="I3" s="2" t="s">
        <v>3</v>
      </c>
      <c r="J3" s="2" t="s">
        <v>114</v>
      </c>
      <c r="K3" s="2" t="s">
        <v>55</v>
      </c>
      <c r="L3" s="2" t="s">
        <v>0</v>
      </c>
      <c r="M3" s="2" t="s">
        <v>3</v>
      </c>
      <c r="N3" s="2" t="s">
        <v>3</v>
      </c>
      <c r="O3" s="2" t="s">
        <v>9</v>
      </c>
    </row>
    <row r="4" spans="1:15">
      <c r="A4" s="8" t="s">
        <v>36</v>
      </c>
      <c r="B4" s="8" t="s">
        <v>136</v>
      </c>
      <c r="C4" s="16" t="s">
        <v>6</v>
      </c>
      <c r="D4" s="8" t="s">
        <v>181</v>
      </c>
      <c r="E4" s="8" t="s">
        <v>5</v>
      </c>
      <c r="F4" s="8" t="s">
        <v>39</v>
      </c>
      <c r="G4" s="8" t="s">
        <v>44</v>
      </c>
      <c r="H4" s="8" t="s">
        <v>42</v>
      </c>
      <c r="I4" s="8" t="s">
        <v>45</v>
      </c>
      <c r="J4" s="8" t="s">
        <v>115</v>
      </c>
      <c r="K4" s="8" t="s">
        <v>102</v>
      </c>
      <c r="L4" s="8" t="s">
        <v>46</v>
      </c>
      <c r="M4" s="8" t="s">
        <v>48</v>
      </c>
      <c r="N4" s="3" t="s">
        <v>64</v>
      </c>
      <c r="O4" s="3" t="s">
        <v>132</v>
      </c>
    </row>
    <row r="5" spans="1:15" ht="16.5" customHeight="1">
      <c r="A5" s="9">
        <v>100001</v>
      </c>
      <c r="B5" s="18" t="s">
        <v>137</v>
      </c>
      <c r="C5" s="17" t="s">
        <v>208</v>
      </c>
      <c r="D5" s="9" t="s">
        <v>182</v>
      </c>
      <c r="E5" s="20" t="s">
        <v>208</v>
      </c>
      <c r="F5" s="11">
        <f>INDEX('!참조_ENUM'!$B$3:$B$9,MATCH(G5,'!참조_ENUM'!$C$3:$C$9,0))</f>
        <v>1</v>
      </c>
      <c r="G5" s="27" t="s">
        <v>156</v>
      </c>
      <c r="H5" s="11">
        <f>INDEX('!참조_ENUM'!$J$3:$J$7,MATCH(I5,'!참조_ENUM'!$K$3:$K$7,0))</f>
        <v>2</v>
      </c>
      <c r="I5" s="12" t="s">
        <v>77</v>
      </c>
      <c r="J5" s="11">
        <f>INDEX('!참조_ENUM'!$R$3:$R$7,MATCH(K5,'!참조_ENUM'!$S$3:$S$7,0))</f>
        <v>1</v>
      </c>
      <c r="K5" s="12" t="s">
        <v>128</v>
      </c>
      <c r="L5" s="11">
        <f>A5</f>
        <v>100001</v>
      </c>
      <c r="M5" s="4" t="s">
        <v>51</v>
      </c>
      <c r="N5" s="4" t="s">
        <v>74</v>
      </c>
      <c r="O5" s="4">
        <v>0.35</v>
      </c>
    </row>
    <row r="6" spans="1:15" ht="16.5" customHeight="1">
      <c r="A6" s="9">
        <v>110001</v>
      </c>
      <c r="B6" s="18" t="s">
        <v>326</v>
      </c>
      <c r="C6" s="17" t="s">
        <v>343</v>
      </c>
      <c r="D6" s="9" t="s">
        <v>378</v>
      </c>
      <c r="E6" s="20" t="s">
        <v>342</v>
      </c>
      <c r="F6" s="11">
        <f>INDEX('!참조_ENUM'!$B$3:$B$9,MATCH(G6,'!참조_ENUM'!$C$3:$C$9,0))</f>
        <v>3</v>
      </c>
      <c r="G6" s="27" t="s">
        <v>377</v>
      </c>
      <c r="H6" s="11">
        <f>INDEX('!참조_ENUM'!$J$3:$J$7,MATCH(I6,'!참조_ENUM'!$K$3:$K$7,0))</f>
        <v>2</v>
      </c>
      <c r="I6" s="12" t="s">
        <v>77</v>
      </c>
      <c r="J6" s="11">
        <f>INDEX('!참조_ENUM'!$R$3:$R$7,MATCH(K6,'!참조_ENUM'!$S$3:$S$7,0))</f>
        <v>1</v>
      </c>
      <c r="K6" s="12" t="s">
        <v>128</v>
      </c>
      <c r="L6" s="11">
        <f t="shared" ref="L6:L69" si="0">A6</f>
        <v>110001</v>
      </c>
      <c r="M6" s="4" t="s">
        <v>374</v>
      </c>
      <c r="N6" s="4" t="s">
        <v>465</v>
      </c>
      <c r="O6" s="4">
        <v>0.35</v>
      </c>
    </row>
    <row r="7" spans="1:15" s="26" customFormat="1" ht="16.5" customHeight="1">
      <c r="A7" s="21">
        <v>100002</v>
      </c>
      <c r="B7" s="22" t="s">
        <v>138</v>
      </c>
      <c r="C7" s="17" t="s">
        <v>209</v>
      </c>
      <c r="D7" s="21" t="s">
        <v>183</v>
      </c>
      <c r="E7" s="23" t="s">
        <v>209</v>
      </c>
      <c r="F7" s="11">
        <f>INDEX('!참조_ENUM'!$B$3:$B$9,MATCH(G7,'!참조_ENUM'!$C$3:$C$9,0))</f>
        <v>1</v>
      </c>
      <c r="G7" s="27" t="s">
        <v>156</v>
      </c>
      <c r="H7" s="11">
        <f>INDEX('!참조_ENUM'!$J$3:$J$7,MATCH(I7,'!참조_ENUM'!$K$3:$K$7,0))</f>
        <v>2</v>
      </c>
      <c r="I7" s="12" t="s">
        <v>77</v>
      </c>
      <c r="J7" s="11">
        <f>INDEX('!참조_ENUM'!$R$3:$R$7,MATCH(K7,'!참조_ENUM'!$S$3:$S$7,0))</f>
        <v>4</v>
      </c>
      <c r="K7" s="12" t="s">
        <v>127</v>
      </c>
      <c r="L7" s="11">
        <f t="shared" si="0"/>
        <v>100002</v>
      </c>
      <c r="M7" s="4" t="s">
        <v>302</v>
      </c>
      <c r="N7" s="4" t="s">
        <v>75</v>
      </c>
      <c r="O7" s="4">
        <v>0.35</v>
      </c>
    </row>
    <row r="8" spans="1:15" s="26" customFormat="1" ht="16.5" customHeight="1">
      <c r="A8" s="21">
        <v>110002</v>
      </c>
      <c r="B8" s="22" t="s">
        <v>327</v>
      </c>
      <c r="C8" s="17" t="s">
        <v>345</v>
      </c>
      <c r="D8" s="21" t="s">
        <v>379</v>
      </c>
      <c r="E8" s="23" t="s">
        <v>344</v>
      </c>
      <c r="F8" s="11">
        <f>INDEX('!참조_ENUM'!$B$3:$B$9,MATCH(G8,'!참조_ENUM'!$C$3:$C$9,0))</f>
        <v>3</v>
      </c>
      <c r="G8" s="27" t="s">
        <v>377</v>
      </c>
      <c r="H8" s="11">
        <f>INDEX('!참조_ENUM'!$J$3:$J$7,MATCH(I8,'!참조_ENUM'!$K$3:$K$7,0))</f>
        <v>2</v>
      </c>
      <c r="I8" s="12" t="s">
        <v>77</v>
      </c>
      <c r="J8" s="11">
        <f>INDEX('!참조_ENUM'!$R$3:$R$7,MATCH(K8,'!참조_ENUM'!$S$3:$S$7,0))</f>
        <v>4</v>
      </c>
      <c r="K8" s="12" t="s">
        <v>127</v>
      </c>
      <c r="L8" s="11">
        <f t="shared" si="0"/>
        <v>110002</v>
      </c>
      <c r="M8" s="4" t="s">
        <v>374</v>
      </c>
      <c r="N8" s="4" t="s">
        <v>465</v>
      </c>
      <c r="O8" s="4">
        <v>0.35</v>
      </c>
    </row>
    <row r="9" spans="1:15" ht="16.5" customHeight="1">
      <c r="A9" s="9">
        <v>100003</v>
      </c>
      <c r="B9" s="18" t="s">
        <v>139</v>
      </c>
      <c r="C9" s="17" t="s">
        <v>214</v>
      </c>
      <c r="D9" s="9" t="s">
        <v>184</v>
      </c>
      <c r="E9" s="20" t="s">
        <v>214</v>
      </c>
      <c r="F9" s="11">
        <f>INDEX('!참조_ENUM'!$B$3:$B$9,MATCH(G9,'!참조_ENUM'!$C$3:$C$9,0))</f>
        <v>1</v>
      </c>
      <c r="G9" s="27" t="s">
        <v>156</v>
      </c>
      <c r="H9" s="11">
        <f>INDEX('!참조_ENUM'!$J$3:$J$7,MATCH(I9,'!참조_ENUM'!$K$3:$K$7,0))</f>
        <v>2</v>
      </c>
      <c r="I9" s="12" t="s">
        <v>77</v>
      </c>
      <c r="J9" s="11">
        <f>INDEX('!참조_ENUM'!$R$3:$R$7,MATCH(K9,'!참조_ENUM'!$S$3:$S$7,0))</f>
        <v>3</v>
      </c>
      <c r="K9" s="12" t="s">
        <v>104</v>
      </c>
      <c r="L9" s="11">
        <f t="shared" si="0"/>
        <v>100003</v>
      </c>
      <c r="M9" s="4" t="s">
        <v>303</v>
      </c>
      <c r="N9" s="4" t="s">
        <v>301</v>
      </c>
      <c r="O9" s="4">
        <v>0.35</v>
      </c>
    </row>
    <row r="10" spans="1:15" ht="16.5" customHeight="1">
      <c r="A10" s="9">
        <v>110003</v>
      </c>
      <c r="B10" s="18" t="s">
        <v>328</v>
      </c>
      <c r="C10" s="17" t="s">
        <v>347</v>
      </c>
      <c r="D10" s="9" t="s">
        <v>380</v>
      </c>
      <c r="E10" s="20" t="s">
        <v>346</v>
      </c>
      <c r="F10" s="11">
        <f>INDEX('!참조_ENUM'!$B$3:$B$9,MATCH(G10,'!참조_ENUM'!$C$3:$C$9,0))</f>
        <v>3</v>
      </c>
      <c r="G10" s="27" t="s">
        <v>377</v>
      </c>
      <c r="H10" s="11">
        <f>INDEX('!참조_ENUM'!$J$3:$J$7,MATCH(I10,'!참조_ENUM'!$K$3:$K$7,0))</f>
        <v>2</v>
      </c>
      <c r="I10" s="12" t="s">
        <v>77</v>
      </c>
      <c r="J10" s="11">
        <f>INDEX('!참조_ENUM'!$R$3:$R$7,MATCH(K10,'!참조_ENUM'!$S$3:$S$7,0))</f>
        <v>3</v>
      </c>
      <c r="K10" s="12" t="s">
        <v>104</v>
      </c>
      <c r="L10" s="11">
        <f t="shared" si="0"/>
        <v>110003</v>
      </c>
      <c r="M10" s="4" t="s">
        <v>374</v>
      </c>
      <c r="N10" s="4" t="s">
        <v>465</v>
      </c>
      <c r="O10" s="4">
        <v>0.35</v>
      </c>
    </row>
    <row r="11" spans="1:15" ht="16.5" customHeight="1">
      <c r="A11" s="21">
        <v>100004</v>
      </c>
      <c r="B11" s="22" t="s">
        <v>140</v>
      </c>
      <c r="C11" s="17" t="s">
        <v>207</v>
      </c>
      <c r="D11" s="21" t="s">
        <v>186</v>
      </c>
      <c r="E11" s="20" t="s">
        <v>207</v>
      </c>
      <c r="F11" s="11">
        <f>INDEX('!참조_ENUM'!$B$3:$B$9,MATCH(G11,'!참조_ENUM'!$C$3:$C$9,0))</f>
        <v>1</v>
      </c>
      <c r="G11" s="27" t="s">
        <v>156</v>
      </c>
      <c r="H11" s="11">
        <f>INDEX('!참조_ENUM'!$J$3:$J$7,MATCH(I11,'!참조_ENUM'!$K$3:$K$7,0))</f>
        <v>2</v>
      </c>
      <c r="I11" s="12" t="s">
        <v>77</v>
      </c>
      <c r="J11" s="11">
        <f>INDEX('!참조_ENUM'!$R$3:$R$7,MATCH(K11,'!참조_ENUM'!$S$3:$S$7,0))</f>
        <v>2</v>
      </c>
      <c r="K11" s="12" t="s">
        <v>129</v>
      </c>
      <c r="L11" s="11">
        <f t="shared" si="0"/>
        <v>100004</v>
      </c>
      <c r="M11" s="4" t="s">
        <v>304</v>
      </c>
      <c r="N11" s="4" t="s">
        <v>468</v>
      </c>
      <c r="O11" s="4">
        <v>0.35</v>
      </c>
    </row>
    <row r="12" spans="1:15" ht="16.5" customHeight="1">
      <c r="A12" s="21">
        <v>110004</v>
      </c>
      <c r="B12" s="22" t="s">
        <v>329</v>
      </c>
      <c r="C12" s="17" t="s">
        <v>349</v>
      </c>
      <c r="D12" s="21" t="s">
        <v>381</v>
      </c>
      <c r="E12" s="20" t="s">
        <v>348</v>
      </c>
      <c r="F12" s="11">
        <f>INDEX('!참조_ENUM'!$B$3:$B$9,MATCH(G12,'!참조_ENUM'!$C$3:$C$9,0))</f>
        <v>3</v>
      </c>
      <c r="G12" s="27" t="s">
        <v>377</v>
      </c>
      <c r="H12" s="11">
        <f>INDEX('!참조_ENUM'!$J$3:$J$7,MATCH(I12,'!참조_ENUM'!$K$3:$K$7,0))</f>
        <v>2</v>
      </c>
      <c r="I12" s="12" t="s">
        <v>77</v>
      </c>
      <c r="J12" s="11">
        <f>INDEX('!참조_ENUM'!$R$3:$R$7,MATCH(K12,'!참조_ENUM'!$S$3:$S$7,0))</f>
        <v>2</v>
      </c>
      <c r="K12" s="12" t="s">
        <v>129</v>
      </c>
      <c r="L12" s="11">
        <f t="shared" si="0"/>
        <v>110004</v>
      </c>
      <c r="M12" s="4" t="s">
        <v>374</v>
      </c>
      <c r="N12" s="4" t="s">
        <v>465</v>
      </c>
      <c r="O12" s="4">
        <v>0.35</v>
      </c>
    </row>
    <row r="13" spans="1:15" ht="16.5" customHeight="1">
      <c r="A13" s="21">
        <v>100005</v>
      </c>
      <c r="B13" s="18" t="s">
        <v>419</v>
      </c>
      <c r="C13" s="17" t="s">
        <v>447</v>
      </c>
      <c r="D13" s="21" t="s">
        <v>420</v>
      </c>
      <c r="E13" s="20" t="s">
        <v>447</v>
      </c>
      <c r="F13" s="11">
        <f>INDEX('!참조_ENUM'!$B$3:$B$9,MATCH(G13,'!참조_ENUM'!$C$3:$C$9,0))</f>
        <v>2</v>
      </c>
      <c r="G13" s="27" t="s">
        <v>157</v>
      </c>
      <c r="H13" s="11">
        <f>INDEX('!참조_ENUM'!$J$3:$J$7,MATCH(I13,'!참조_ENUM'!$K$3:$K$7,0))</f>
        <v>2</v>
      </c>
      <c r="I13" s="12" t="s">
        <v>77</v>
      </c>
      <c r="J13" s="11">
        <v>1</v>
      </c>
      <c r="K13" s="12" t="s">
        <v>128</v>
      </c>
      <c r="L13" s="11">
        <f t="shared" si="0"/>
        <v>100005</v>
      </c>
      <c r="M13" s="4" t="s">
        <v>305</v>
      </c>
      <c r="N13" s="25" t="s">
        <v>470</v>
      </c>
      <c r="O13" s="4">
        <v>0.4</v>
      </c>
    </row>
    <row r="14" spans="1:15" ht="16.5" customHeight="1">
      <c r="A14" s="21">
        <v>100006</v>
      </c>
      <c r="B14" s="18" t="s">
        <v>142</v>
      </c>
      <c r="C14" s="17" t="s">
        <v>448</v>
      </c>
      <c r="D14" s="21" t="s">
        <v>188</v>
      </c>
      <c r="E14" s="20" t="s">
        <v>448</v>
      </c>
      <c r="F14" s="11">
        <f>INDEX('!참조_ENUM'!$B$3:$B$9,MATCH(G14,'!참조_ENUM'!$C$3:$C$9,0))</f>
        <v>2</v>
      </c>
      <c r="G14" s="27" t="s">
        <v>157</v>
      </c>
      <c r="H14" s="11">
        <f>INDEX('!참조_ENUM'!$J$3:$J$7,MATCH(I14,'!참조_ENUM'!$K$3:$K$7,0))</f>
        <v>2</v>
      </c>
      <c r="I14" s="12" t="s">
        <v>77</v>
      </c>
      <c r="J14" s="11">
        <v>4</v>
      </c>
      <c r="K14" s="12" t="s">
        <v>127</v>
      </c>
      <c r="L14" s="11">
        <f t="shared" si="0"/>
        <v>100006</v>
      </c>
      <c r="M14" s="4" t="s">
        <v>306</v>
      </c>
      <c r="N14" s="25" t="s">
        <v>471</v>
      </c>
      <c r="O14" s="4">
        <v>0.4</v>
      </c>
    </row>
    <row r="15" spans="1:15" ht="16.5" customHeight="1">
      <c r="A15" s="21">
        <v>100007</v>
      </c>
      <c r="B15" s="18" t="s">
        <v>143</v>
      </c>
      <c r="C15" s="17" t="s">
        <v>449</v>
      </c>
      <c r="D15" s="21" t="s">
        <v>189</v>
      </c>
      <c r="E15" s="20" t="s">
        <v>449</v>
      </c>
      <c r="F15" s="11">
        <f>INDEX('!참조_ENUM'!$B$3:$B$9,MATCH(G15,'!참조_ENUM'!$C$3:$C$9,0))</f>
        <v>2</v>
      </c>
      <c r="G15" s="27" t="s">
        <v>157</v>
      </c>
      <c r="H15" s="11">
        <f>INDEX('!참조_ENUM'!$J$3:$J$7,MATCH(I15,'!참조_ENUM'!$K$3:$K$7,0))</f>
        <v>2</v>
      </c>
      <c r="I15" s="12" t="s">
        <v>77</v>
      </c>
      <c r="J15" s="11">
        <v>3</v>
      </c>
      <c r="K15" s="12" t="s">
        <v>104</v>
      </c>
      <c r="L15" s="11">
        <f t="shared" si="0"/>
        <v>100007</v>
      </c>
      <c r="M15" s="4" t="s">
        <v>307</v>
      </c>
      <c r="N15" s="25" t="s">
        <v>472</v>
      </c>
      <c r="O15" s="4">
        <v>0.4</v>
      </c>
    </row>
    <row r="16" spans="1:15" ht="16.5" customHeight="1">
      <c r="A16" s="21">
        <v>100008</v>
      </c>
      <c r="B16" s="18" t="s">
        <v>144</v>
      </c>
      <c r="C16" s="17" t="s">
        <v>450</v>
      </c>
      <c r="D16" s="21" t="s">
        <v>190</v>
      </c>
      <c r="E16" s="20" t="s">
        <v>450</v>
      </c>
      <c r="F16" s="11">
        <f>INDEX('!참조_ENUM'!$B$3:$B$9,MATCH(G16,'!참조_ENUM'!$C$3:$C$9,0))</f>
        <v>2</v>
      </c>
      <c r="G16" s="27" t="s">
        <v>157</v>
      </c>
      <c r="H16" s="11">
        <f>INDEX('!참조_ENUM'!$J$3:$J$7,MATCH(I16,'!참조_ENUM'!$K$3:$K$7,0))</f>
        <v>2</v>
      </c>
      <c r="I16" s="12" t="s">
        <v>77</v>
      </c>
      <c r="J16" s="11">
        <v>2</v>
      </c>
      <c r="K16" s="12" t="s">
        <v>129</v>
      </c>
      <c r="L16" s="11">
        <f t="shared" si="0"/>
        <v>100008</v>
      </c>
      <c r="M16" s="4" t="s">
        <v>308</v>
      </c>
      <c r="N16" s="25" t="s">
        <v>473</v>
      </c>
      <c r="O16" s="4">
        <v>0.4</v>
      </c>
    </row>
    <row r="17" spans="1:15" ht="16.5" customHeight="1">
      <c r="A17" s="21">
        <v>100009</v>
      </c>
      <c r="B17" s="18" t="s">
        <v>141</v>
      </c>
      <c r="C17" s="17" t="s">
        <v>418</v>
      </c>
      <c r="D17" s="9" t="s">
        <v>187</v>
      </c>
      <c r="E17" s="20" t="s">
        <v>211</v>
      </c>
      <c r="F17" s="11">
        <f>INDEX('!참조_ENUM'!$B$3:$B$9,MATCH(G17,'!참조_ENUM'!$C$3:$C$9,0))</f>
        <v>2</v>
      </c>
      <c r="G17" s="27" t="s">
        <v>157</v>
      </c>
      <c r="H17" s="11">
        <f>INDEX('!참조_ENUM'!$J$3:$J$7,MATCH(I17,'!참조_ENUM'!$K$3:$K$7,0))</f>
        <v>2</v>
      </c>
      <c r="I17" s="12" t="s">
        <v>77</v>
      </c>
      <c r="J17" s="11">
        <f>INDEX('!참조_ENUM'!$R$3:$R$7,MATCH(K17,'!참조_ENUM'!$S$3:$S$7,0))</f>
        <v>1</v>
      </c>
      <c r="K17" s="12" t="s">
        <v>128</v>
      </c>
      <c r="L17" s="11">
        <f t="shared" si="0"/>
        <v>100009</v>
      </c>
      <c r="M17" s="4" t="s">
        <v>305</v>
      </c>
      <c r="N17" s="25" t="s">
        <v>470</v>
      </c>
      <c r="O17" s="4">
        <v>0.35</v>
      </c>
    </row>
    <row r="18" spans="1:15" ht="16.5" customHeight="1">
      <c r="A18" s="9">
        <v>110009</v>
      </c>
      <c r="B18" s="18" t="s">
        <v>330</v>
      </c>
      <c r="C18" s="17" t="s">
        <v>351</v>
      </c>
      <c r="D18" s="9" t="s">
        <v>382</v>
      </c>
      <c r="E18" s="20" t="s">
        <v>350</v>
      </c>
      <c r="F18" s="11">
        <f>INDEX('!참조_ENUM'!$B$3:$B$9,MATCH(G18,'!참조_ENUM'!$C$3:$C$9,0))</f>
        <v>3</v>
      </c>
      <c r="G18" s="27" t="s">
        <v>377</v>
      </c>
      <c r="H18" s="11">
        <f>INDEX('!참조_ENUM'!$J$3:$J$7,MATCH(I18,'!참조_ENUM'!$K$3:$K$7,0))</f>
        <v>2</v>
      </c>
      <c r="I18" s="12" t="s">
        <v>77</v>
      </c>
      <c r="J18" s="11">
        <f>INDEX('!참조_ENUM'!$R$3:$R$7,MATCH(K18,'!참조_ENUM'!$S$3:$S$7,0))</f>
        <v>1</v>
      </c>
      <c r="K18" s="12" t="s">
        <v>128</v>
      </c>
      <c r="L18" s="11">
        <f t="shared" si="0"/>
        <v>110009</v>
      </c>
      <c r="M18" s="4" t="s">
        <v>463</v>
      </c>
      <c r="N18" s="25" t="s">
        <v>466</v>
      </c>
      <c r="O18" s="4">
        <v>0.35</v>
      </c>
    </row>
    <row r="19" spans="1:15" ht="16.5" customHeight="1">
      <c r="A19" s="21">
        <f>A17+1</f>
        <v>100010</v>
      </c>
      <c r="B19" s="22" t="s">
        <v>142</v>
      </c>
      <c r="C19" s="17" t="s">
        <v>212</v>
      </c>
      <c r="D19" s="21" t="s">
        <v>188</v>
      </c>
      <c r="E19" s="20" t="s">
        <v>212</v>
      </c>
      <c r="F19" s="11">
        <f>INDEX('!참조_ENUM'!$B$3:$B$9,MATCH(G19,'!참조_ENUM'!$C$3:$C$9,0))</f>
        <v>2</v>
      </c>
      <c r="G19" s="27" t="s">
        <v>157</v>
      </c>
      <c r="H19" s="11">
        <f>INDEX('!참조_ENUM'!$J$3:$J$7,MATCH(I19,'!참조_ENUM'!$K$3:$K$7,0))</f>
        <v>2</v>
      </c>
      <c r="I19" s="12" t="s">
        <v>77</v>
      </c>
      <c r="J19" s="11">
        <f>INDEX('!참조_ENUM'!$R$3:$R$7,MATCH(K19,'!참조_ENUM'!$S$3:$S$7,0))</f>
        <v>4</v>
      </c>
      <c r="K19" s="12" t="s">
        <v>127</v>
      </c>
      <c r="L19" s="11">
        <f t="shared" si="0"/>
        <v>100010</v>
      </c>
      <c r="M19" s="4" t="s">
        <v>306</v>
      </c>
      <c r="N19" s="25" t="s">
        <v>471</v>
      </c>
      <c r="O19" s="4">
        <v>0.35</v>
      </c>
    </row>
    <row r="20" spans="1:15" ht="16.5" customHeight="1">
      <c r="A20" s="21">
        <f>A19+10000</f>
        <v>110010</v>
      </c>
      <c r="B20" s="22" t="s">
        <v>331</v>
      </c>
      <c r="C20" s="17" t="s">
        <v>353</v>
      </c>
      <c r="D20" s="21" t="s">
        <v>383</v>
      </c>
      <c r="E20" s="20" t="s">
        <v>352</v>
      </c>
      <c r="F20" s="11">
        <f>INDEX('!참조_ENUM'!$B$3:$B$9,MATCH(G20,'!참조_ENUM'!$C$3:$C$9,0))</f>
        <v>3</v>
      </c>
      <c r="G20" s="27" t="s">
        <v>377</v>
      </c>
      <c r="H20" s="11">
        <f>INDEX('!참조_ENUM'!$J$3:$J$7,MATCH(I20,'!참조_ENUM'!$K$3:$K$7,0))</f>
        <v>2</v>
      </c>
      <c r="I20" s="12" t="s">
        <v>77</v>
      </c>
      <c r="J20" s="11">
        <f>INDEX('!참조_ENUM'!$R$3:$R$7,MATCH(K20,'!참조_ENUM'!$S$3:$S$7,0))</f>
        <v>4</v>
      </c>
      <c r="K20" s="12" t="s">
        <v>127</v>
      </c>
      <c r="L20" s="11">
        <f t="shared" si="0"/>
        <v>110010</v>
      </c>
      <c r="M20" s="4" t="s">
        <v>463</v>
      </c>
      <c r="N20" s="25" t="s">
        <v>466</v>
      </c>
      <c r="O20" s="4">
        <v>0.35</v>
      </c>
    </row>
    <row r="21" spans="1:15" s="26" customFormat="1" ht="16.5" customHeight="1">
      <c r="A21" s="21">
        <f>A19+1</f>
        <v>100011</v>
      </c>
      <c r="B21" s="18" t="s">
        <v>143</v>
      </c>
      <c r="C21" s="17" t="s">
        <v>215</v>
      </c>
      <c r="D21" s="9" t="s">
        <v>189</v>
      </c>
      <c r="E21" s="23" t="s">
        <v>215</v>
      </c>
      <c r="F21" s="11">
        <f>INDEX('!참조_ENUM'!$B$3:$B$9,MATCH(G21,'!참조_ENUM'!$C$3:$C$9,0))</f>
        <v>2</v>
      </c>
      <c r="G21" s="27" t="s">
        <v>157</v>
      </c>
      <c r="H21" s="11">
        <f>INDEX('!참조_ENUM'!$J$3:$J$7,MATCH(I21,'!참조_ENUM'!$K$3:$K$7,0))</f>
        <v>2</v>
      </c>
      <c r="I21" s="12" t="s">
        <v>77</v>
      </c>
      <c r="J21" s="11">
        <f>INDEX('!참조_ENUM'!$R$3:$R$7,MATCH(K21,'!참조_ENUM'!$S$3:$S$7,0))</f>
        <v>3</v>
      </c>
      <c r="K21" s="12" t="s">
        <v>104</v>
      </c>
      <c r="L21" s="11">
        <f t="shared" si="0"/>
        <v>100011</v>
      </c>
      <c r="M21" s="4" t="s">
        <v>307</v>
      </c>
      <c r="N21" s="25" t="s">
        <v>472</v>
      </c>
      <c r="O21" s="4">
        <v>0.35</v>
      </c>
    </row>
    <row r="22" spans="1:15" s="26" customFormat="1" ht="16.5" customHeight="1">
      <c r="A22" s="21">
        <f>A21+10000</f>
        <v>110011</v>
      </c>
      <c r="B22" s="18" t="s">
        <v>332</v>
      </c>
      <c r="C22" s="17" t="s">
        <v>355</v>
      </c>
      <c r="D22" s="9" t="s">
        <v>384</v>
      </c>
      <c r="E22" s="23" t="s">
        <v>354</v>
      </c>
      <c r="F22" s="11">
        <f>INDEX('!참조_ENUM'!$B$3:$B$9,MATCH(G22,'!참조_ENUM'!$C$3:$C$9,0))</f>
        <v>3</v>
      </c>
      <c r="G22" s="27" t="s">
        <v>377</v>
      </c>
      <c r="H22" s="11">
        <f>INDEX('!참조_ENUM'!$J$3:$J$7,MATCH(I22,'!참조_ENUM'!$K$3:$K$7,0))</f>
        <v>2</v>
      </c>
      <c r="I22" s="12" t="s">
        <v>77</v>
      </c>
      <c r="J22" s="11">
        <f>INDEX('!참조_ENUM'!$R$3:$R$7,MATCH(K22,'!참조_ENUM'!$S$3:$S$7,0))</f>
        <v>3</v>
      </c>
      <c r="K22" s="12" t="s">
        <v>104</v>
      </c>
      <c r="L22" s="11">
        <f t="shared" si="0"/>
        <v>110011</v>
      </c>
      <c r="M22" s="4" t="s">
        <v>463</v>
      </c>
      <c r="N22" s="25" t="s">
        <v>466</v>
      </c>
      <c r="O22" s="4">
        <v>0.35</v>
      </c>
    </row>
    <row r="23" spans="1:15" s="26" customFormat="1" ht="16.5" customHeight="1">
      <c r="A23" s="21">
        <f>A21+1</f>
        <v>100012</v>
      </c>
      <c r="B23" s="22" t="s">
        <v>144</v>
      </c>
      <c r="C23" s="17" t="s">
        <v>421</v>
      </c>
      <c r="D23" s="21" t="s">
        <v>190</v>
      </c>
      <c r="E23" s="23" t="s">
        <v>210</v>
      </c>
      <c r="F23" s="11">
        <f>INDEX('!참조_ENUM'!$B$3:$B$9,MATCH(G23,'!참조_ENUM'!$C$3:$C$9,0))</f>
        <v>2</v>
      </c>
      <c r="G23" s="27" t="s">
        <v>157</v>
      </c>
      <c r="H23" s="11">
        <f>INDEX('!참조_ENUM'!$J$3:$J$7,MATCH(I23,'!참조_ENUM'!$K$3:$K$7,0))</f>
        <v>2</v>
      </c>
      <c r="I23" s="12" t="s">
        <v>77</v>
      </c>
      <c r="J23" s="11">
        <f>INDEX('!참조_ENUM'!$R$3:$R$7,MATCH(K23,'!참조_ENUM'!$S$3:$S$7,0))</f>
        <v>2</v>
      </c>
      <c r="K23" s="12" t="s">
        <v>129</v>
      </c>
      <c r="L23" s="11">
        <f t="shared" si="0"/>
        <v>100012</v>
      </c>
      <c r="M23" s="4" t="s">
        <v>308</v>
      </c>
      <c r="N23" s="25" t="s">
        <v>473</v>
      </c>
      <c r="O23" s="4">
        <v>0.35</v>
      </c>
    </row>
    <row r="24" spans="1:15" s="26" customFormat="1" ht="16.5" customHeight="1">
      <c r="A24" s="21">
        <f>A23+10000</f>
        <v>110012</v>
      </c>
      <c r="B24" s="22" t="s">
        <v>333</v>
      </c>
      <c r="C24" s="17" t="s">
        <v>357</v>
      </c>
      <c r="D24" s="21" t="s">
        <v>385</v>
      </c>
      <c r="E24" s="23" t="s">
        <v>356</v>
      </c>
      <c r="F24" s="11">
        <f>INDEX('!참조_ENUM'!$B$3:$B$9,MATCH(G24,'!참조_ENUM'!$C$3:$C$9,0))</f>
        <v>3</v>
      </c>
      <c r="G24" s="27" t="s">
        <v>377</v>
      </c>
      <c r="H24" s="11">
        <f>INDEX('!참조_ENUM'!$J$3:$J$7,MATCH(I24,'!참조_ENUM'!$K$3:$K$7,0))</f>
        <v>2</v>
      </c>
      <c r="I24" s="12" t="s">
        <v>77</v>
      </c>
      <c r="J24" s="11">
        <f>INDEX('!참조_ENUM'!$R$3:$R$7,MATCH(K24,'!참조_ENUM'!$S$3:$S$7,0))</f>
        <v>2</v>
      </c>
      <c r="K24" s="12" t="s">
        <v>129</v>
      </c>
      <c r="L24" s="11">
        <f t="shared" si="0"/>
        <v>110012</v>
      </c>
      <c r="M24" s="4" t="s">
        <v>463</v>
      </c>
      <c r="N24" s="25" t="s">
        <v>466</v>
      </c>
      <c r="O24" s="4">
        <v>0.35</v>
      </c>
    </row>
    <row r="25" spans="1:15" ht="16.5" customHeight="1">
      <c r="A25" s="21">
        <f>A23+1</f>
        <v>100013</v>
      </c>
      <c r="B25" s="18" t="s">
        <v>145</v>
      </c>
      <c r="C25" s="17" t="s">
        <v>455</v>
      </c>
      <c r="D25" s="9" t="s">
        <v>191</v>
      </c>
      <c r="E25" s="20" t="s">
        <v>455</v>
      </c>
      <c r="F25" s="11">
        <f>INDEX('!참조_ENUM'!$B$3:$B$9,MATCH(G25,'!참조_ENUM'!$C$3:$C$9,0))</f>
        <v>1</v>
      </c>
      <c r="G25" s="27" t="s">
        <v>156</v>
      </c>
      <c r="H25" s="11">
        <f>INDEX('!참조_ENUM'!$J$3:$J$7,MATCH(I25,'!참조_ENUM'!$K$3:$K$7,0))</f>
        <v>2</v>
      </c>
      <c r="I25" s="12" t="s">
        <v>77</v>
      </c>
      <c r="J25" s="11">
        <f>INDEX('!참조_ENUM'!$R$3:$R$7,MATCH(K25,'!참조_ENUM'!$S$3:$S$7,0))</f>
        <v>1</v>
      </c>
      <c r="K25" s="12" t="s">
        <v>128</v>
      </c>
      <c r="L25" s="11">
        <f t="shared" si="0"/>
        <v>100013</v>
      </c>
      <c r="M25" s="25" t="s">
        <v>309</v>
      </c>
      <c r="N25" s="4" t="s">
        <v>474</v>
      </c>
      <c r="O25" s="4">
        <v>0.35</v>
      </c>
    </row>
    <row r="26" spans="1:15" ht="16.5" customHeight="1">
      <c r="A26" s="21">
        <f>A25+10000</f>
        <v>110013</v>
      </c>
      <c r="B26" s="18" t="s">
        <v>334</v>
      </c>
      <c r="C26" s="17" t="s">
        <v>359</v>
      </c>
      <c r="D26" s="9" t="s">
        <v>386</v>
      </c>
      <c r="E26" s="20" t="s">
        <v>358</v>
      </c>
      <c r="F26" s="11">
        <f>INDEX('!참조_ENUM'!$B$3:$B$9,MATCH(G26,'!참조_ENUM'!$C$3:$C$9,0))</f>
        <v>5</v>
      </c>
      <c r="G26" s="27" t="s">
        <v>133</v>
      </c>
      <c r="H26" s="11">
        <f>INDEX('!참조_ENUM'!$J$3:$J$7,MATCH(I26,'!참조_ENUM'!$K$3:$K$7,0))</f>
        <v>2</v>
      </c>
      <c r="I26" s="12" t="s">
        <v>77</v>
      </c>
      <c r="J26" s="11">
        <f>INDEX('!참조_ENUM'!$R$3:$R$7,MATCH(K26,'!참조_ENUM'!$S$3:$S$7,0))</f>
        <v>1</v>
      </c>
      <c r="K26" s="12" t="s">
        <v>128</v>
      </c>
      <c r="L26" s="11">
        <f t="shared" si="0"/>
        <v>110013</v>
      </c>
      <c r="M26" s="4" t="s">
        <v>375</v>
      </c>
      <c r="N26" s="4" t="s">
        <v>469</v>
      </c>
      <c r="O26" s="4">
        <v>0.35</v>
      </c>
    </row>
    <row r="27" spans="1:15" ht="16.5" customHeight="1">
      <c r="A27" s="21">
        <f>A25+1</f>
        <v>100014</v>
      </c>
      <c r="B27" s="22" t="s">
        <v>146</v>
      </c>
      <c r="C27" s="17" t="s">
        <v>456</v>
      </c>
      <c r="D27" s="21" t="s">
        <v>192</v>
      </c>
      <c r="E27" s="20" t="s">
        <v>456</v>
      </c>
      <c r="F27" s="11">
        <f>INDEX('!참조_ENUM'!$B$3:$B$9,MATCH(G27,'!참조_ENUM'!$C$3:$C$9,0))</f>
        <v>1</v>
      </c>
      <c r="G27" s="27" t="s">
        <v>156</v>
      </c>
      <c r="H27" s="11">
        <f>INDEX('!참조_ENUM'!$J$3:$J$7,MATCH(I27,'!참조_ENUM'!$K$3:$K$7,0))</f>
        <v>2</v>
      </c>
      <c r="I27" s="12" t="s">
        <v>77</v>
      </c>
      <c r="J27" s="11">
        <f>INDEX('!참조_ENUM'!$R$3:$R$7,MATCH(K27,'!참조_ENUM'!$S$3:$S$7,0))</f>
        <v>4</v>
      </c>
      <c r="K27" s="12" t="s">
        <v>127</v>
      </c>
      <c r="L27" s="11">
        <f t="shared" si="0"/>
        <v>100014</v>
      </c>
      <c r="M27" s="25" t="s">
        <v>310</v>
      </c>
      <c r="N27" s="4" t="s">
        <v>475</v>
      </c>
      <c r="O27" s="4">
        <v>0.35</v>
      </c>
    </row>
    <row r="28" spans="1:15" ht="16.5" customHeight="1">
      <c r="A28" s="21">
        <f>A27+10000</f>
        <v>110014</v>
      </c>
      <c r="B28" s="22" t="s">
        <v>335</v>
      </c>
      <c r="C28" s="17" t="s">
        <v>361</v>
      </c>
      <c r="D28" s="21" t="s">
        <v>387</v>
      </c>
      <c r="E28" s="20" t="s">
        <v>360</v>
      </c>
      <c r="F28" s="11">
        <f>INDEX('!참조_ENUM'!$B$3:$B$9,MATCH(G28,'!참조_ENUM'!$C$3:$C$9,0))</f>
        <v>5</v>
      </c>
      <c r="G28" s="27" t="s">
        <v>133</v>
      </c>
      <c r="H28" s="11">
        <f>INDEX('!참조_ENUM'!$J$3:$J$7,MATCH(I28,'!참조_ENUM'!$K$3:$K$7,0))</f>
        <v>2</v>
      </c>
      <c r="I28" s="12" t="s">
        <v>77</v>
      </c>
      <c r="J28" s="11">
        <f>INDEX('!참조_ENUM'!$R$3:$R$7,MATCH(K28,'!참조_ENUM'!$S$3:$S$7,0))</f>
        <v>4</v>
      </c>
      <c r="K28" s="12" t="s">
        <v>127</v>
      </c>
      <c r="L28" s="11">
        <f t="shared" si="0"/>
        <v>110014</v>
      </c>
      <c r="M28" s="4" t="s">
        <v>375</v>
      </c>
      <c r="N28" s="4" t="s">
        <v>469</v>
      </c>
      <c r="O28" s="4">
        <v>0.35</v>
      </c>
    </row>
    <row r="29" spans="1:15" ht="16.5" customHeight="1">
      <c r="A29" s="21">
        <f>A27+1</f>
        <v>100015</v>
      </c>
      <c r="B29" s="18" t="s">
        <v>147</v>
      </c>
      <c r="C29" s="17" t="s">
        <v>457</v>
      </c>
      <c r="D29" s="9" t="s">
        <v>193</v>
      </c>
      <c r="E29" s="20" t="s">
        <v>457</v>
      </c>
      <c r="F29" s="11">
        <f>INDEX('!참조_ENUM'!$B$3:$B$9,MATCH(G29,'!참조_ENUM'!$C$3:$C$9,0))</f>
        <v>1</v>
      </c>
      <c r="G29" s="27" t="s">
        <v>156</v>
      </c>
      <c r="H29" s="11">
        <f>INDEX('!참조_ENUM'!$J$3:$J$7,MATCH(I29,'!참조_ENUM'!$K$3:$K$7,0))</f>
        <v>2</v>
      </c>
      <c r="I29" s="12" t="s">
        <v>77</v>
      </c>
      <c r="J29" s="11">
        <f>INDEX('!참조_ENUM'!$R$3:$R$7,MATCH(K29,'!참조_ENUM'!$S$3:$S$7,0))</f>
        <v>3</v>
      </c>
      <c r="K29" s="12" t="s">
        <v>104</v>
      </c>
      <c r="L29" s="11">
        <f t="shared" si="0"/>
        <v>100015</v>
      </c>
      <c r="M29" s="25" t="s">
        <v>311</v>
      </c>
      <c r="N29" s="4" t="s">
        <v>477</v>
      </c>
      <c r="O29" s="4">
        <v>0.35</v>
      </c>
    </row>
    <row r="30" spans="1:15" ht="16.5" customHeight="1">
      <c r="A30" s="21">
        <f>A29+10000</f>
        <v>110015</v>
      </c>
      <c r="B30" s="18" t="s">
        <v>336</v>
      </c>
      <c r="C30" s="17" t="s">
        <v>363</v>
      </c>
      <c r="D30" s="9" t="s">
        <v>388</v>
      </c>
      <c r="E30" s="20" t="s">
        <v>362</v>
      </c>
      <c r="F30" s="11">
        <f>INDEX('!참조_ENUM'!$B$3:$B$9,MATCH(G30,'!참조_ENUM'!$C$3:$C$9,0))</f>
        <v>5</v>
      </c>
      <c r="G30" s="27" t="s">
        <v>133</v>
      </c>
      <c r="H30" s="11">
        <f>INDEX('!참조_ENUM'!$J$3:$J$7,MATCH(I30,'!참조_ENUM'!$K$3:$K$7,0))</f>
        <v>2</v>
      </c>
      <c r="I30" s="12" t="s">
        <v>77</v>
      </c>
      <c r="J30" s="11">
        <f>INDEX('!참조_ENUM'!$R$3:$R$7,MATCH(K30,'!참조_ENUM'!$S$3:$S$7,0))</f>
        <v>3</v>
      </c>
      <c r="K30" s="12" t="s">
        <v>104</v>
      </c>
      <c r="L30" s="11">
        <f t="shared" si="0"/>
        <v>110015</v>
      </c>
      <c r="M30" s="4" t="s">
        <v>375</v>
      </c>
      <c r="N30" s="4" t="s">
        <v>469</v>
      </c>
      <c r="O30" s="4">
        <v>0.35</v>
      </c>
    </row>
    <row r="31" spans="1:15" ht="16.5" customHeight="1">
      <c r="A31" s="21">
        <f>A29+1</f>
        <v>100016</v>
      </c>
      <c r="B31" s="22" t="s">
        <v>148</v>
      </c>
      <c r="C31" s="17" t="s">
        <v>458</v>
      </c>
      <c r="D31" s="21" t="s">
        <v>194</v>
      </c>
      <c r="E31" s="20" t="s">
        <v>458</v>
      </c>
      <c r="F31" s="11">
        <f>INDEX('!참조_ENUM'!$B$3:$B$9,MATCH(G31,'!참조_ENUM'!$C$3:$C$9,0))</f>
        <v>1</v>
      </c>
      <c r="G31" s="27" t="s">
        <v>156</v>
      </c>
      <c r="H31" s="11">
        <f>INDEX('!참조_ENUM'!$J$3:$J$7,MATCH(I31,'!참조_ENUM'!$K$3:$K$7,0))</f>
        <v>2</v>
      </c>
      <c r="I31" s="12" t="s">
        <v>77</v>
      </c>
      <c r="J31" s="11">
        <f>INDEX('!참조_ENUM'!$R$3:$R$7,MATCH(K31,'!참조_ENUM'!$S$3:$S$7,0))</f>
        <v>2</v>
      </c>
      <c r="K31" s="12" t="s">
        <v>129</v>
      </c>
      <c r="L31" s="11">
        <f t="shared" si="0"/>
        <v>100016</v>
      </c>
      <c r="M31" s="25" t="s">
        <v>312</v>
      </c>
      <c r="N31" s="4" t="s">
        <v>476</v>
      </c>
      <c r="O31" s="4">
        <v>0.35</v>
      </c>
    </row>
    <row r="32" spans="1:15" ht="16.5" customHeight="1">
      <c r="A32" s="21">
        <f>A31+10000</f>
        <v>110016</v>
      </c>
      <c r="B32" s="22" t="s">
        <v>337</v>
      </c>
      <c r="C32" s="17" t="s">
        <v>365</v>
      </c>
      <c r="D32" s="21" t="s">
        <v>389</v>
      </c>
      <c r="E32" s="20" t="s">
        <v>364</v>
      </c>
      <c r="F32" s="11">
        <f>INDEX('!참조_ENUM'!$B$3:$B$9,MATCH(G32,'!참조_ENUM'!$C$3:$C$9,0))</f>
        <v>5</v>
      </c>
      <c r="G32" s="27" t="s">
        <v>133</v>
      </c>
      <c r="H32" s="11">
        <f>INDEX('!참조_ENUM'!$J$3:$J$7,MATCH(I32,'!참조_ENUM'!$K$3:$K$7,0))</f>
        <v>2</v>
      </c>
      <c r="I32" s="12" t="s">
        <v>77</v>
      </c>
      <c r="J32" s="11">
        <f>INDEX('!참조_ENUM'!$R$3:$R$7,MATCH(K32,'!참조_ENUM'!$S$3:$S$7,0))</f>
        <v>2</v>
      </c>
      <c r="K32" s="12" t="s">
        <v>129</v>
      </c>
      <c r="L32" s="11">
        <f t="shared" si="0"/>
        <v>110016</v>
      </c>
      <c r="M32" s="4" t="s">
        <v>375</v>
      </c>
      <c r="N32" s="4" t="s">
        <v>469</v>
      </c>
      <c r="O32" s="4">
        <v>0.35</v>
      </c>
    </row>
    <row r="33" spans="1:15" ht="16.5" customHeight="1">
      <c r="A33" s="21">
        <f>A31+1</f>
        <v>100017</v>
      </c>
      <c r="B33" s="18" t="s">
        <v>149</v>
      </c>
      <c r="C33" s="17" t="s">
        <v>216</v>
      </c>
      <c r="D33" s="9" t="s">
        <v>195</v>
      </c>
      <c r="E33" s="20" t="s">
        <v>216</v>
      </c>
      <c r="F33" s="11">
        <f>INDEX('!참조_ENUM'!$B$3:$B$9,MATCH(G33,'!참조_ENUM'!$C$3:$C$9,0))</f>
        <v>2</v>
      </c>
      <c r="G33" s="27" t="s">
        <v>157</v>
      </c>
      <c r="H33" s="11">
        <f>INDEX('!참조_ENUM'!$J$3:$J$7,MATCH(I33,'!참조_ENUM'!$K$3:$K$7,0))</f>
        <v>2</v>
      </c>
      <c r="I33" s="12" t="s">
        <v>77</v>
      </c>
      <c r="J33" s="11">
        <f>INDEX('!참조_ENUM'!$R$3:$R$7,MATCH(K33,'!참조_ENUM'!$S$3:$S$7,0))</f>
        <v>1</v>
      </c>
      <c r="K33" s="12" t="s">
        <v>128</v>
      </c>
      <c r="L33" s="11">
        <f t="shared" si="0"/>
        <v>100017</v>
      </c>
      <c r="M33" s="25" t="s">
        <v>313</v>
      </c>
      <c r="N33" s="4" t="s">
        <v>478</v>
      </c>
      <c r="O33" s="4">
        <v>0.35</v>
      </c>
    </row>
    <row r="34" spans="1:15" ht="16.5" customHeight="1">
      <c r="A34" s="21">
        <f>A33+10000</f>
        <v>110017</v>
      </c>
      <c r="B34" s="18" t="s">
        <v>338</v>
      </c>
      <c r="C34" s="17" t="s">
        <v>367</v>
      </c>
      <c r="D34" s="9" t="s">
        <v>390</v>
      </c>
      <c r="E34" s="20" t="s">
        <v>366</v>
      </c>
      <c r="F34" s="11">
        <f>INDEX('!참조_ENUM'!$B$3:$B$9,MATCH(G34,'!참조_ENUM'!$C$3:$C$9,0))</f>
        <v>3</v>
      </c>
      <c r="G34" s="27" t="s">
        <v>377</v>
      </c>
      <c r="H34" s="11">
        <f>INDEX('!참조_ENUM'!$J$3:$J$7,MATCH(I34,'!참조_ENUM'!$K$3:$K$7,0))</f>
        <v>2</v>
      </c>
      <c r="I34" s="12" t="s">
        <v>77</v>
      </c>
      <c r="J34" s="11">
        <f>INDEX('!참조_ENUM'!$R$3:$R$7,MATCH(K34,'!참조_ENUM'!$S$3:$S$7,0))</f>
        <v>1</v>
      </c>
      <c r="K34" s="12" t="s">
        <v>128</v>
      </c>
      <c r="L34" s="11">
        <f t="shared" si="0"/>
        <v>110017</v>
      </c>
      <c r="M34" s="25" t="s">
        <v>376</v>
      </c>
      <c r="N34" s="4" t="s">
        <v>467</v>
      </c>
      <c r="O34" s="4">
        <v>0.35</v>
      </c>
    </row>
    <row r="35" spans="1:15" ht="16.5" customHeight="1">
      <c r="A35" s="21">
        <f>A33+1</f>
        <v>100018</v>
      </c>
      <c r="B35" s="22" t="s">
        <v>150</v>
      </c>
      <c r="C35" s="17" t="s">
        <v>217</v>
      </c>
      <c r="D35" s="21" t="s">
        <v>196</v>
      </c>
      <c r="E35" s="20" t="s">
        <v>217</v>
      </c>
      <c r="F35" s="11">
        <f>INDEX('!참조_ENUM'!$B$3:$B$9,MATCH(G35,'!참조_ENUM'!$C$3:$C$9,0))</f>
        <v>2</v>
      </c>
      <c r="G35" s="27" t="s">
        <v>157</v>
      </c>
      <c r="H35" s="11">
        <f>INDEX('!참조_ENUM'!$J$3:$J$7,MATCH(I35,'!참조_ENUM'!$K$3:$K$7,0))</f>
        <v>2</v>
      </c>
      <c r="I35" s="12" t="s">
        <v>77</v>
      </c>
      <c r="J35" s="11">
        <f>INDEX('!참조_ENUM'!$R$3:$R$7,MATCH(K35,'!참조_ENUM'!$S$3:$S$7,0))</f>
        <v>4</v>
      </c>
      <c r="K35" s="12" t="s">
        <v>127</v>
      </c>
      <c r="L35" s="11">
        <f t="shared" si="0"/>
        <v>100018</v>
      </c>
      <c r="M35" s="25" t="s">
        <v>314</v>
      </c>
      <c r="N35" s="4" t="s">
        <v>479</v>
      </c>
      <c r="O35" s="4">
        <v>0.35</v>
      </c>
    </row>
    <row r="36" spans="1:15" ht="16.5" customHeight="1">
      <c r="A36" s="21">
        <f>A35+10000</f>
        <v>110018</v>
      </c>
      <c r="B36" s="22" t="s">
        <v>339</v>
      </c>
      <c r="C36" s="17" t="s">
        <v>369</v>
      </c>
      <c r="D36" s="21" t="s">
        <v>391</v>
      </c>
      <c r="E36" s="20" t="s">
        <v>368</v>
      </c>
      <c r="F36" s="11">
        <f>INDEX('!참조_ENUM'!$B$3:$B$9,MATCH(G36,'!참조_ENUM'!$C$3:$C$9,0))</f>
        <v>3</v>
      </c>
      <c r="G36" s="27" t="s">
        <v>377</v>
      </c>
      <c r="H36" s="11">
        <f>INDEX('!참조_ENUM'!$J$3:$J$7,MATCH(I36,'!참조_ENUM'!$K$3:$K$7,0))</f>
        <v>2</v>
      </c>
      <c r="I36" s="12" t="s">
        <v>77</v>
      </c>
      <c r="J36" s="11">
        <f>INDEX('!참조_ENUM'!$R$3:$R$7,MATCH(K36,'!참조_ENUM'!$S$3:$S$7,0))</f>
        <v>4</v>
      </c>
      <c r="K36" s="12" t="s">
        <v>127</v>
      </c>
      <c r="L36" s="11">
        <f t="shared" si="0"/>
        <v>110018</v>
      </c>
      <c r="M36" s="25" t="s">
        <v>376</v>
      </c>
      <c r="N36" s="4" t="s">
        <v>467</v>
      </c>
      <c r="O36" s="4">
        <v>0.35</v>
      </c>
    </row>
    <row r="37" spans="1:15" ht="16.5" customHeight="1">
      <c r="A37" s="21">
        <f>A35+1</f>
        <v>100019</v>
      </c>
      <c r="B37" s="18" t="s">
        <v>151</v>
      </c>
      <c r="C37" s="17" t="s">
        <v>218</v>
      </c>
      <c r="D37" s="9" t="s">
        <v>197</v>
      </c>
      <c r="E37" s="20" t="s">
        <v>218</v>
      </c>
      <c r="F37" s="11">
        <f>INDEX('!참조_ENUM'!$B$3:$B$9,MATCH(G37,'!참조_ENUM'!$C$3:$C$9,0))</f>
        <v>2</v>
      </c>
      <c r="G37" s="27" t="s">
        <v>157</v>
      </c>
      <c r="H37" s="11">
        <f>INDEX('!참조_ENUM'!$J$3:$J$7,MATCH(I37,'!참조_ENUM'!$K$3:$K$7,0))</f>
        <v>2</v>
      </c>
      <c r="I37" s="12" t="s">
        <v>77</v>
      </c>
      <c r="J37" s="11">
        <f>INDEX('!참조_ENUM'!$R$3:$R$7,MATCH(K37,'!참조_ENUM'!$S$3:$S$7,0))</f>
        <v>3</v>
      </c>
      <c r="K37" s="12" t="s">
        <v>104</v>
      </c>
      <c r="L37" s="11">
        <f t="shared" si="0"/>
        <v>100019</v>
      </c>
      <c r="M37" s="25" t="s">
        <v>315</v>
      </c>
      <c r="N37" s="4" t="s">
        <v>480</v>
      </c>
      <c r="O37" s="4">
        <v>0.35</v>
      </c>
    </row>
    <row r="38" spans="1:15" ht="16.5" customHeight="1">
      <c r="A38" s="21">
        <f>A37+10000</f>
        <v>110019</v>
      </c>
      <c r="B38" s="18" t="s">
        <v>340</v>
      </c>
      <c r="C38" s="17" t="s">
        <v>371</v>
      </c>
      <c r="D38" s="9" t="s">
        <v>392</v>
      </c>
      <c r="E38" s="20" t="s">
        <v>370</v>
      </c>
      <c r="F38" s="11">
        <f>INDEX('!참조_ENUM'!$B$3:$B$9,MATCH(G38,'!참조_ENUM'!$C$3:$C$9,0))</f>
        <v>3</v>
      </c>
      <c r="G38" s="27" t="s">
        <v>377</v>
      </c>
      <c r="H38" s="11">
        <f>INDEX('!참조_ENUM'!$J$3:$J$7,MATCH(I38,'!참조_ENUM'!$K$3:$K$7,0))</f>
        <v>2</v>
      </c>
      <c r="I38" s="12" t="s">
        <v>77</v>
      </c>
      <c r="J38" s="11">
        <f>INDEX('!참조_ENUM'!$R$3:$R$7,MATCH(K38,'!참조_ENUM'!$S$3:$S$7,0))</f>
        <v>3</v>
      </c>
      <c r="K38" s="12" t="s">
        <v>104</v>
      </c>
      <c r="L38" s="11">
        <f t="shared" si="0"/>
        <v>110019</v>
      </c>
      <c r="M38" s="25" t="s">
        <v>376</v>
      </c>
      <c r="N38" s="4" t="s">
        <v>467</v>
      </c>
      <c r="O38" s="4">
        <v>0.35</v>
      </c>
    </row>
    <row r="39" spans="1:15" ht="16.5" customHeight="1">
      <c r="A39" s="21">
        <f>A37+1</f>
        <v>100020</v>
      </c>
      <c r="B39" s="22" t="s">
        <v>260</v>
      </c>
      <c r="C39" s="17" t="s">
        <v>219</v>
      </c>
      <c r="D39" s="21" t="s">
        <v>282</v>
      </c>
      <c r="E39" s="20" t="s">
        <v>219</v>
      </c>
      <c r="F39" s="11">
        <f>INDEX('!참조_ENUM'!$B$3:$B$9,MATCH(G39,'!참조_ENUM'!$C$3:$C$9,0))</f>
        <v>2</v>
      </c>
      <c r="G39" s="27" t="s">
        <v>157</v>
      </c>
      <c r="H39" s="11">
        <f>INDEX('!참조_ENUM'!$J$3:$J$7,MATCH(I39,'!참조_ENUM'!$K$3:$K$7,0))</f>
        <v>2</v>
      </c>
      <c r="I39" s="12" t="s">
        <v>77</v>
      </c>
      <c r="J39" s="11">
        <f>INDEX('!참조_ENUM'!$R$3:$R$7,MATCH(K39,'!참조_ENUM'!$S$3:$S$7,0))</f>
        <v>2</v>
      </c>
      <c r="K39" s="12" t="s">
        <v>129</v>
      </c>
      <c r="L39" s="11">
        <f t="shared" si="0"/>
        <v>100020</v>
      </c>
      <c r="M39" s="25" t="s">
        <v>316</v>
      </c>
      <c r="N39" s="4" t="s">
        <v>481</v>
      </c>
      <c r="O39" s="4">
        <v>0.35</v>
      </c>
    </row>
    <row r="40" spans="1:15" ht="16.5" customHeight="1">
      <c r="A40" s="21">
        <f>A39+10000</f>
        <v>110020</v>
      </c>
      <c r="B40" s="22" t="s">
        <v>341</v>
      </c>
      <c r="C40" s="17" t="s">
        <v>373</v>
      </c>
      <c r="D40" s="21" t="s">
        <v>393</v>
      </c>
      <c r="E40" s="20" t="s">
        <v>372</v>
      </c>
      <c r="F40" s="11">
        <f>INDEX('!참조_ENUM'!$B$3:$B$9,MATCH(G40,'!참조_ENUM'!$C$3:$C$9,0))</f>
        <v>3</v>
      </c>
      <c r="G40" s="27" t="s">
        <v>377</v>
      </c>
      <c r="H40" s="11">
        <f>INDEX('!참조_ENUM'!$J$3:$J$7,MATCH(I40,'!참조_ENUM'!$K$3:$K$7,0))</f>
        <v>2</v>
      </c>
      <c r="I40" s="12" t="s">
        <v>77</v>
      </c>
      <c r="J40" s="11">
        <f>INDEX('!참조_ENUM'!$R$3:$R$7,MATCH(K40,'!참조_ENUM'!$S$3:$S$7,0))</f>
        <v>2</v>
      </c>
      <c r="K40" s="12" t="s">
        <v>129</v>
      </c>
      <c r="L40" s="11">
        <f t="shared" si="0"/>
        <v>110020</v>
      </c>
      <c r="M40" s="25" t="s">
        <v>376</v>
      </c>
      <c r="N40" s="4" t="s">
        <v>467</v>
      </c>
      <c r="O40" s="4">
        <v>0.35</v>
      </c>
    </row>
    <row r="41" spans="1:15" ht="16.5" customHeight="1">
      <c r="A41" s="21">
        <f>A39+1</f>
        <v>100021</v>
      </c>
      <c r="B41" s="18" t="s">
        <v>152</v>
      </c>
      <c r="C41" s="17" t="s">
        <v>427</v>
      </c>
      <c r="D41" s="9" t="s">
        <v>185</v>
      </c>
      <c r="E41" s="20" t="s">
        <v>220</v>
      </c>
      <c r="F41" s="11">
        <f>INDEX('!참조_ENUM'!$B$3:$B$9,MATCH(G41,'!참조_ENUM'!$C$3:$C$9,0))</f>
        <v>2</v>
      </c>
      <c r="G41" s="27" t="s">
        <v>157</v>
      </c>
      <c r="H41" s="11">
        <f>INDEX('!참조_ENUM'!$J$3:$J$7,MATCH(I41,'!참조_ENUM'!$K$3:$K$7,0))</f>
        <v>2</v>
      </c>
      <c r="I41" s="12" t="s">
        <v>77</v>
      </c>
      <c r="J41" s="11">
        <f>INDEX('!참조_ENUM'!$R$3:$R$7,MATCH(K41,'!참조_ENUM'!$S$3:$S$7,0))</f>
        <v>1</v>
      </c>
      <c r="K41" s="12" t="s">
        <v>128</v>
      </c>
      <c r="L41" s="11">
        <f t="shared" si="0"/>
        <v>100021</v>
      </c>
      <c r="M41" s="25" t="s">
        <v>317</v>
      </c>
      <c r="N41" s="4" t="s">
        <v>482</v>
      </c>
      <c r="O41" s="4">
        <v>0.35</v>
      </c>
    </row>
    <row r="42" spans="1:15" s="33" customFormat="1" ht="16.5" customHeight="1">
      <c r="A42" s="28">
        <f>A41+10000</f>
        <v>110021</v>
      </c>
      <c r="B42" s="29" t="s">
        <v>153</v>
      </c>
      <c r="C42" s="28" t="s">
        <v>428</v>
      </c>
      <c r="D42" s="28" t="s">
        <v>198</v>
      </c>
      <c r="E42" s="30" t="s">
        <v>221</v>
      </c>
      <c r="F42" s="31">
        <f>INDEX('!참조_ENUM'!$B$3:$B$9,MATCH(G42,'!참조_ENUM'!$C$3:$C$9,0))</f>
        <v>2</v>
      </c>
      <c r="G42" s="32" t="s">
        <v>157</v>
      </c>
      <c r="H42" s="31">
        <f>INDEX('!참조_ENUM'!$J$3:$J$7,MATCH(I42,'!참조_ENUM'!$K$3:$K$7,0))</f>
        <v>2</v>
      </c>
      <c r="I42" s="32" t="s">
        <v>77</v>
      </c>
      <c r="J42" s="31">
        <f>INDEX('!참조_ENUM'!$R$3:$R$7,MATCH(K42,'!참조_ENUM'!$S$3:$S$7,0))</f>
        <v>4</v>
      </c>
      <c r="K42" s="32" t="s">
        <v>127</v>
      </c>
      <c r="L42" s="31">
        <f t="shared" si="0"/>
        <v>110021</v>
      </c>
      <c r="M42" s="32" t="s">
        <v>318</v>
      </c>
      <c r="N42" s="32" t="s">
        <v>483</v>
      </c>
      <c r="O42" s="32">
        <v>0.35</v>
      </c>
    </row>
    <row r="43" spans="1:15" ht="16.5" customHeight="1">
      <c r="A43" s="21">
        <f>A41+1</f>
        <v>100022</v>
      </c>
      <c r="B43" s="18" t="s">
        <v>154</v>
      </c>
      <c r="C43" s="17" t="s">
        <v>429</v>
      </c>
      <c r="D43" s="9" t="s">
        <v>199</v>
      </c>
      <c r="E43" s="20" t="s">
        <v>213</v>
      </c>
      <c r="F43" s="11">
        <f>INDEX('!참조_ENUM'!$B$3:$B$9,MATCH(G43,'!참조_ENUM'!$C$3:$C$9,0))</f>
        <v>2</v>
      </c>
      <c r="G43" s="27" t="s">
        <v>157</v>
      </c>
      <c r="H43" s="11">
        <f>INDEX('!참조_ENUM'!$J$3:$J$7,MATCH(I43,'!참조_ENUM'!$K$3:$K$7,0))</f>
        <v>2</v>
      </c>
      <c r="I43" s="12" t="s">
        <v>77</v>
      </c>
      <c r="J43" s="11">
        <f>INDEX('!참조_ENUM'!$R$3:$R$7,MATCH(K43,'!참조_ENUM'!$S$3:$S$7,0))</f>
        <v>3</v>
      </c>
      <c r="K43" s="12" t="s">
        <v>104</v>
      </c>
      <c r="L43" s="11">
        <f t="shared" si="0"/>
        <v>100022</v>
      </c>
      <c r="M43" s="25" t="s">
        <v>319</v>
      </c>
      <c r="N43" s="4" t="s">
        <v>484</v>
      </c>
      <c r="O43" s="4">
        <v>0.35</v>
      </c>
    </row>
    <row r="44" spans="1:15" ht="16.5" customHeight="1">
      <c r="A44" s="21">
        <f>A43+10000</f>
        <v>110022</v>
      </c>
      <c r="B44" s="22" t="s">
        <v>155</v>
      </c>
      <c r="C44" s="17" t="s">
        <v>430</v>
      </c>
      <c r="D44" s="21" t="s">
        <v>200</v>
      </c>
      <c r="E44" s="20" t="s">
        <v>222</v>
      </c>
      <c r="F44" s="11">
        <f>INDEX('!참조_ENUM'!$B$3:$B$9,MATCH(G44,'!참조_ENUM'!$C$3:$C$9,0))</f>
        <v>2</v>
      </c>
      <c r="G44" s="27" t="s">
        <v>157</v>
      </c>
      <c r="H44" s="11">
        <f>INDEX('!참조_ENUM'!$J$3:$J$7,MATCH(I44,'!참조_ENUM'!$K$3:$K$7,0))</f>
        <v>2</v>
      </c>
      <c r="I44" s="12" t="s">
        <v>77</v>
      </c>
      <c r="J44" s="11">
        <f>INDEX('!참조_ENUM'!$R$3:$R$7,MATCH(K44,'!참조_ENUM'!$S$3:$S$7,0))</f>
        <v>2</v>
      </c>
      <c r="K44" s="12" t="s">
        <v>129</v>
      </c>
      <c r="L44" s="11">
        <f t="shared" si="0"/>
        <v>110022</v>
      </c>
      <c r="M44" s="25" t="s">
        <v>320</v>
      </c>
      <c r="N44" s="4" t="s">
        <v>485</v>
      </c>
      <c r="O44" s="4">
        <v>0.35</v>
      </c>
    </row>
    <row r="45" spans="1:15" ht="16.5" customHeight="1">
      <c r="A45" s="9">
        <v>100023</v>
      </c>
      <c r="B45" s="18" t="s">
        <v>158</v>
      </c>
      <c r="C45" s="17" t="s">
        <v>223</v>
      </c>
      <c r="D45" s="9" t="s">
        <v>201</v>
      </c>
      <c r="E45" s="20" t="s">
        <v>223</v>
      </c>
      <c r="F45" s="11">
        <v>1</v>
      </c>
      <c r="G45" s="27" t="s">
        <v>156</v>
      </c>
      <c r="H45" s="11">
        <v>2</v>
      </c>
      <c r="I45" s="12" t="s">
        <v>160</v>
      </c>
      <c r="J45" s="11">
        <f>INDEX('!참조_ENUM'!$R$3:$R$7,MATCH(K45,'!참조_ENUM'!$S$3:$S$7,0))</f>
        <v>1</v>
      </c>
      <c r="K45" s="12" t="s">
        <v>128</v>
      </c>
      <c r="L45" s="11">
        <f t="shared" si="0"/>
        <v>100023</v>
      </c>
      <c r="M45" s="4" t="s">
        <v>51</v>
      </c>
      <c r="N45" s="4" t="s">
        <v>486</v>
      </c>
      <c r="O45" s="4">
        <v>0.4</v>
      </c>
    </row>
    <row r="46" spans="1:15" ht="16.5" customHeight="1">
      <c r="A46" s="21">
        <v>100024</v>
      </c>
      <c r="B46" s="22" t="s">
        <v>159</v>
      </c>
      <c r="C46" s="17" t="s">
        <v>224</v>
      </c>
      <c r="D46" s="21" t="s">
        <v>202</v>
      </c>
      <c r="E46" s="20" t="s">
        <v>224</v>
      </c>
      <c r="F46" s="11">
        <f>INDEX('!참조_ENUM'!$B$3:$B$9,MATCH(G46,'!참조_ENUM'!$C$3:$C$9,0))</f>
        <v>1</v>
      </c>
      <c r="G46" s="27" t="s">
        <v>156</v>
      </c>
      <c r="H46" s="11">
        <f>INDEX('!참조_ENUM'!$J$3:$J$7,MATCH(I46,'!참조_ENUM'!$K$3:$K$7,0))</f>
        <v>3</v>
      </c>
      <c r="I46" s="12" t="s">
        <v>160</v>
      </c>
      <c r="J46" s="24">
        <f>INDEX('!참조_ENUM'!$R$3:$R$7,MATCH(K46,'!참조_ENUM'!$S$3:$S$7,0))</f>
        <v>4</v>
      </c>
      <c r="K46" s="12" t="s">
        <v>127</v>
      </c>
      <c r="L46" s="11">
        <f t="shared" si="0"/>
        <v>100024</v>
      </c>
      <c r="M46" s="4" t="s">
        <v>302</v>
      </c>
      <c r="N46" s="4" t="s">
        <v>487</v>
      </c>
      <c r="O46" s="4">
        <v>0.4</v>
      </c>
    </row>
    <row r="47" spans="1:15" ht="16.5" customHeight="1">
      <c r="A47" s="9">
        <v>100025</v>
      </c>
      <c r="B47" s="18" t="s">
        <v>261</v>
      </c>
      <c r="C47" s="17" t="s">
        <v>225</v>
      </c>
      <c r="D47" s="9" t="s">
        <v>241</v>
      </c>
      <c r="E47" s="20" t="s">
        <v>225</v>
      </c>
      <c r="F47" s="11">
        <f>INDEX('!참조_ENUM'!$B$3:$B$9,MATCH(G47,'!참조_ENUM'!$C$3:$C$9,0))</f>
        <v>1</v>
      </c>
      <c r="G47" s="27" t="s">
        <v>156</v>
      </c>
      <c r="H47" s="11">
        <f>INDEX('!참조_ENUM'!$J$3:$J$7,MATCH(I47,'!참조_ENUM'!$K$3:$K$7,0))</f>
        <v>3</v>
      </c>
      <c r="I47" s="12" t="s">
        <v>160</v>
      </c>
      <c r="J47" s="11">
        <f>INDEX('!참조_ENUM'!$R$3:$R$7,MATCH(K47,'!참조_ENUM'!$S$3:$S$7,0))</f>
        <v>3</v>
      </c>
      <c r="K47" s="12" t="s">
        <v>104</v>
      </c>
      <c r="L47" s="11">
        <f t="shared" si="0"/>
        <v>100025</v>
      </c>
      <c r="M47" s="4" t="s">
        <v>303</v>
      </c>
      <c r="N47" s="4" t="s">
        <v>488</v>
      </c>
      <c r="O47" s="4">
        <v>0.4</v>
      </c>
    </row>
    <row r="48" spans="1:15" ht="16.5" customHeight="1">
      <c r="A48" s="21">
        <v>100026</v>
      </c>
      <c r="B48" s="22" t="s">
        <v>262</v>
      </c>
      <c r="C48" s="17" t="s">
        <v>226</v>
      </c>
      <c r="D48" s="21" t="s">
        <v>242</v>
      </c>
      <c r="E48" s="20" t="s">
        <v>226</v>
      </c>
      <c r="F48" s="11">
        <f>INDEX('!참조_ENUM'!$B$3:$B$9,MATCH(G48,'!참조_ENUM'!$C$3:$C$9,0))</f>
        <v>1</v>
      </c>
      <c r="G48" s="27" t="s">
        <v>156</v>
      </c>
      <c r="H48" s="11">
        <f>INDEX('!참조_ENUM'!$J$3:$J$7,MATCH(I48,'!참조_ENUM'!$K$3:$K$7,0))</f>
        <v>3</v>
      </c>
      <c r="I48" s="12" t="s">
        <v>160</v>
      </c>
      <c r="J48" s="11">
        <f>INDEX('!참조_ENUM'!$R$3:$R$7,MATCH(K48,'!참조_ENUM'!$S$3:$S$7,0))</f>
        <v>2</v>
      </c>
      <c r="K48" s="12" t="s">
        <v>129</v>
      </c>
      <c r="L48" s="11">
        <f t="shared" si="0"/>
        <v>100026</v>
      </c>
      <c r="M48" s="4" t="s">
        <v>304</v>
      </c>
      <c r="N48" s="4" t="s">
        <v>489</v>
      </c>
      <c r="O48" s="4">
        <v>0.4</v>
      </c>
    </row>
    <row r="49" spans="1:15" ht="16.5" customHeight="1">
      <c r="A49" s="9">
        <v>100027</v>
      </c>
      <c r="B49" s="18" t="s">
        <v>263</v>
      </c>
      <c r="C49" s="17" t="s">
        <v>451</v>
      </c>
      <c r="D49" s="9" t="s">
        <v>243</v>
      </c>
      <c r="E49" s="20" t="s">
        <v>451</v>
      </c>
      <c r="F49" s="11">
        <f>INDEX('!참조_ENUM'!$B$3:$B$9,MATCH(G49,'!참조_ENUM'!$C$3:$C$9,0))</f>
        <v>2</v>
      </c>
      <c r="G49" s="27" t="s">
        <v>157</v>
      </c>
      <c r="H49" s="11">
        <f>INDEX('!참조_ENUM'!$J$3:$J$7,MATCH(I49,'!참조_ENUM'!$K$3:$K$7,0))</f>
        <v>3</v>
      </c>
      <c r="I49" s="12" t="s">
        <v>160</v>
      </c>
      <c r="J49" s="11">
        <f>INDEX('!참조_ENUM'!$R$3:$R$7,MATCH(K49,'!참조_ENUM'!$S$3:$S$7,0))</f>
        <v>1</v>
      </c>
      <c r="K49" s="12" t="s">
        <v>128</v>
      </c>
      <c r="L49" s="11">
        <f t="shared" si="0"/>
        <v>100027</v>
      </c>
      <c r="M49" s="4" t="s">
        <v>305</v>
      </c>
      <c r="N49" s="25" t="s">
        <v>490</v>
      </c>
      <c r="O49" s="4">
        <v>0.4</v>
      </c>
    </row>
    <row r="50" spans="1:15" ht="16.5" customHeight="1">
      <c r="A50" s="21">
        <v>100028</v>
      </c>
      <c r="B50" s="22" t="s">
        <v>264</v>
      </c>
      <c r="C50" s="17" t="s">
        <v>452</v>
      </c>
      <c r="D50" s="21" t="s">
        <v>244</v>
      </c>
      <c r="E50" s="20" t="s">
        <v>452</v>
      </c>
      <c r="F50" s="11">
        <f>INDEX('!참조_ENUM'!$B$3:$B$9,MATCH(G50,'!참조_ENUM'!$C$3:$C$9,0))</f>
        <v>2</v>
      </c>
      <c r="G50" s="27" t="s">
        <v>157</v>
      </c>
      <c r="H50" s="11">
        <f>INDEX('!참조_ENUM'!$J$3:$J$7,MATCH(I50,'!참조_ENUM'!$K$3:$K$7,0))</f>
        <v>3</v>
      </c>
      <c r="I50" s="12" t="s">
        <v>160</v>
      </c>
      <c r="J50" s="11">
        <f>INDEX('!참조_ENUM'!$R$3:$R$7,MATCH(K50,'!참조_ENUM'!$S$3:$S$7,0))</f>
        <v>4</v>
      </c>
      <c r="K50" s="12" t="s">
        <v>127</v>
      </c>
      <c r="L50" s="11">
        <f t="shared" si="0"/>
        <v>100028</v>
      </c>
      <c r="M50" s="4" t="s">
        <v>306</v>
      </c>
      <c r="N50" s="25" t="s">
        <v>491</v>
      </c>
      <c r="O50" s="4">
        <v>0.4</v>
      </c>
    </row>
    <row r="51" spans="1:15" ht="16.5" customHeight="1">
      <c r="A51" s="9">
        <v>100029</v>
      </c>
      <c r="B51" s="18" t="s">
        <v>265</v>
      </c>
      <c r="C51" s="17" t="s">
        <v>453</v>
      </c>
      <c r="D51" s="9" t="s">
        <v>245</v>
      </c>
      <c r="E51" s="20" t="s">
        <v>453</v>
      </c>
      <c r="F51" s="11">
        <f>INDEX('!참조_ENUM'!$B$3:$B$9,MATCH(G51,'!참조_ENUM'!$C$3:$C$9,0))</f>
        <v>2</v>
      </c>
      <c r="G51" s="27" t="s">
        <v>157</v>
      </c>
      <c r="H51" s="11">
        <f>INDEX('!참조_ENUM'!$J$3:$J$7,MATCH(I51,'!참조_ENUM'!$K$3:$K$7,0))</f>
        <v>3</v>
      </c>
      <c r="I51" s="12" t="s">
        <v>160</v>
      </c>
      <c r="J51" s="24">
        <f>INDEX('!참조_ENUM'!$R$3:$R$7,MATCH(K51,'!참조_ENUM'!$S$3:$S$7,0))</f>
        <v>3</v>
      </c>
      <c r="K51" s="12" t="s">
        <v>104</v>
      </c>
      <c r="L51" s="11">
        <f t="shared" si="0"/>
        <v>100029</v>
      </c>
      <c r="M51" s="4" t="s">
        <v>307</v>
      </c>
      <c r="N51" s="25" t="s">
        <v>492</v>
      </c>
      <c r="O51" s="4">
        <v>0.4</v>
      </c>
    </row>
    <row r="52" spans="1:15" ht="16.5" customHeight="1">
      <c r="A52" s="21">
        <v>100030</v>
      </c>
      <c r="B52" s="22" t="s">
        <v>266</v>
      </c>
      <c r="C52" s="17" t="s">
        <v>454</v>
      </c>
      <c r="D52" s="21" t="s">
        <v>246</v>
      </c>
      <c r="E52" s="20" t="s">
        <v>454</v>
      </c>
      <c r="F52" s="11">
        <f>INDEX('!참조_ENUM'!$B$3:$B$9,MATCH(G52,'!참조_ENUM'!$C$3:$C$9,0))</f>
        <v>2</v>
      </c>
      <c r="G52" s="27" t="s">
        <v>157</v>
      </c>
      <c r="H52" s="11">
        <f>INDEX('!참조_ENUM'!$J$3:$J$7,MATCH(I52,'!참조_ENUM'!$K$3:$K$7,0))</f>
        <v>3</v>
      </c>
      <c r="I52" s="12" t="s">
        <v>160</v>
      </c>
      <c r="J52" s="24">
        <f>INDEX('!참조_ENUM'!$R$3:$R$7,MATCH(K52,'!참조_ENUM'!$S$3:$S$7,0))</f>
        <v>2</v>
      </c>
      <c r="K52" s="12" t="s">
        <v>129</v>
      </c>
      <c r="L52" s="11">
        <f t="shared" si="0"/>
        <v>100030</v>
      </c>
      <c r="M52" s="4" t="s">
        <v>308</v>
      </c>
      <c r="N52" s="25" t="s">
        <v>493</v>
      </c>
      <c r="O52" s="4">
        <v>0.4</v>
      </c>
    </row>
    <row r="53" spans="1:15" ht="16.5" customHeight="1">
      <c r="A53" s="9">
        <v>100031</v>
      </c>
      <c r="B53" s="18" t="s">
        <v>267</v>
      </c>
      <c r="C53" s="17" t="s">
        <v>227</v>
      </c>
      <c r="D53" s="9" t="s">
        <v>247</v>
      </c>
      <c r="E53" s="20" t="s">
        <v>227</v>
      </c>
      <c r="F53" s="11">
        <f>INDEX('!참조_ENUM'!$B$3:$B$9,MATCH(G53,'!참조_ENUM'!$C$3:$C$9,0))</f>
        <v>2</v>
      </c>
      <c r="G53" s="27" t="s">
        <v>157</v>
      </c>
      <c r="H53" s="11">
        <f>INDEX('!참조_ENUM'!$J$3:$J$7,MATCH(I53,'!참조_ENUM'!$K$3:$K$7,0))</f>
        <v>3</v>
      </c>
      <c r="I53" s="12" t="s">
        <v>160</v>
      </c>
      <c r="J53" s="11">
        <f>INDEX('!참조_ENUM'!$R$3:$R$7,MATCH(K53,'!참조_ENUM'!$S$3:$S$7,0))</f>
        <v>1</v>
      </c>
      <c r="K53" s="12" t="s">
        <v>128</v>
      </c>
      <c r="L53" s="11">
        <f t="shared" si="0"/>
        <v>100031</v>
      </c>
      <c r="M53" s="4" t="s">
        <v>305</v>
      </c>
      <c r="N53" s="25" t="s">
        <v>490</v>
      </c>
      <c r="O53" s="4">
        <v>0.4</v>
      </c>
    </row>
    <row r="54" spans="1:15">
      <c r="A54" s="21">
        <v>100032</v>
      </c>
      <c r="B54" s="22" t="s">
        <v>268</v>
      </c>
      <c r="C54" s="17" t="s">
        <v>228</v>
      </c>
      <c r="D54" s="21" t="s">
        <v>248</v>
      </c>
      <c r="E54" s="4" t="s">
        <v>228</v>
      </c>
      <c r="F54" s="11">
        <f>INDEX('!참조_ENUM'!$B$3:$B$9,MATCH(G54,'!참조_ENUM'!$C$3:$C$9,0))</f>
        <v>2</v>
      </c>
      <c r="G54" s="27" t="s">
        <v>157</v>
      </c>
      <c r="H54" s="11">
        <f>INDEX('!참조_ENUM'!$J$3:$J$7,MATCH(I54,'!참조_ENUM'!$K$3:$K$7,0))</f>
        <v>3</v>
      </c>
      <c r="I54" s="12" t="s">
        <v>160</v>
      </c>
      <c r="J54" s="11">
        <f>INDEX('!참조_ENUM'!$R$3:$R$7,MATCH(K54,'!참조_ENUM'!$S$3:$S$7,0))</f>
        <v>4</v>
      </c>
      <c r="K54" s="12" t="s">
        <v>127</v>
      </c>
      <c r="L54" s="11">
        <f t="shared" si="0"/>
        <v>100032</v>
      </c>
      <c r="M54" s="4" t="s">
        <v>306</v>
      </c>
      <c r="N54" s="25" t="s">
        <v>491</v>
      </c>
      <c r="O54" s="4">
        <v>0.4</v>
      </c>
    </row>
    <row r="55" spans="1:15">
      <c r="A55" s="9">
        <v>100033</v>
      </c>
      <c r="B55" s="18" t="s">
        <v>269</v>
      </c>
      <c r="C55" s="17" t="s">
        <v>229</v>
      </c>
      <c r="D55" s="9" t="s">
        <v>249</v>
      </c>
      <c r="E55" s="4" t="s">
        <v>229</v>
      </c>
      <c r="F55" s="11">
        <f>INDEX('!참조_ENUM'!$B$3:$B$9,MATCH(G55,'!참조_ENUM'!$C$3:$C$9,0))</f>
        <v>2</v>
      </c>
      <c r="G55" s="27" t="s">
        <v>157</v>
      </c>
      <c r="H55" s="11">
        <f>INDEX('!참조_ENUM'!$J$3:$J$7,MATCH(I55,'!참조_ENUM'!$K$3:$K$7,0))</f>
        <v>3</v>
      </c>
      <c r="I55" s="12" t="s">
        <v>160</v>
      </c>
      <c r="J55" s="24">
        <f>INDEX('!참조_ENUM'!$R$3:$R$7,MATCH(K55,'!참조_ENUM'!$S$3:$S$7,0))</f>
        <v>3</v>
      </c>
      <c r="K55" s="12" t="s">
        <v>104</v>
      </c>
      <c r="L55" s="11">
        <f t="shared" si="0"/>
        <v>100033</v>
      </c>
      <c r="M55" s="4" t="s">
        <v>307</v>
      </c>
      <c r="N55" s="25" t="s">
        <v>492</v>
      </c>
      <c r="O55" s="4">
        <v>0.4</v>
      </c>
    </row>
    <row r="56" spans="1:15">
      <c r="A56" s="21">
        <v>100034</v>
      </c>
      <c r="B56" s="22" t="s">
        <v>270</v>
      </c>
      <c r="C56" s="17" t="s">
        <v>422</v>
      </c>
      <c r="D56" s="21" t="s">
        <v>250</v>
      </c>
      <c r="E56" s="4" t="s">
        <v>230</v>
      </c>
      <c r="F56" s="11">
        <f>INDEX('!참조_ENUM'!$B$3:$B$9,MATCH(G56,'!참조_ENUM'!$C$3:$C$9,0))</f>
        <v>2</v>
      </c>
      <c r="G56" s="27" t="s">
        <v>157</v>
      </c>
      <c r="H56" s="11">
        <f>INDEX('!참조_ENUM'!$J$3:$J$7,MATCH(I56,'!참조_ENUM'!$K$3:$K$7,0))</f>
        <v>3</v>
      </c>
      <c r="I56" s="12" t="s">
        <v>160</v>
      </c>
      <c r="J56" s="24">
        <f>INDEX('!참조_ENUM'!$R$3:$R$7,MATCH(K56,'!참조_ENUM'!$S$3:$S$7,0))</f>
        <v>2</v>
      </c>
      <c r="K56" s="12" t="s">
        <v>129</v>
      </c>
      <c r="L56" s="11">
        <f t="shared" si="0"/>
        <v>100034</v>
      </c>
      <c r="M56" s="4" t="s">
        <v>308</v>
      </c>
      <c r="N56" s="25" t="s">
        <v>493</v>
      </c>
      <c r="O56" s="4">
        <v>0.4</v>
      </c>
    </row>
    <row r="57" spans="1:15">
      <c r="A57" s="9">
        <v>100035</v>
      </c>
      <c r="B57" s="18" t="s">
        <v>271</v>
      </c>
      <c r="C57" s="17" t="s">
        <v>435</v>
      </c>
      <c r="D57" s="9" t="s">
        <v>251</v>
      </c>
      <c r="E57" s="4" t="s">
        <v>459</v>
      </c>
      <c r="F57" s="11">
        <f>INDEX('!참조_ENUM'!$B$3:$B$9,MATCH(G57,'!참조_ENUM'!$C$3:$C$9,0))</f>
        <v>1</v>
      </c>
      <c r="G57" s="27" t="s">
        <v>156</v>
      </c>
      <c r="H57" s="11">
        <f>INDEX('!참조_ENUM'!$J$3:$J$7,MATCH(I57,'!참조_ENUM'!$K$3:$K$7,0))</f>
        <v>3</v>
      </c>
      <c r="I57" s="12" t="s">
        <v>160</v>
      </c>
      <c r="J57" s="11">
        <f>INDEX('!참조_ENUM'!$R$3:$R$7,MATCH(K57,'!참조_ENUM'!$S$3:$S$7,0))</f>
        <v>1</v>
      </c>
      <c r="K57" s="12" t="s">
        <v>128</v>
      </c>
      <c r="L57" s="11">
        <f t="shared" si="0"/>
        <v>100035</v>
      </c>
      <c r="M57" s="25" t="s">
        <v>309</v>
      </c>
      <c r="N57" s="4" t="s">
        <v>494</v>
      </c>
      <c r="O57" s="4">
        <v>0.4</v>
      </c>
    </row>
    <row r="58" spans="1:15">
      <c r="A58" s="21">
        <v>100036</v>
      </c>
      <c r="B58" s="22" t="s">
        <v>272</v>
      </c>
      <c r="C58" s="17" t="s">
        <v>436</v>
      </c>
      <c r="D58" s="21" t="s">
        <v>252</v>
      </c>
      <c r="E58" s="4" t="s">
        <v>460</v>
      </c>
      <c r="F58" s="11">
        <f>INDEX('!참조_ENUM'!$B$3:$B$9,MATCH(G58,'!참조_ENUM'!$C$3:$C$9,0))</f>
        <v>1</v>
      </c>
      <c r="G58" s="27" t="s">
        <v>156</v>
      </c>
      <c r="H58" s="11">
        <f>INDEX('!참조_ENUM'!$J$3:$J$7,MATCH(I58,'!참조_ENUM'!$K$3:$K$7,0))</f>
        <v>3</v>
      </c>
      <c r="I58" s="12" t="s">
        <v>160</v>
      </c>
      <c r="J58" s="11">
        <f>INDEX('!참조_ENUM'!$R$3:$R$7,MATCH(K58,'!참조_ENUM'!$S$3:$S$7,0))</f>
        <v>4</v>
      </c>
      <c r="K58" s="12" t="s">
        <v>127</v>
      </c>
      <c r="L58" s="11">
        <f t="shared" si="0"/>
        <v>100036</v>
      </c>
      <c r="M58" s="25" t="s">
        <v>310</v>
      </c>
      <c r="N58" s="4" t="s">
        <v>495</v>
      </c>
      <c r="O58" s="4">
        <v>0.4</v>
      </c>
    </row>
    <row r="59" spans="1:15">
      <c r="A59" s="9">
        <v>100037</v>
      </c>
      <c r="B59" s="18" t="s">
        <v>273</v>
      </c>
      <c r="C59" s="17" t="s">
        <v>437</v>
      </c>
      <c r="D59" s="9" t="s">
        <v>253</v>
      </c>
      <c r="E59" s="4" t="s">
        <v>461</v>
      </c>
      <c r="F59" s="11">
        <f>INDEX('!참조_ENUM'!$B$3:$B$9,MATCH(G59,'!참조_ENUM'!$C$3:$C$9,0))</f>
        <v>1</v>
      </c>
      <c r="G59" s="27" t="s">
        <v>156</v>
      </c>
      <c r="H59" s="11">
        <f>INDEX('!참조_ENUM'!$J$3:$J$7,MATCH(I59,'!참조_ENUM'!$K$3:$K$7,0))</f>
        <v>3</v>
      </c>
      <c r="I59" s="12" t="s">
        <v>160</v>
      </c>
      <c r="J59" s="11">
        <f>INDEX('!참조_ENUM'!$R$3:$R$7,MATCH(K59,'!참조_ENUM'!$S$3:$S$7,0))</f>
        <v>3</v>
      </c>
      <c r="K59" s="12" t="s">
        <v>104</v>
      </c>
      <c r="L59" s="11">
        <f t="shared" si="0"/>
        <v>100037</v>
      </c>
      <c r="M59" s="25" t="s">
        <v>311</v>
      </c>
      <c r="N59" s="4" t="s">
        <v>496</v>
      </c>
      <c r="O59" s="4">
        <v>0.4</v>
      </c>
    </row>
    <row r="60" spans="1:15">
      <c r="A60" s="21">
        <v>100038</v>
      </c>
      <c r="B60" s="22" t="s">
        <v>274</v>
      </c>
      <c r="C60" s="17" t="s">
        <v>438</v>
      </c>
      <c r="D60" s="21" t="s">
        <v>254</v>
      </c>
      <c r="E60" s="4" t="s">
        <v>462</v>
      </c>
      <c r="F60" s="11">
        <f>INDEX('!참조_ENUM'!$B$3:$B$9,MATCH(G60,'!참조_ENUM'!$C$3:$C$9,0))</f>
        <v>1</v>
      </c>
      <c r="G60" s="27" t="s">
        <v>156</v>
      </c>
      <c r="H60" s="11">
        <f>INDEX('!참조_ENUM'!$J$3:$J$7,MATCH(I60,'!참조_ENUM'!$K$3:$K$7,0))</f>
        <v>3</v>
      </c>
      <c r="I60" s="12" t="s">
        <v>160</v>
      </c>
      <c r="J60" s="11">
        <f>INDEX('!참조_ENUM'!$R$3:$R$7,MATCH(K60,'!참조_ENUM'!$S$3:$S$7,0))</f>
        <v>2</v>
      </c>
      <c r="K60" s="12" t="s">
        <v>129</v>
      </c>
      <c r="L60" s="11">
        <f t="shared" si="0"/>
        <v>100038</v>
      </c>
      <c r="M60" s="25" t="s">
        <v>312</v>
      </c>
      <c r="N60" s="4" t="s">
        <v>497</v>
      </c>
      <c r="O60" s="4">
        <v>0.4</v>
      </c>
    </row>
    <row r="61" spans="1:15">
      <c r="A61" s="9">
        <v>100039</v>
      </c>
      <c r="B61" s="18" t="s">
        <v>275</v>
      </c>
      <c r="C61" s="17" t="s">
        <v>431</v>
      </c>
      <c r="D61" s="9" t="s">
        <v>255</v>
      </c>
      <c r="E61" s="4" t="s">
        <v>231</v>
      </c>
      <c r="F61" s="11">
        <f>INDEX('!참조_ENUM'!$B$3:$B$9,MATCH(G61,'!참조_ENUM'!$C$3:$C$9,0))</f>
        <v>2</v>
      </c>
      <c r="G61" s="27" t="s">
        <v>157</v>
      </c>
      <c r="H61" s="11">
        <f>INDEX('!참조_ENUM'!$J$3:$J$7,MATCH(I61,'!참조_ENUM'!$K$3:$K$7,0))</f>
        <v>3</v>
      </c>
      <c r="I61" s="12" t="s">
        <v>160</v>
      </c>
      <c r="J61" s="11">
        <f>INDEX('!참조_ENUM'!$R$3:$R$7,MATCH(K61,'!참조_ENUM'!$S$3:$S$7,0))</f>
        <v>1</v>
      </c>
      <c r="K61" s="12" t="s">
        <v>128</v>
      </c>
      <c r="L61" s="11">
        <f t="shared" si="0"/>
        <v>100039</v>
      </c>
      <c r="M61" s="25" t="s">
        <v>313</v>
      </c>
      <c r="N61" s="4" t="s">
        <v>498</v>
      </c>
      <c r="O61" s="4">
        <v>0.4</v>
      </c>
    </row>
    <row r="62" spans="1:15">
      <c r="A62" s="21">
        <v>100040</v>
      </c>
      <c r="B62" s="22" t="s">
        <v>276</v>
      </c>
      <c r="C62" s="17" t="s">
        <v>432</v>
      </c>
      <c r="D62" s="21" t="s">
        <v>256</v>
      </c>
      <c r="E62" s="4" t="s">
        <v>232</v>
      </c>
      <c r="F62" s="11">
        <f>INDEX('!참조_ENUM'!$B$3:$B$9,MATCH(G62,'!참조_ENUM'!$C$3:$C$9,0))</f>
        <v>2</v>
      </c>
      <c r="G62" s="27" t="s">
        <v>157</v>
      </c>
      <c r="H62" s="11">
        <f>INDEX('!참조_ENUM'!$J$3:$J$7,MATCH(I62,'!참조_ENUM'!$K$3:$K$7,0))</f>
        <v>3</v>
      </c>
      <c r="I62" s="12" t="s">
        <v>160</v>
      </c>
      <c r="J62" s="11">
        <v>1</v>
      </c>
      <c r="K62" s="12" t="s">
        <v>127</v>
      </c>
      <c r="L62" s="11">
        <f t="shared" si="0"/>
        <v>100040</v>
      </c>
      <c r="M62" s="25" t="s">
        <v>314</v>
      </c>
      <c r="N62" s="4" t="s">
        <v>499</v>
      </c>
      <c r="O62" s="4">
        <v>0.4</v>
      </c>
    </row>
    <row r="63" spans="1:15">
      <c r="A63" s="9">
        <v>100041</v>
      </c>
      <c r="B63" s="18" t="s">
        <v>277</v>
      </c>
      <c r="C63" s="17" t="s">
        <v>433</v>
      </c>
      <c r="D63" s="9" t="s">
        <v>257</v>
      </c>
      <c r="E63" s="4" t="s">
        <v>233</v>
      </c>
      <c r="F63" s="11">
        <f>INDEX('!참조_ENUM'!$B$3:$B$9,MATCH(G63,'!참조_ENUM'!$C$3:$C$9,0))</f>
        <v>2</v>
      </c>
      <c r="G63" s="27" t="s">
        <v>157</v>
      </c>
      <c r="H63" s="11">
        <f>INDEX('!참조_ENUM'!$J$3:$J$7,MATCH(I63,'!참조_ENUM'!$K$3:$K$7,0))</f>
        <v>3</v>
      </c>
      <c r="I63" s="12" t="s">
        <v>160</v>
      </c>
      <c r="J63" s="11">
        <v>1</v>
      </c>
      <c r="K63" s="12" t="s">
        <v>104</v>
      </c>
      <c r="L63" s="11">
        <f t="shared" si="0"/>
        <v>100041</v>
      </c>
      <c r="M63" s="25" t="s">
        <v>315</v>
      </c>
      <c r="N63" s="4" t="s">
        <v>500</v>
      </c>
      <c r="O63" s="4">
        <v>0.4</v>
      </c>
    </row>
    <row r="64" spans="1:15">
      <c r="A64" s="21">
        <v>100042</v>
      </c>
      <c r="B64" s="22" t="s">
        <v>278</v>
      </c>
      <c r="C64" s="17" t="s">
        <v>434</v>
      </c>
      <c r="D64" s="21" t="s">
        <v>258</v>
      </c>
      <c r="E64" s="4" t="s">
        <v>234</v>
      </c>
      <c r="F64" s="11">
        <f>INDEX('!참조_ENUM'!$B$3:$B$9,MATCH(G64,'!참조_ENUM'!$C$3:$C$9,0))</f>
        <v>2</v>
      </c>
      <c r="G64" s="27" t="s">
        <v>157</v>
      </c>
      <c r="H64" s="11">
        <f>INDEX('!참조_ENUM'!$J$3:$J$7,MATCH(I64,'!참조_ENUM'!$K$3:$K$7,0))</f>
        <v>3</v>
      </c>
      <c r="I64" s="12" t="s">
        <v>160</v>
      </c>
      <c r="J64" s="11">
        <v>1</v>
      </c>
      <c r="K64" s="12" t="s">
        <v>129</v>
      </c>
      <c r="L64" s="11">
        <f t="shared" si="0"/>
        <v>100042</v>
      </c>
      <c r="M64" s="25" t="s">
        <v>316</v>
      </c>
      <c r="N64" s="4" t="s">
        <v>501</v>
      </c>
      <c r="O64" s="4">
        <v>0.4</v>
      </c>
    </row>
    <row r="65" spans="1:15">
      <c r="A65" s="9">
        <v>100043</v>
      </c>
      <c r="B65" s="18" t="s">
        <v>279</v>
      </c>
      <c r="C65" s="17" t="s">
        <v>423</v>
      </c>
      <c r="D65" s="9" t="s">
        <v>259</v>
      </c>
      <c r="E65" s="4" t="s">
        <v>235</v>
      </c>
      <c r="F65" s="11">
        <f>INDEX('!참조_ENUM'!$B$3:$B$9,MATCH(G65,'!참조_ENUM'!$C$3:$C$9,0))</f>
        <v>2</v>
      </c>
      <c r="G65" s="27" t="s">
        <v>157</v>
      </c>
      <c r="H65" s="11">
        <f>INDEX('!참조_ENUM'!$J$3:$J$7,MATCH(I65,'!참조_ENUM'!$K$3:$K$7,0))</f>
        <v>3</v>
      </c>
      <c r="I65" s="12" t="s">
        <v>160</v>
      </c>
      <c r="J65" s="11">
        <f>INDEX('!참조_ENUM'!$R$3:$R$7,MATCH(K65,'!참조_ENUM'!$S$3:$S$7,0))</f>
        <v>1</v>
      </c>
      <c r="K65" s="12" t="s">
        <v>128</v>
      </c>
      <c r="L65" s="11">
        <f t="shared" si="0"/>
        <v>100043</v>
      </c>
      <c r="M65" s="25" t="s">
        <v>317</v>
      </c>
      <c r="N65" s="4" t="s">
        <v>502</v>
      </c>
      <c r="O65" s="4">
        <v>0.4</v>
      </c>
    </row>
    <row r="66" spans="1:15">
      <c r="A66" s="21">
        <v>100044</v>
      </c>
      <c r="B66" s="22" t="s">
        <v>280</v>
      </c>
      <c r="C66" s="17" t="s">
        <v>424</v>
      </c>
      <c r="D66" s="21" t="s">
        <v>283</v>
      </c>
      <c r="E66" s="4" t="s">
        <v>236</v>
      </c>
      <c r="F66" s="11">
        <f>INDEX('!참조_ENUM'!$B$3:$B$9,MATCH(G66,'!참조_ENUM'!$C$3:$C$9,0))</f>
        <v>2</v>
      </c>
      <c r="G66" s="27" t="s">
        <v>157</v>
      </c>
      <c r="H66" s="11">
        <f>INDEX('!참조_ENUM'!$J$3:$J$7,MATCH(I66,'!참조_ENUM'!$K$3:$K$7,0))</f>
        <v>3</v>
      </c>
      <c r="I66" s="12" t="s">
        <v>160</v>
      </c>
      <c r="J66" s="11">
        <f>INDEX('!참조_ENUM'!$R$3:$R$7,MATCH(K66,'!참조_ENUM'!$S$3:$S$7,0))</f>
        <v>4</v>
      </c>
      <c r="K66" s="12" t="s">
        <v>127</v>
      </c>
      <c r="L66" s="11">
        <f t="shared" si="0"/>
        <v>100044</v>
      </c>
      <c r="M66" s="25" t="s">
        <v>318</v>
      </c>
      <c r="N66" s="4" t="s">
        <v>503</v>
      </c>
      <c r="O66" s="4">
        <v>0.4</v>
      </c>
    </row>
    <row r="67" spans="1:15">
      <c r="A67" s="9">
        <v>100045</v>
      </c>
      <c r="B67" s="18" t="s">
        <v>281</v>
      </c>
      <c r="C67" s="17" t="s">
        <v>425</v>
      </c>
      <c r="D67" s="9" t="s">
        <v>284</v>
      </c>
      <c r="E67" s="4" t="s">
        <v>237</v>
      </c>
      <c r="F67" s="11">
        <f>INDEX('!참조_ENUM'!$B$3:$B$9,MATCH(G67,'!참조_ENUM'!$C$3:$C$9,0))</f>
        <v>2</v>
      </c>
      <c r="G67" s="27" t="s">
        <v>157</v>
      </c>
      <c r="H67" s="11">
        <f>INDEX('!참조_ENUM'!$J$3:$J$7,MATCH(I67,'!참조_ENUM'!$K$3:$K$7,0))</f>
        <v>3</v>
      </c>
      <c r="I67" s="12" t="s">
        <v>160</v>
      </c>
      <c r="J67" s="11">
        <f>INDEX('!참조_ENUM'!$R$3:$R$7,MATCH(K67,'!참조_ENUM'!$S$3:$S$7,0))</f>
        <v>3</v>
      </c>
      <c r="K67" s="12" t="s">
        <v>104</v>
      </c>
      <c r="L67" s="11">
        <f t="shared" si="0"/>
        <v>100045</v>
      </c>
      <c r="M67" s="25" t="s">
        <v>319</v>
      </c>
      <c r="N67" s="4" t="s">
        <v>504</v>
      </c>
      <c r="O67" s="4">
        <v>0.4</v>
      </c>
    </row>
    <row r="68" spans="1:15">
      <c r="A68" s="21">
        <v>100046</v>
      </c>
      <c r="B68" s="22" t="s">
        <v>439</v>
      </c>
      <c r="C68" s="17" t="s">
        <v>426</v>
      </c>
      <c r="D68" s="21" t="s">
        <v>443</v>
      </c>
      <c r="E68" s="4" t="s">
        <v>238</v>
      </c>
      <c r="F68" s="11">
        <f>INDEX('!참조_ENUM'!$B$3:$B$9,MATCH(G68,'!참조_ENUM'!$C$3:$C$9,0))</f>
        <v>2</v>
      </c>
      <c r="G68" s="27" t="s">
        <v>157</v>
      </c>
      <c r="H68" s="11">
        <f>INDEX('!참조_ENUM'!$J$3:$J$7,MATCH(I68,'!참조_ENUM'!$K$3:$K$7,0))</f>
        <v>3</v>
      </c>
      <c r="I68" s="12" t="s">
        <v>160</v>
      </c>
      <c r="J68" s="11">
        <f>INDEX('!참조_ENUM'!$R$3:$R$7,MATCH(K68,'!참조_ENUM'!$S$3:$S$7,0))</f>
        <v>2</v>
      </c>
      <c r="K68" s="12" t="s">
        <v>129</v>
      </c>
      <c r="L68" s="11">
        <f t="shared" si="0"/>
        <v>100046</v>
      </c>
      <c r="M68" s="25" t="s">
        <v>320</v>
      </c>
      <c r="N68" s="4" t="s">
        <v>505</v>
      </c>
      <c r="O68" s="4">
        <v>0.4</v>
      </c>
    </row>
    <row r="69" spans="1:15">
      <c r="A69" s="11">
        <v>200001</v>
      </c>
      <c r="B69" s="18" t="s">
        <v>440</v>
      </c>
      <c r="C69" s="17" t="s">
        <v>239</v>
      </c>
      <c r="D69" s="9" t="s">
        <v>444</v>
      </c>
      <c r="E69" s="4" t="s">
        <v>239</v>
      </c>
      <c r="F69" s="11">
        <f>INDEX('!참조_ENUM'!$B$3:$B$9,MATCH(G69,'!참조_ENUM'!$C$3:$C$9,0))</f>
        <v>1</v>
      </c>
      <c r="G69" s="27" t="s">
        <v>156</v>
      </c>
      <c r="H69" s="11">
        <f>INDEX('!참조_ENUM'!$J$3:$J$7,MATCH(I69,'!참조_ENUM'!$K$3:$K$7,0))</f>
        <v>4</v>
      </c>
      <c r="I69" s="12" t="s">
        <v>134</v>
      </c>
      <c r="J69" s="11">
        <f>INDEX('!참조_ENUM'!$R$3:$R$7,MATCH(K69,'!참조_ENUM'!$S$3:$S$7,0))</f>
        <v>1</v>
      </c>
      <c r="K69" s="12" t="s">
        <v>128</v>
      </c>
      <c r="L69" s="11">
        <f t="shared" si="0"/>
        <v>200001</v>
      </c>
      <c r="M69" s="4" t="s">
        <v>306</v>
      </c>
      <c r="N69" s="4" t="s">
        <v>76</v>
      </c>
      <c r="O69" s="4">
        <v>0.35</v>
      </c>
    </row>
    <row r="70" spans="1:15">
      <c r="A70" s="9">
        <v>200002</v>
      </c>
      <c r="B70" s="22" t="s">
        <v>441</v>
      </c>
      <c r="C70" s="17" t="s">
        <v>240</v>
      </c>
      <c r="D70" s="21" t="s">
        <v>445</v>
      </c>
      <c r="E70" s="4" t="s">
        <v>240</v>
      </c>
      <c r="F70" s="11">
        <f>INDEX('!참조_ENUM'!$B$3:$B$9,MATCH(G70,'!참조_ENUM'!$C$3:$C$9,0))</f>
        <v>5</v>
      </c>
      <c r="G70" s="27" t="s">
        <v>133</v>
      </c>
      <c r="H70" s="11">
        <f>INDEX('!참조_ENUM'!$J$3:$J$7,MATCH(I70,'!참조_ENUM'!$K$3:$K$7,0))</f>
        <v>4</v>
      </c>
      <c r="I70" s="12" t="s">
        <v>134</v>
      </c>
      <c r="J70" s="11">
        <f>INDEX('!참조_ENUM'!$R$3:$R$7,MATCH(K70,'!참조_ENUM'!$S$3:$S$7,0))</f>
        <v>4</v>
      </c>
      <c r="K70" s="12" t="s">
        <v>127</v>
      </c>
      <c r="L70" s="11">
        <f t="shared" ref="L70:L71" si="1">A70</f>
        <v>200002</v>
      </c>
      <c r="M70" s="4" t="s">
        <v>179</v>
      </c>
      <c r="N70" s="4" t="s">
        <v>135</v>
      </c>
      <c r="O70" s="4">
        <v>0.45</v>
      </c>
    </row>
    <row r="71" spans="1:15">
      <c r="A71" s="9">
        <v>900001</v>
      </c>
      <c r="B71" s="18" t="s">
        <v>442</v>
      </c>
      <c r="C71" s="17" t="s">
        <v>240</v>
      </c>
      <c r="D71" s="9" t="s">
        <v>446</v>
      </c>
      <c r="E71" s="4" t="s">
        <v>240</v>
      </c>
      <c r="F71" s="11">
        <f>INDEX('!참조_ENUM'!$B$3:$B$9,MATCH(G71,'!참조_ENUM'!$C$3:$C$9,0))</f>
        <v>5</v>
      </c>
      <c r="G71" s="27" t="s">
        <v>133</v>
      </c>
      <c r="H71" s="11">
        <f>INDEX('!참조_ENUM'!$J$3:$J$7,MATCH(I71,'!참조_ENUM'!$K$3:$K$7,0))</f>
        <v>4</v>
      </c>
      <c r="I71" s="12" t="s">
        <v>134</v>
      </c>
      <c r="J71" s="11">
        <f>INDEX('!참조_ENUM'!$R$3:$R$7,MATCH(K71,'!참조_ENUM'!$S$3:$S$7,0))</f>
        <v>4</v>
      </c>
      <c r="K71" s="12" t="s">
        <v>127</v>
      </c>
      <c r="L71" s="11">
        <f t="shared" si="1"/>
        <v>900001</v>
      </c>
      <c r="M71" s="4" t="s">
        <v>179</v>
      </c>
      <c r="N71" s="4" t="s">
        <v>135</v>
      </c>
      <c r="O71" s="4">
        <v>0.45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DD0F2D-2FEA-496F-830F-A9CBA5EB98F6}">
          <x14:formula1>
            <xm:f>'!참조_ENUM'!$C$3:$C$9</xm:f>
          </x14:formula1>
          <xm:sqref>G5:G71</xm:sqref>
        </x14:dataValidation>
        <x14:dataValidation type="list" allowBlank="1" showInputMessage="1" showErrorMessage="1" xr:uid="{63AAD212-0C9E-449A-8257-F9D25B17C515}">
          <x14:formula1>
            <xm:f>'!참조_ENUM'!$K$3:$K$7</xm:f>
          </x14:formula1>
          <xm:sqref>I5:I71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Z72"/>
  <sheetViews>
    <sheetView zoomScale="85" zoomScaleNormal="85" workbookViewId="0">
      <pane xSplit="2" ySplit="4" topLeftCell="H35" activePane="bottomRight" state="frozen"/>
      <selection pane="topRight" activeCell="C1" sqref="C1"/>
      <selection pane="bottomLeft" activeCell="A5" sqref="A5"/>
      <selection pane="bottomRight" activeCell="L74" sqref="L74"/>
    </sheetView>
  </sheetViews>
  <sheetFormatPr defaultRowHeight="17.399999999999999"/>
  <cols>
    <col min="1" max="1" width="15.8984375" bestFit="1" customWidth="1"/>
    <col min="2" max="2" width="34.3984375" customWidth="1"/>
    <col min="3" max="3" width="10.69921875" customWidth="1"/>
    <col min="4" max="4" width="13.19921875" customWidth="1"/>
    <col min="5" max="5" width="16.3984375" bestFit="1" customWidth="1"/>
    <col min="6" max="6" width="44" customWidth="1"/>
    <col min="7" max="7" width="42.5" customWidth="1"/>
    <col min="8" max="8" width="11.69921875" customWidth="1"/>
    <col min="9" max="9" width="15.59765625" customWidth="1"/>
    <col min="10" max="12" width="11.8984375" bestFit="1" customWidth="1"/>
    <col min="13" max="13" width="12" bestFit="1" customWidth="1"/>
    <col min="14" max="14" width="14.19921875" bestFit="1" customWidth="1"/>
    <col min="15" max="15" width="18.8984375" bestFit="1" customWidth="1"/>
    <col min="16" max="16" width="21.3984375" bestFit="1" customWidth="1"/>
    <col min="17" max="17" width="15.5" customWidth="1"/>
    <col min="18" max="18" width="15" customWidth="1"/>
    <col min="19" max="19" width="13" customWidth="1"/>
    <col min="20" max="20" width="9.19921875" bestFit="1" customWidth="1"/>
    <col min="21" max="23" width="7.69921875" bestFit="1" customWidth="1"/>
    <col min="24" max="24" width="14.59765625" bestFit="1" customWidth="1"/>
    <col min="25" max="25" width="16.69921875" bestFit="1" customWidth="1"/>
    <col min="26" max="26" width="14.5" customWidth="1"/>
  </cols>
  <sheetData>
    <row r="1" spans="1:26">
      <c r="A1" t="s">
        <v>50</v>
      </c>
    </row>
    <row r="2" spans="1:26">
      <c r="A2" s="1" t="s">
        <v>23</v>
      </c>
      <c r="B2" s="1" t="s">
        <v>53</v>
      </c>
      <c r="C2" s="1" t="s">
        <v>58</v>
      </c>
      <c r="D2" s="1" t="s">
        <v>52</v>
      </c>
      <c r="E2" s="1" t="s">
        <v>53</v>
      </c>
      <c r="F2" s="1" t="s">
        <v>205</v>
      </c>
      <c r="G2" s="1" t="s">
        <v>204</v>
      </c>
      <c r="H2" s="1" t="s">
        <v>24</v>
      </c>
      <c r="I2" s="1" t="s">
        <v>83</v>
      </c>
      <c r="J2" s="1" t="s">
        <v>25</v>
      </c>
      <c r="K2" s="1" t="s">
        <v>86</v>
      </c>
      <c r="L2" s="1" t="s">
        <v>87</v>
      </c>
      <c r="M2" s="1" t="s">
        <v>88</v>
      </c>
      <c r="N2" s="1" t="s">
        <v>89</v>
      </c>
      <c r="O2" s="1" t="s">
        <v>90</v>
      </c>
      <c r="P2" s="1" t="s">
        <v>91</v>
      </c>
      <c r="Q2" s="1" t="s">
        <v>92</v>
      </c>
      <c r="R2" s="1" t="s">
        <v>93</v>
      </c>
      <c r="S2" s="1" t="s">
        <v>94</v>
      </c>
      <c r="T2" s="1" t="s">
        <v>60</v>
      </c>
      <c r="U2" s="1" t="s">
        <v>61</v>
      </c>
      <c r="V2" s="1" t="s">
        <v>95</v>
      </c>
      <c r="W2" s="1" t="s">
        <v>96</v>
      </c>
      <c r="X2" s="1" t="s">
        <v>97</v>
      </c>
      <c r="Y2" s="1" t="s">
        <v>26</v>
      </c>
      <c r="Z2" s="1" t="s">
        <v>27</v>
      </c>
    </row>
    <row r="3" spans="1:26">
      <c r="A3" s="2" t="s">
        <v>85</v>
      </c>
      <c r="B3" s="2" t="s">
        <v>55</v>
      </c>
      <c r="C3" s="2" t="s">
        <v>9</v>
      </c>
      <c r="D3" s="2" t="s">
        <v>54</v>
      </c>
      <c r="E3" s="2" t="s">
        <v>55</v>
      </c>
      <c r="F3" s="2" t="s">
        <v>14</v>
      </c>
      <c r="G3" s="2" t="s">
        <v>14</v>
      </c>
      <c r="H3" s="2" t="s">
        <v>0</v>
      </c>
      <c r="I3" s="2" t="s">
        <v>0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9</v>
      </c>
      <c r="Z3" s="2" t="s">
        <v>3</v>
      </c>
    </row>
    <row r="4" spans="1:26">
      <c r="A4" s="3" t="s">
        <v>46</v>
      </c>
      <c r="B4" s="3" t="s">
        <v>130</v>
      </c>
      <c r="C4" s="3" t="s">
        <v>59</v>
      </c>
      <c r="D4" s="3" t="s">
        <v>56</v>
      </c>
      <c r="E4" s="3" t="s">
        <v>57</v>
      </c>
      <c r="F4" s="3" t="s">
        <v>206</v>
      </c>
      <c r="G4" s="3" t="s">
        <v>29</v>
      </c>
      <c r="H4" s="3" t="s">
        <v>30</v>
      </c>
      <c r="I4" s="3" t="s">
        <v>84</v>
      </c>
      <c r="J4" s="3" t="s">
        <v>116</v>
      </c>
      <c r="K4" s="3" t="s">
        <v>117</v>
      </c>
      <c r="L4" s="3" t="s">
        <v>118</v>
      </c>
      <c r="M4" s="3" t="s">
        <v>119</v>
      </c>
      <c r="N4" s="3" t="s">
        <v>120</v>
      </c>
      <c r="O4" s="3" t="s">
        <v>121</v>
      </c>
      <c r="P4" s="3" t="s">
        <v>122</v>
      </c>
      <c r="Q4" s="3" t="s">
        <v>123</v>
      </c>
      <c r="R4" s="3" t="s">
        <v>124</v>
      </c>
      <c r="S4" s="3" t="s">
        <v>125</v>
      </c>
      <c r="T4" s="3" t="s">
        <v>62</v>
      </c>
      <c r="U4" s="3" t="s">
        <v>63</v>
      </c>
      <c r="V4" s="3" t="s">
        <v>98</v>
      </c>
      <c r="W4" s="3" t="s">
        <v>100</v>
      </c>
      <c r="X4" s="3" t="s">
        <v>99</v>
      </c>
      <c r="Y4" s="3" t="s">
        <v>31</v>
      </c>
      <c r="Z4" s="3" t="s">
        <v>32</v>
      </c>
    </row>
    <row r="5" spans="1:26">
      <c r="A5" s="4">
        <v>100001</v>
      </c>
      <c r="B5" s="4" t="str">
        <f>VLOOKUP(A5,npc_data!A:F,5,0)</f>
        <v>거한_전기</v>
      </c>
      <c r="C5" s="4">
        <v>2</v>
      </c>
      <c r="D5" s="4">
        <f>INDEX('!참조_ENUM'!$F$3:$F$6,MATCH(E5,'!참조_ENUM'!$G$3:$G$6,0))</f>
        <v>1</v>
      </c>
      <c r="E5" s="12" t="s">
        <v>78</v>
      </c>
      <c r="F5" s="4" t="s">
        <v>285</v>
      </c>
      <c r="G5" s="4" t="s">
        <v>285</v>
      </c>
      <c r="H5" s="4">
        <v>0</v>
      </c>
      <c r="I5" s="4">
        <v>0</v>
      </c>
      <c r="J5" s="4">
        <v>443</v>
      </c>
      <c r="K5" s="4">
        <v>12</v>
      </c>
      <c r="L5" s="4">
        <v>0</v>
      </c>
      <c r="M5" s="4">
        <v>3</v>
      </c>
      <c r="N5" s="4">
        <v>3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2</v>
      </c>
      <c r="U5" s="4">
        <v>2</v>
      </c>
      <c r="V5" s="4">
        <v>0</v>
      </c>
      <c r="W5" s="4">
        <v>0</v>
      </c>
      <c r="X5" s="4">
        <v>20</v>
      </c>
      <c r="Y5" s="4">
        <v>5</v>
      </c>
      <c r="Z5" s="4" t="s">
        <v>33</v>
      </c>
    </row>
    <row r="6" spans="1:26">
      <c r="A6" s="4">
        <v>110001</v>
      </c>
      <c r="B6" s="4" t="str">
        <f>VLOOKUP(A6,npc_data!A:F,5,0)</f>
        <v>베어맨_전기</v>
      </c>
      <c r="C6" s="4">
        <f>C5</f>
        <v>2</v>
      </c>
      <c r="D6" s="4">
        <f>INDEX('!참조_ENUM'!$F$3:$F$6,MATCH(E6,'!참조_ENUM'!$G$3:$G$6,0))</f>
        <v>1</v>
      </c>
      <c r="E6" s="12" t="s">
        <v>78</v>
      </c>
      <c r="F6" s="4" t="str">
        <f>F5</f>
        <v>[200101, 200101]</v>
      </c>
      <c r="G6" s="4" t="str">
        <f>G5</f>
        <v>[200101, 200101]</v>
      </c>
      <c r="H6" s="4">
        <v>0</v>
      </c>
      <c r="I6" s="4">
        <v>0</v>
      </c>
      <c r="J6" s="4">
        <v>427</v>
      </c>
      <c r="K6" s="4">
        <v>13</v>
      </c>
      <c r="L6" s="4">
        <v>0</v>
      </c>
      <c r="M6" s="4">
        <v>2</v>
      </c>
      <c r="N6" s="4">
        <v>3</v>
      </c>
      <c r="O6" s="4">
        <v>0</v>
      </c>
      <c r="P6" s="4">
        <f t="shared" ref="P6:Z6" si="0">P5</f>
        <v>0</v>
      </c>
      <c r="Q6" s="4">
        <f t="shared" si="0"/>
        <v>0</v>
      </c>
      <c r="R6" s="4">
        <f t="shared" si="0"/>
        <v>0</v>
      </c>
      <c r="S6" s="4">
        <f t="shared" si="0"/>
        <v>0</v>
      </c>
      <c r="T6" s="4">
        <f t="shared" si="0"/>
        <v>2</v>
      </c>
      <c r="U6" s="4">
        <f t="shared" si="0"/>
        <v>2</v>
      </c>
      <c r="V6" s="4">
        <f t="shared" si="0"/>
        <v>0</v>
      </c>
      <c r="W6" s="4">
        <f t="shared" si="0"/>
        <v>0</v>
      </c>
      <c r="X6" s="4">
        <f t="shared" si="0"/>
        <v>20</v>
      </c>
      <c r="Y6" s="4">
        <f t="shared" si="0"/>
        <v>5</v>
      </c>
      <c r="Z6" s="4" t="str">
        <f t="shared" si="0"/>
        <v>공격하자</v>
      </c>
    </row>
    <row r="7" spans="1:26">
      <c r="A7" s="4">
        <v>100002</v>
      </c>
      <c r="B7" s="4" t="str">
        <f>VLOOKUP(A7,npc_data!A:F,5,0)</f>
        <v>거한_마력</v>
      </c>
      <c r="C7" s="4">
        <v>2.4</v>
      </c>
      <c r="D7" s="4">
        <f>INDEX('!참조_ENUM'!$F$3:$F$6,MATCH(E7,'!참조_ENUM'!$G$3:$G$6,0))</f>
        <v>1</v>
      </c>
      <c r="E7" s="12" t="s">
        <v>78</v>
      </c>
      <c r="F7" s="4" t="s">
        <v>286</v>
      </c>
      <c r="G7" s="4" t="s">
        <v>286</v>
      </c>
      <c r="H7" s="4">
        <v>0</v>
      </c>
      <c r="I7" s="4">
        <v>0</v>
      </c>
      <c r="J7" s="4">
        <v>437</v>
      </c>
      <c r="K7" s="4">
        <v>11</v>
      </c>
      <c r="L7" s="4">
        <v>0</v>
      </c>
      <c r="M7" s="4">
        <v>4</v>
      </c>
      <c r="N7" s="4">
        <v>4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2</v>
      </c>
      <c r="U7" s="4">
        <v>2</v>
      </c>
      <c r="V7" s="4">
        <v>0</v>
      </c>
      <c r="W7" s="4">
        <v>0</v>
      </c>
      <c r="X7" s="4">
        <v>20</v>
      </c>
      <c r="Y7" s="4">
        <v>5</v>
      </c>
      <c r="Z7" s="4" t="s">
        <v>33</v>
      </c>
    </row>
    <row r="8" spans="1:26">
      <c r="A8" s="4">
        <v>110002</v>
      </c>
      <c r="B8" s="4" t="str">
        <f>VLOOKUP(A8,npc_data!A:F,5,0)</f>
        <v>베어맨_마력</v>
      </c>
      <c r="C8" s="4">
        <f>C7</f>
        <v>2.4</v>
      </c>
      <c r="D8" s="4">
        <f>INDEX('!참조_ENUM'!$F$3:$F$6,MATCH(E8,'!참조_ENUM'!$G$3:$G$6,0))</f>
        <v>1</v>
      </c>
      <c r="E8" s="12" t="s">
        <v>78</v>
      </c>
      <c r="F8" s="4" t="str">
        <f t="shared" ref="F8" si="1">F7</f>
        <v>[200102, 200102]</v>
      </c>
      <c r="G8" s="4" t="str">
        <f t="shared" ref="G8" si="2">G7</f>
        <v>[200102, 200102]</v>
      </c>
      <c r="H8" s="4">
        <v>0</v>
      </c>
      <c r="I8" s="4">
        <v>0</v>
      </c>
      <c r="J8" s="4">
        <v>453</v>
      </c>
      <c r="K8" s="4">
        <v>10</v>
      </c>
      <c r="L8" s="4">
        <v>0</v>
      </c>
      <c r="M8" s="4">
        <v>5</v>
      </c>
      <c r="N8" s="4">
        <v>4</v>
      </c>
      <c r="O8" s="4">
        <v>0</v>
      </c>
      <c r="P8" s="4">
        <f t="shared" ref="P8" si="3">P7</f>
        <v>0</v>
      </c>
      <c r="Q8" s="4">
        <f t="shared" ref="Q8" si="4">Q7</f>
        <v>0</v>
      </c>
      <c r="R8" s="4">
        <f t="shared" ref="R8" si="5">R7</f>
        <v>0</v>
      </c>
      <c r="S8" s="4">
        <f t="shared" ref="S8" si="6">S7</f>
        <v>0</v>
      </c>
      <c r="T8" s="4">
        <f t="shared" ref="T8" si="7">T7</f>
        <v>2</v>
      </c>
      <c r="U8" s="4">
        <f t="shared" ref="U8" si="8">U7</f>
        <v>2</v>
      </c>
      <c r="V8" s="4">
        <f t="shared" ref="V8" si="9">V7</f>
        <v>0</v>
      </c>
      <c r="W8" s="4">
        <f t="shared" ref="W8" si="10">W7</f>
        <v>0</v>
      </c>
      <c r="X8" s="4">
        <f t="shared" ref="X8" si="11">X7</f>
        <v>20</v>
      </c>
      <c r="Y8" s="4">
        <f t="shared" ref="Y8" si="12">Y7</f>
        <v>5</v>
      </c>
      <c r="Z8" s="4" t="str">
        <f t="shared" ref="Z8" si="13">Z7</f>
        <v>공격하자</v>
      </c>
    </row>
    <row r="9" spans="1:26">
      <c r="A9" s="4">
        <v>100003</v>
      </c>
      <c r="B9" s="4" t="str">
        <f>VLOOKUP(A9,npc_data!A:F,5,0)</f>
        <v>거한_요력</v>
      </c>
      <c r="C9" s="4">
        <v>2.6</v>
      </c>
      <c r="D9" s="4">
        <f>INDEX('!참조_ENUM'!$F$3:$F$6,MATCH(E9,'!참조_ENUM'!$G$3:$G$6,0))</f>
        <v>1</v>
      </c>
      <c r="E9" s="12" t="s">
        <v>78</v>
      </c>
      <c r="F9" s="4" t="s">
        <v>287</v>
      </c>
      <c r="G9" s="4" t="s">
        <v>287</v>
      </c>
      <c r="H9" s="4">
        <v>0</v>
      </c>
      <c r="I9" s="4">
        <v>0</v>
      </c>
      <c r="J9" s="4">
        <v>338</v>
      </c>
      <c r="K9" s="4">
        <v>13</v>
      </c>
      <c r="L9" s="4">
        <v>0</v>
      </c>
      <c r="M9" s="4">
        <v>3</v>
      </c>
      <c r="N9" s="4">
        <v>3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2</v>
      </c>
      <c r="U9" s="4">
        <v>2</v>
      </c>
      <c r="V9" s="4">
        <v>0</v>
      </c>
      <c r="W9" s="4">
        <v>0</v>
      </c>
      <c r="X9" s="4">
        <v>20</v>
      </c>
      <c r="Y9" s="4">
        <v>5</v>
      </c>
      <c r="Z9" s="4" t="s">
        <v>33</v>
      </c>
    </row>
    <row r="10" spans="1:26">
      <c r="A10" s="4">
        <v>110003</v>
      </c>
      <c r="B10" s="4" t="str">
        <f>VLOOKUP(A10,npc_data!A:F,5,0)</f>
        <v>베어맨_요력</v>
      </c>
      <c r="C10" s="4">
        <f>C9</f>
        <v>2.6</v>
      </c>
      <c r="D10" s="4">
        <f>INDEX('!참조_ENUM'!$F$3:$F$6,MATCH(E10,'!참조_ENUM'!$G$3:$G$6,0))</f>
        <v>1</v>
      </c>
      <c r="E10" s="12" t="s">
        <v>78</v>
      </c>
      <c r="F10" s="4" t="str">
        <f t="shared" ref="F10" si="14">F9</f>
        <v>[200103, 200103]</v>
      </c>
      <c r="G10" s="4" t="str">
        <f t="shared" ref="G10" si="15">G9</f>
        <v>[200103, 200103]</v>
      </c>
      <c r="H10" s="4">
        <v>0</v>
      </c>
      <c r="I10" s="4">
        <v>0</v>
      </c>
      <c r="J10" s="4">
        <v>322</v>
      </c>
      <c r="K10" s="4">
        <v>14</v>
      </c>
      <c r="L10" s="4">
        <v>0</v>
      </c>
      <c r="M10" s="4">
        <v>2</v>
      </c>
      <c r="N10" s="4">
        <v>3</v>
      </c>
      <c r="O10" s="4">
        <v>0</v>
      </c>
      <c r="P10" s="4">
        <f t="shared" ref="P10" si="16">P9</f>
        <v>0</v>
      </c>
      <c r="Q10" s="4">
        <f t="shared" ref="Q10" si="17">Q9</f>
        <v>0</v>
      </c>
      <c r="R10" s="4">
        <f t="shared" ref="R10" si="18">R9</f>
        <v>0</v>
      </c>
      <c r="S10" s="4">
        <f t="shared" ref="S10" si="19">S9</f>
        <v>0</v>
      </c>
      <c r="T10" s="4">
        <f t="shared" ref="T10" si="20">T9</f>
        <v>2</v>
      </c>
      <c r="U10" s="4">
        <f t="shared" ref="U10" si="21">U9</f>
        <v>2</v>
      </c>
      <c r="V10" s="4">
        <f t="shared" ref="V10" si="22">V9</f>
        <v>0</v>
      </c>
      <c r="W10" s="4">
        <f t="shared" ref="W10" si="23">W9</f>
        <v>0</v>
      </c>
      <c r="X10" s="4">
        <f t="shared" ref="X10" si="24">X9</f>
        <v>20</v>
      </c>
      <c r="Y10" s="4">
        <f t="shared" ref="Y10" si="25">Y9</f>
        <v>5</v>
      </c>
      <c r="Z10" s="4" t="str">
        <f t="shared" ref="Z10" si="26">Z9</f>
        <v>공격하자</v>
      </c>
    </row>
    <row r="11" spans="1:26">
      <c r="A11" s="4">
        <v>100004</v>
      </c>
      <c r="B11" s="4" t="str">
        <f>VLOOKUP(A11,npc_data!A:F,5,0)</f>
        <v>거한_베리타리움</v>
      </c>
      <c r="C11" s="4">
        <v>2.2000000000000002</v>
      </c>
      <c r="D11" s="4">
        <f>INDEX('!참조_ENUM'!$F$3:$F$6,MATCH(E11,'!참조_ENUM'!$G$3:$G$6,0))</f>
        <v>1</v>
      </c>
      <c r="E11" s="12" t="s">
        <v>78</v>
      </c>
      <c r="F11" s="4" t="s">
        <v>288</v>
      </c>
      <c r="G11" s="4" t="s">
        <v>288</v>
      </c>
      <c r="H11" s="4">
        <v>0</v>
      </c>
      <c r="I11" s="4">
        <v>0</v>
      </c>
      <c r="J11" s="4">
        <v>332</v>
      </c>
      <c r="K11" s="4">
        <v>12</v>
      </c>
      <c r="L11" s="4">
        <v>0</v>
      </c>
      <c r="M11" s="4">
        <v>4</v>
      </c>
      <c r="N11" s="4">
        <v>4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2</v>
      </c>
      <c r="U11" s="4">
        <v>2</v>
      </c>
      <c r="V11" s="4">
        <v>0</v>
      </c>
      <c r="W11" s="4">
        <v>0</v>
      </c>
      <c r="X11" s="4">
        <v>20</v>
      </c>
      <c r="Y11" s="4">
        <v>5</v>
      </c>
      <c r="Z11" s="4" t="s">
        <v>33</v>
      </c>
    </row>
    <row r="12" spans="1:26">
      <c r="A12" s="4">
        <v>110004</v>
      </c>
      <c r="B12" s="4" t="str">
        <f>VLOOKUP(A12,npc_data!A:F,5,0)</f>
        <v>베어맨_베리타리움</v>
      </c>
      <c r="C12" s="4">
        <f>C11</f>
        <v>2.2000000000000002</v>
      </c>
      <c r="D12" s="4">
        <f>INDEX('!참조_ENUM'!$F$3:$F$6,MATCH(E12,'!참조_ENUM'!$G$3:$G$6,0))</f>
        <v>1</v>
      </c>
      <c r="E12" s="12" t="s">
        <v>78</v>
      </c>
      <c r="F12" s="4" t="str">
        <f t="shared" ref="F12" si="27">F11</f>
        <v>[200104, 200104]</v>
      </c>
      <c r="G12" s="4" t="str">
        <f t="shared" ref="G12" si="28">G11</f>
        <v>[200104, 200104]</v>
      </c>
      <c r="H12" s="4">
        <v>0</v>
      </c>
      <c r="I12" s="4">
        <v>0</v>
      </c>
      <c r="J12" s="4">
        <v>348</v>
      </c>
      <c r="K12" s="4">
        <v>11</v>
      </c>
      <c r="L12" s="4">
        <v>0</v>
      </c>
      <c r="M12" s="4">
        <v>5</v>
      </c>
      <c r="N12" s="4">
        <v>4</v>
      </c>
      <c r="O12" s="4">
        <v>0</v>
      </c>
      <c r="P12" s="4">
        <f t="shared" ref="P12" si="29">P11</f>
        <v>0</v>
      </c>
      <c r="Q12" s="4">
        <f t="shared" ref="Q12" si="30">Q11</f>
        <v>0</v>
      </c>
      <c r="R12" s="4">
        <f t="shared" ref="R12:R16" si="31">R11</f>
        <v>0</v>
      </c>
      <c r="S12" s="4">
        <f t="shared" ref="S12:S16" si="32">S11</f>
        <v>0</v>
      </c>
      <c r="T12" s="4">
        <f t="shared" ref="T12" si="33">T11</f>
        <v>2</v>
      </c>
      <c r="U12" s="4">
        <f t="shared" ref="U12" si="34">U11</f>
        <v>2</v>
      </c>
      <c r="V12" s="4">
        <f t="shared" ref="V12" si="35">V11</f>
        <v>0</v>
      </c>
      <c r="W12" s="4">
        <f t="shared" ref="W12:W16" si="36">W11</f>
        <v>0</v>
      </c>
      <c r="X12" s="4">
        <f t="shared" ref="X12" si="37">X11</f>
        <v>20</v>
      </c>
      <c r="Y12" s="4">
        <f t="shared" ref="Y12:Y16" si="38">Y11</f>
        <v>5</v>
      </c>
      <c r="Z12" s="4" t="str">
        <f t="shared" ref="Z12:Z16" si="39">Z11</f>
        <v>공격하자</v>
      </c>
    </row>
    <row r="13" spans="1:26">
      <c r="A13" s="4">
        <v>100005</v>
      </c>
      <c r="B13" s="4" t="str">
        <f>VLOOKUP(A13,npc_data!A:F,5,0)</f>
        <v>엘프_회피탱_전기</v>
      </c>
      <c r="C13" s="4">
        <v>2</v>
      </c>
      <c r="D13" s="4">
        <f>INDEX('!참조_ENUM'!$F$3:$F$6,MATCH(E13,'!참조_ENUM'!$G$3:$G$6,0))</f>
        <v>1</v>
      </c>
      <c r="E13" s="12" t="s">
        <v>78</v>
      </c>
      <c r="F13" s="4" t="s">
        <v>289</v>
      </c>
      <c r="G13" s="4" t="s">
        <v>289</v>
      </c>
      <c r="H13" s="4">
        <v>0</v>
      </c>
      <c r="I13" s="4">
        <v>0</v>
      </c>
      <c r="J13" s="4">
        <v>329</v>
      </c>
      <c r="K13" s="4">
        <v>20</v>
      </c>
      <c r="L13" s="4">
        <v>0</v>
      </c>
      <c r="M13" s="4">
        <v>2</v>
      </c>
      <c r="N13" s="4">
        <v>2</v>
      </c>
      <c r="O13" s="4">
        <v>0</v>
      </c>
      <c r="P13" s="4">
        <v>0</v>
      </c>
      <c r="Q13" s="4">
        <v>0</v>
      </c>
      <c r="R13" s="4">
        <f t="shared" si="31"/>
        <v>0</v>
      </c>
      <c r="S13" s="4">
        <f t="shared" si="32"/>
        <v>0</v>
      </c>
      <c r="T13" s="4">
        <v>50</v>
      </c>
      <c r="U13" s="4">
        <v>2</v>
      </c>
      <c r="V13" s="4">
        <v>0</v>
      </c>
      <c r="W13" s="4">
        <f t="shared" si="36"/>
        <v>0</v>
      </c>
      <c r="X13" s="4">
        <v>10</v>
      </c>
      <c r="Y13" s="4">
        <f t="shared" si="38"/>
        <v>5</v>
      </c>
      <c r="Z13" s="4" t="str">
        <f t="shared" si="39"/>
        <v>공격하자</v>
      </c>
    </row>
    <row r="14" spans="1:26">
      <c r="A14" s="4">
        <v>100006</v>
      </c>
      <c r="B14" s="4" t="str">
        <f>VLOOKUP(A14,npc_data!A:F,5,0)</f>
        <v>엘프_회피탱_마력</v>
      </c>
      <c r="C14" s="4">
        <v>2.4</v>
      </c>
      <c r="D14" s="4">
        <f>INDEX('!참조_ENUM'!$F$3:$F$6,MATCH(E14,'!참조_ENUM'!$G$3:$G$6,0))</f>
        <v>1</v>
      </c>
      <c r="E14" s="12" t="s">
        <v>78</v>
      </c>
      <c r="F14" s="4" t="s">
        <v>290</v>
      </c>
      <c r="G14" s="4" t="s">
        <v>290</v>
      </c>
      <c r="H14" s="4">
        <v>0</v>
      </c>
      <c r="I14" s="4">
        <v>0</v>
      </c>
      <c r="J14" s="4">
        <v>331</v>
      </c>
      <c r="K14" s="4">
        <v>21</v>
      </c>
      <c r="L14" s="4">
        <v>0</v>
      </c>
      <c r="M14" s="4">
        <v>1</v>
      </c>
      <c r="N14" s="4">
        <v>2</v>
      </c>
      <c r="O14" s="4">
        <v>0</v>
      </c>
      <c r="P14" s="4">
        <v>0</v>
      </c>
      <c r="Q14" s="4">
        <v>0</v>
      </c>
      <c r="R14" s="4">
        <f t="shared" si="31"/>
        <v>0</v>
      </c>
      <c r="S14" s="4">
        <f t="shared" si="32"/>
        <v>0</v>
      </c>
      <c r="T14" s="4">
        <v>50</v>
      </c>
      <c r="U14" s="4">
        <v>2</v>
      </c>
      <c r="V14" s="4">
        <v>0</v>
      </c>
      <c r="W14" s="4">
        <f t="shared" si="36"/>
        <v>0</v>
      </c>
      <c r="X14" s="4">
        <v>10</v>
      </c>
      <c r="Y14" s="4">
        <f t="shared" si="38"/>
        <v>5</v>
      </c>
      <c r="Z14" s="4" t="str">
        <f t="shared" si="39"/>
        <v>공격하자</v>
      </c>
    </row>
    <row r="15" spans="1:26">
      <c r="A15" s="4">
        <v>100007</v>
      </c>
      <c r="B15" s="4" t="str">
        <f>VLOOKUP(A15,npc_data!A:F,5,0)</f>
        <v>엘프_회피탱_요력</v>
      </c>
      <c r="C15" s="4">
        <v>2.6</v>
      </c>
      <c r="D15" s="4">
        <f>INDEX('!참조_ENUM'!$F$3:$F$6,MATCH(E15,'!참조_ENUM'!$G$3:$G$6,0))</f>
        <v>1</v>
      </c>
      <c r="E15" s="12" t="s">
        <v>78</v>
      </c>
      <c r="F15" s="4" t="s">
        <v>291</v>
      </c>
      <c r="G15" s="4" t="s">
        <v>291</v>
      </c>
      <c r="H15" s="4">
        <v>0</v>
      </c>
      <c r="I15" s="4">
        <v>0</v>
      </c>
      <c r="J15" s="4">
        <v>325</v>
      </c>
      <c r="K15" s="4">
        <v>19</v>
      </c>
      <c r="L15" s="4">
        <v>0</v>
      </c>
      <c r="M15" s="4">
        <v>3</v>
      </c>
      <c r="N15" s="4">
        <v>3</v>
      </c>
      <c r="O15" s="4">
        <v>0</v>
      </c>
      <c r="P15" s="4">
        <v>0</v>
      </c>
      <c r="Q15" s="4">
        <v>0</v>
      </c>
      <c r="R15" s="4">
        <f t="shared" si="31"/>
        <v>0</v>
      </c>
      <c r="S15" s="4">
        <f t="shared" si="32"/>
        <v>0</v>
      </c>
      <c r="T15" s="4">
        <v>50</v>
      </c>
      <c r="U15" s="4">
        <v>2</v>
      </c>
      <c r="V15" s="4">
        <v>0</v>
      </c>
      <c r="W15" s="4">
        <f t="shared" si="36"/>
        <v>0</v>
      </c>
      <c r="X15" s="4">
        <v>10</v>
      </c>
      <c r="Y15" s="4">
        <f t="shared" si="38"/>
        <v>5</v>
      </c>
      <c r="Z15" s="4" t="str">
        <f t="shared" si="39"/>
        <v>공격하자</v>
      </c>
    </row>
    <row r="16" spans="1:26">
      <c r="A16" s="4">
        <v>100008</v>
      </c>
      <c r="B16" s="4" t="str">
        <f>VLOOKUP(A16,npc_data!A:F,5,0)</f>
        <v>엘프_회피탱_베리타리움</v>
      </c>
      <c r="C16" s="4">
        <v>2.2000000000000002</v>
      </c>
      <c r="D16" s="4">
        <f>INDEX('!참조_ENUM'!$F$3:$F$6,MATCH(E16,'!참조_ENUM'!$G$3:$G$6,0))</f>
        <v>1</v>
      </c>
      <c r="E16" s="12" t="s">
        <v>78</v>
      </c>
      <c r="F16" s="4" t="s">
        <v>292</v>
      </c>
      <c r="G16" s="4" t="s">
        <v>292</v>
      </c>
      <c r="H16" s="4">
        <v>0</v>
      </c>
      <c r="I16" s="4">
        <v>0</v>
      </c>
      <c r="J16" s="4">
        <v>343</v>
      </c>
      <c r="K16" s="4">
        <v>18</v>
      </c>
      <c r="L16" s="4">
        <v>0</v>
      </c>
      <c r="M16" s="4">
        <v>4</v>
      </c>
      <c r="N16" s="4">
        <v>3</v>
      </c>
      <c r="O16" s="4">
        <v>0</v>
      </c>
      <c r="P16" s="4">
        <v>0</v>
      </c>
      <c r="Q16" s="4">
        <v>0</v>
      </c>
      <c r="R16" s="4">
        <f t="shared" si="31"/>
        <v>0</v>
      </c>
      <c r="S16" s="4">
        <f t="shared" si="32"/>
        <v>0</v>
      </c>
      <c r="T16" s="4">
        <v>50</v>
      </c>
      <c r="U16" s="4">
        <v>2</v>
      </c>
      <c r="V16" s="4">
        <v>0</v>
      </c>
      <c r="W16" s="4">
        <f t="shared" si="36"/>
        <v>0</v>
      </c>
      <c r="X16" s="4">
        <v>10</v>
      </c>
      <c r="Y16" s="4">
        <f t="shared" si="38"/>
        <v>5</v>
      </c>
      <c r="Z16" s="4" t="str">
        <f t="shared" si="39"/>
        <v>공격하자</v>
      </c>
    </row>
    <row r="17" spans="1:26">
      <c r="A17" s="4">
        <v>100009</v>
      </c>
      <c r="B17" s="4" t="str">
        <f>VLOOKUP(A17,npc_data!A:F,5,0)</f>
        <v>엘프 레인저_전기</v>
      </c>
      <c r="C17" s="4">
        <v>4.5</v>
      </c>
      <c r="D17" s="4">
        <f>INDEX('!참조_ENUM'!$F$3:$F$6,MATCH(E17,'!참조_ENUM'!$G$3:$G$6,0))</f>
        <v>1</v>
      </c>
      <c r="E17" s="12" t="s">
        <v>78</v>
      </c>
      <c r="F17" s="4" t="s">
        <v>289</v>
      </c>
      <c r="G17" s="4" t="s">
        <v>289</v>
      </c>
      <c r="H17" s="4">
        <v>0</v>
      </c>
      <c r="I17" s="4">
        <v>0</v>
      </c>
      <c r="J17" s="4">
        <v>327</v>
      </c>
      <c r="K17" s="4">
        <v>18</v>
      </c>
      <c r="L17" s="4">
        <v>0</v>
      </c>
      <c r="M17" s="4">
        <v>1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4</v>
      </c>
      <c r="U17" s="4">
        <v>4</v>
      </c>
      <c r="V17" s="4">
        <v>0</v>
      </c>
      <c r="W17" s="4">
        <v>0</v>
      </c>
      <c r="X17" s="4">
        <v>0</v>
      </c>
      <c r="Y17" s="4">
        <v>5</v>
      </c>
      <c r="Z17" s="4" t="s">
        <v>33</v>
      </c>
    </row>
    <row r="18" spans="1:26">
      <c r="A18" s="4">
        <v>110009</v>
      </c>
      <c r="B18" s="4" t="str">
        <f>VLOOKUP(A18,npc_data!A:F,5,0)</f>
        <v>늑대인간_전기</v>
      </c>
      <c r="C18" s="4">
        <f>C17</f>
        <v>4.5</v>
      </c>
      <c r="D18" s="4">
        <f>INDEX('!참조_ENUM'!$F$3:$F$6,MATCH(E18,'!참조_ENUM'!$G$3:$G$6,0))</f>
        <v>1</v>
      </c>
      <c r="E18" s="12" t="s">
        <v>78</v>
      </c>
      <c r="F18" s="4" t="s">
        <v>464</v>
      </c>
      <c r="G18" s="4" t="s">
        <v>464</v>
      </c>
      <c r="H18" s="4">
        <v>0</v>
      </c>
      <c r="I18" s="4">
        <v>0</v>
      </c>
      <c r="J18" s="4">
        <v>309</v>
      </c>
      <c r="K18" s="4">
        <v>19</v>
      </c>
      <c r="L18" s="4">
        <v>0</v>
      </c>
      <c r="M18" s="4">
        <v>0</v>
      </c>
      <c r="N18" s="4">
        <v>1</v>
      </c>
      <c r="O18" s="4">
        <v>0</v>
      </c>
      <c r="P18" s="4">
        <f t="shared" ref="P18" si="40">P17</f>
        <v>0</v>
      </c>
      <c r="Q18" s="4">
        <f t="shared" ref="Q18" si="41">Q17</f>
        <v>0</v>
      </c>
      <c r="R18" s="4">
        <f t="shared" ref="R18" si="42">R17</f>
        <v>0</v>
      </c>
      <c r="S18" s="4">
        <f t="shared" ref="S18" si="43">S17</f>
        <v>0</v>
      </c>
      <c r="T18" s="4">
        <f t="shared" ref="T18" si="44">T17</f>
        <v>4</v>
      </c>
      <c r="U18" s="4">
        <f t="shared" ref="U18" si="45">U17</f>
        <v>4</v>
      </c>
      <c r="V18" s="4">
        <f t="shared" ref="V18" si="46">V17</f>
        <v>0</v>
      </c>
      <c r="W18" s="4">
        <f t="shared" ref="W18" si="47">W17</f>
        <v>0</v>
      </c>
      <c r="X18" s="4">
        <f t="shared" ref="X18" si="48">X17</f>
        <v>0</v>
      </c>
      <c r="Y18" s="4">
        <f t="shared" ref="Y18" si="49">Y17</f>
        <v>5</v>
      </c>
      <c r="Z18" s="4" t="str">
        <f t="shared" ref="Z18" si="50">Z17</f>
        <v>공격하자</v>
      </c>
    </row>
    <row r="19" spans="1:26">
      <c r="A19" s="4">
        <v>100010</v>
      </c>
      <c r="B19" s="4" t="str">
        <f>VLOOKUP(A19,npc_data!A:F,5,0)</f>
        <v>엘프 레인저_마력</v>
      </c>
      <c r="C19" s="4">
        <v>4</v>
      </c>
      <c r="D19" s="4">
        <f>INDEX('!참조_ENUM'!$F$3:$F$6,MATCH(E19,'!참조_ENUM'!$G$3:$G$6,0))</f>
        <v>1</v>
      </c>
      <c r="E19" s="12" t="s">
        <v>78</v>
      </c>
      <c r="F19" s="4" t="s">
        <v>290</v>
      </c>
      <c r="G19" s="4" t="s">
        <v>290</v>
      </c>
      <c r="H19" s="4">
        <v>0</v>
      </c>
      <c r="I19" s="4">
        <v>0</v>
      </c>
      <c r="J19" s="4">
        <v>313</v>
      </c>
      <c r="K19" s="4">
        <v>17</v>
      </c>
      <c r="L19" s="4">
        <v>0</v>
      </c>
      <c r="M19" s="4">
        <v>2</v>
      </c>
      <c r="N19" s="4">
        <v>2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4</v>
      </c>
      <c r="U19" s="4">
        <v>4</v>
      </c>
      <c r="V19" s="4">
        <v>0</v>
      </c>
      <c r="W19" s="4">
        <v>0</v>
      </c>
      <c r="X19" s="4">
        <v>0</v>
      </c>
      <c r="Y19" s="4">
        <v>5</v>
      </c>
      <c r="Z19" s="4" t="s">
        <v>33</v>
      </c>
    </row>
    <row r="20" spans="1:26">
      <c r="A20" s="4">
        <v>110010</v>
      </c>
      <c r="B20" s="4" t="str">
        <f>VLOOKUP(A20,npc_data!A:F,5,0)</f>
        <v>늑대인간_마력</v>
      </c>
      <c r="C20" s="4">
        <f>C19</f>
        <v>4</v>
      </c>
      <c r="D20" s="4">
        <f>INDEX('!참조_ENUM'!$F$3:$F$6,MATCH(E20,'!참조_ENUM'!$G$3:$G$6,0))</f>
        <v>1</v>
      </c>
      <c r="E20" s="12" t="s">
        <v>78</v>
      </c>
      <c r="F20" s="4" t="s">
        <v>464</v>
      </c>
      <c r="G20" s="4" t="s">
        <v>464</v>
      </c>
      <c r="H20" s="4">
        <v>0</v>
      </c>
      <c r="I20" s="4">
        <v>0</v>
      </c>
      <c r="J20" s="4">
        <v>341</v>
      </c>
      <c r="K20" s="4">
        <v>16</v>
      </c>
      <c r="L20" s="4">
        <v>0</v>
      </c>
      <c r="M20" s="4">
        <v>3</v>
      </c>
      <c r="N20" s="4">
        <v>2</v>
      </c>
      <c r="O20" s="4">
        <v>0</v>
      </c>
      <c r="P20" s="4">
        <f t="shared" ref="P20" si="51">P19</f>
        <v>0</v>
      </c>
      <c r="Q20" s="4">
        <f t="shared" ref="Q20" si="52">Q19</f>
        <v>0</v>
      </c>
      <c r="R20" s="4">
        <f t="shared" ref="R20" si="53">R19</f>
        <v>0</v>
      </c>
      <c r="S20" s="4">
        <f t="shared" ref="S20" si="54">S19</f>
        <v>0</v>
      </c>
      <c r="T20" s="4">
        <f t="shared" ref="T20" si="55">T19</f>
        <v>4</v>
      </c>
      <c r="U20" s="4">
        <f t="shared" ref="U20" si="56">U19</f>
        <v>4</v>
      </c>
      <c r="V20" s="4">
        <f t="shared" ref="V20" si="57">V19</f>
        <v>0</v>
      </c>
      <c r="W20" s="4">
        <f t="shared" ref="W20" si="58">W19</f>
        <v>0</v>
      </c>
      <c r="X20" s="4">
        <f t="shared" ref="X20" si="59">X19</f>
        <v>0</v>
      </c>
      <c r="Y20" s="4">
        <f t="shared" ref="Y20" si="60">Y19</f>
        <v>5</v>
      </c>
      <c r="Z20" s="4" t="str">
        <f t="shared" ref="Z20" si="61">Z19</f>
        <v>공격하자</v>
      </c>
    </row>
    <row r="21" spans="1:26">
      <c r="A21" s="4">
        <v>100011</v>
      </c>
      <c r="B21" s="4" t="str">
        <f>VLOOKUP(A21,npc_data!A:F,5,0)</f>
        <v>엘프 레인저_요력</v>
      </c>
      <c r="C21" s="4">
        <v>5</v>
      </c>
      <c r="D21" s="4">
        <f>INDEX('!참조_ENUM'!$F$3:$F$6,MATCH(E21,'!참조_ENUM'!$G$3:$G$6,0))</f>
        <v>1</v>
      </c>
      <c r="E21" s="12" t="s">
        <v>78</v>
      </c>
      <c r="F21" s="4" t="s">
        <v>291</v>
      </c>
      <c r="G21" s="4" t="s">
        <v>291</v>
      </c>
      <c r="H21" s="4">
        <v>0</v>
      </c>
      <c r="I21" s="4">
        <v>0</v>
      </c>
      <c r="J21" s="4">
        <v>305</v>
      </c>
      <c r="K21" s="4">
        <v>17</v>
      </c>
      <c r="L21" s="4">
        <v>0</v>
      </c>
      <c r="M21" s="4">
        <v>1</v>
      </c>
      <c r="N21" s="4">
        <v>1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4</v>
      </c>
      <c r="U21" s="4">
        <v>4</v>
      </c>
      <c r="V21" s="4">
        <v>0</v>
      </c>
      <c r="W21" s="4">
        <v>0</v>
      </c>
      <c r="X21" s="4">
        <v>0</v>
      </c>
      <c r="Y21" s="4">
        <v>5</v>
      </c>
      <c r="Z21" s="4" t="s">
        <v>33</v>
      </c>
    </row>
    <row r="22" spans="1:26">
      <c r="A22" s="4">
        <v>110011</v>
      </c>
      <c r="B22" s="4" t="str">
        <f>VLOOKUP(A22,npc_data!A:F,5,0)</f>
        <v>늑대인간_요력</v>
      </c>
      <c r="C22" s="4">
        <f>C21</f>
        <v>5</v>
      </c>
      <c r="D22" s="4">
        <f>INDEX('!참조_ENUM'!$F$3:$F$6,MATCH(E22,'!참조_ENUM'!$G$3:$G$6,0))</f>
        <v>1</v>
      </c>
      <c r="E22" s="12" t="s">
        <v>78</v>
      </c>
      <c r="F22" s="4" t="s">
        <v>464</v>
      </c>
      <c r="G22" s="4" t="s">
        <v>464</v>
      </c>
      <c r="H22" s="4">
        <v>0</v>
      </c>
      <c r="I22" s="4">
        <v>0</v>
      </c>
      <c r="J22" s="4">
        <v>287</v>
      </c>
      <c r="K22" s="4">
        <v>18</v>
      </c>
      <c r="L22" s="4">
        <v>0</v>
      </c>
      <c r="M22" s="4">
        <v>0</v>
      </c>
      <c r="N22" s="4">
        <v>1</v>
      </c>
      <c r="O22" s="4">
        <v>0</v>
      </c>
      <c r="P22" s="4">
        <f t="shared" ref="P22" si="62">P21</f>
        <v>0</v>
      </c>
      <c r="Q22" s="4">
        <f t="shared" ref="Q22" si="63">Q21</f>
        <v>0</v>
      </c>
      <c r="R22" s="4">
        <f t="shared" ref="R22" si="64">R21</f>
        <v>0</v>
      </c>
      <c r="S22" s="4">
        <f t="shared" ref="S22" si="65">S21</f>
        <v>0</v>
      </c>
      <c r="T22" s="4">
        <f t="shared" ref="T22" si="66">T21</f>
        <v>4</v>
      </c>
      <c r="U22" s="4">
        <f t="shared" ref="U22" si="67">U21</f>
        <v>4</v>
      </c>
      <c r="V22" s="4">
        <f t="shared" ref="V22" si="68">V21</f>
        <v>0</v>
      </c>
      <c r="W22" s="4">
        <f t="shared" ref="W22" si="69">W21</f>
        <v>0</v>
      </c>
      <c r="X22" s="4">
        <f t="shared" ref="X22" si="70">X21</f>
        <v>0</v>
      </c>
      <c r="Y22" s="4">
        <f t="shared" ref="Y22" si="71">Y21</f>
        <v>5</v>
      </c>
      <c r="Z22" s="4" t="str">
        <f t="shared" ref="Z22" si="72">Z21</f>
        <v>공격하자</v>
      </c>
    </row>
    <row r="23" spans="1:26">
      <c r="A23" s="4">
        <v>100012</v>
      </c>
      <c r="B23" s="4" t="str">
        <f>VLOOKUP(A23,npc_data!A:F,5,0)</f>
        <v>엘프 레인저_베리타리움</v>
      </c>
      <c r="C23" s="4">
        <v>4.5</v>
      </c>
      <c r="D23" s="4">
        <f>INDEX('!참조_ENUM'!$F$3:$F$6,MATCH(E23,'!참조_ENUM'!$G$3:$G$6,0))</f>
        <v>1</v>
      </c>
      <c r="E23" s="12" t="s">
        <v>78</v>
      </c>
      <c r="F23" s="4" t="s">
        <v>292</v>
      </c>
      <c r="G23" s="4" t="s">
        <v>292</v>
      </c>
      <c r="H23" s="4">
        <v>0</v>
      </c>
      <c r="I23" s="4">
        <v>0</v>
      </c>
      <c r="J23" s="4">
        <v>291</v>
      </c>
      <c r="K23" s="4">
        <v>16</v>
      </c>
      <c r="L23" s="4">
        <v>0</v>
      </c>
      <c r="M23" s="4">
        <v>2</v>
      </c>
      <c r="N23" s="4">
        <v>2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4</v>
      </c>
      <c r="U23" s="4">
        <v>4</v>
      </c>
      <c r="V23" s="4">
        <v>0</v>
      </c>
      <c r="W23" s="4">
        <v>0</v>
      </c>
      <c r="X23" s="4">
        <v>0</v>
      </c>
      <c r="Y23" s="4">
        <v>5</v>
      </c>
      <c r="Z23" s="4" t="s">
        <v>33</v>
      </c>
    </row>
    <row r="24" spans="1:26">
      <c r="A24" s="4">
        <v>110012</v>
      </c>
      <c r="B24" s="4" t="str">
        <f>VLOOKUP(A24,npc_data!A:F,5,0)</f>
        <v>늑대인간_베리타리움</v>
      </c>
      <c r="C24" s="4">
        <f>C23</f>
        <v>4.5</v>
      </c>
      <c r="D24" s="4">
        <f>INDEX('!참조_ENUM'!$F$3:$F$6,MATCH(E24,'!참조_ENUM'!$G$3:$G$6,0))</f>
        <v>1</v>
      </c>
      <c r="E24" s="12" t="s">
        <v>78</v>
      </c>
      <c r="F24" s="4" t="s">
        <v>464</v>
      </c>
      <c r="G24" s="4" t="s">
        <v>464</v>
      </c>
      <c r="H24" s="4">
        <v>0</v>
      </c>
      <c r="I24" s="4">
        <v>0</v>
      </c>
      <c r="J24" s="4">
        <v>319</v>
      </c>
      <c r="K24" s="4">
        <v>15</v>
      </c>
      <c r="L24" s="4">
        <v>0</v>
      </c>
      <c r="M24" s="4">
        <v>3</v>
      </c>
      <c r="N24" s="4">
        <v>2</v>
      </c>
      <c r="O24" s="4">
        <v>0</v>
      </c>
      <c r="P24" s="4">
        <f t="shared" ref="P24" si="73">P23</f>
        <v>0</v>
      </c>
      <c r="Q24" s="4">
        <f t="shared" ref="Q24" si="74">Q23</f>
        <v>0</v>
      </c>
      <c r="R24" s="4">
        <f t="shared" ref="R24" si="75">R23</f>
        <v>0</v>
      </c>
      <c r="S24" s="4">
        <f t="shared" ref="S24" si="76">S23</f>
        <v>0</v>
      </c>
      <c r="T24" s="4">
        <f t="shared" ref="T24" si="77">T23</f>
        <v>4</v>
      </c>
      <c r="U24" s="4">
        <f t="shared" ref="U24" si="78">U23</f>
        <v>4</v>
      </c>
      <c r="V24" s="4">
        <f t="shared" ref="V24" si="79">V23</f>
        <v>0</v>
      </c>
      <c r="W24" s="4">
        <f t="shared" ref="W24" si="80">W23</f>
        <v>0</v>
      </c>
      <c r="X24" s="4">
        <f t="shared" ref="X24" si="81">X23</f>
        <v>0</v>
      </c>
      <c r="Y24" s="4">
        <f t="shared" ref="Y24" si="82">Y23</f>
        <v>5</v>
      </c>
      <c r="Z24" s="4" t="str">
        <f t="shared" ref="Z24" si="83">Z23</f>
        <v>공격하자</v>
      </c>
    </row>
    <row r="25" spans="1:26">
      <c r="A25" s="4">
        <v>100013</v>
      </c>
      <c r="B25" s="4" t="str">
        <f>VLOOKUP(A25,npc_data!A:F,5,0)</f>
        <v>수색대 소총병_전기</v>
      </c>
      <c r="C25" s="4">
        <v>6</v>
      </c>
      <c r="D25" s="4">
        <f>INDEX('!참조_ENUM'!$F$3:$F$6,MATCH(E25,'!참조_ENUM'!$G$3:$G$6,0))</f>
        <v>2</v>
      </c>
      <c r="E25" s="12" t="s">
        <v>126</v>
      </c>
      <c r="F25" s="4" t="s">
        <v>293</v>
      </c>
      <c r="G25" s="4" t="s">
        <v>293</v>
      </c>
      <c r="H25" s="4">
        <v>0</v>
      </c>
      <c r="I25" s="4">
        <v>0</v>
      </c>
      <c r="J25" s="4">
        <v>321</v>
      </c>
      <c r="K25" s="4">
        <v>15</v>
      </c>
      <c r="L25" s="4">
        <v>0</v>
      </c>
      <c r="M25" s="4">
        <v>1</v>
      </c>
      <c r="N25" s="4">
        <v>1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3</v>
      </c>
      <c r="U25" s="4">
        <v>3</v>
      </c>
      <c r="V25" s="4">
        <v>0</v>
      </c>
      <c r="W25" s="4">
        <v>0</v>
      </c>
      <c r="X25" s="4">
        <v>0</v>
      </c>
      <c r="Y25" s="4">
        <v>5</v>
      </c>
      <c r="Z25" s="4" t="s">
        <v>33</v>
      </c>
    </row>
    <row r="26" spans="1:26">
      <c r="A26" s="4">
        <v>110013</v>
      </c>
      <c r="B26" s="4" t="str">
        <f>VLOOKUP(A26,npc_data!A:F,5,0)</f>
        <v>쥬얼 비홀더_전기</v>
      </c>
      <c r="C26" s="4">
        <f>C25</f>
        <v>6</v>
      </c>
      <c r="D26" s="4">
        <f>INDEX('!참조_ENUM'!$F$3:$F$6,MATCH(E26,'!참조_ENUM'!$G$3:$G$6,0))</f>
        <v>2</v>
      </c>
      <c r="E26" s="12" t="s">
        <v>126</v>
      </c>
      <c r="F26" s="4" t="s">
        <v>395</v>
      </c>
      <c r="G26" s="4" t="s">
        <v>395</v>
      </c>
      <c r="H26" s="4">
        <v>0</v>
      </c>
      <c r="I26" s="4">
        <v>0</v>
      </c>
      <c r="J26" s="4">
        <v>303</v>
      </c>
      <c r="K26" s="4">
        <v>16</v>
      </c>
      <c r="L26" s="4">
        <v>0</v>
      </c>
      <c r="M26" s="4">
        <v>0</v>
      </c>
      <c r="N26" s="4">
        <v>1</v>
      </c>
      <c r="O26" s="4">
        <v>0</v>
      </c>
      <c r="P26" s="4">
        <f t="shared" ref="P26" si="84">P25</f>
        <v>0</v>
      </c>
      <c r="Q26" s="4">
        <f t="shared" ref="Q26" si="85">Q25</f>
        <v>0</v>
      </c>
      <c r="R26" s="4">
        <f t="shared" ref="R26" si="86">R25</f>
        <v>0</v>
      </c>
      <c r="S26" s="4">
        <f t="shared" ref="S26" si="87">S25</f>
        <v>0</v>
      </c>
      <c r="T26" s="4">
        <f t="shared" ref="T26" si="88">T25</f>
        <v>3</v>
      </c>
      <c r="U26" s="4">
        <f t="shared" ref="U26" si="89">U25</f>
        <v>3</v>
      </c>
      <c r="V26" s="4">
        <f t="shared" ref="V26" si="90">V25</f>
        <v>0</v>
      </c>
      <c r="W26" s="4">
        <f t="shared" ref="W26" si="91">W25</f>
        <v>0</v>
      </c>
      <c r="X26" s="4">
        <f t="shared" ref="X26" si="92">X25</f>
        <v>0</v>
      </c>
      <c r="Y26" s="4">
        <f t="shared" ref="Y26" si="93">Y25</f>
        <v>5</v>
      </c>
      <c r="Z26" s="4" t="str">
        <f t="shared" ref="Z26" si="94">Z25</f>
        <v>공격하자</v>
      </c>
    </row>
    <row r="27" spans="1:26">
      <c r="A27" s="4">
        <v>100014</v>
      </c>
      <c r="B27" s="4" t="str">
        <f>VLOOKUP(A27,npc_data!A:F,5,0)</f>
        <v>수색대 소총병_마력</v>
      </c>
      <c r="C27" s="4">
        <v>6.5</v>
      </c>
      <c r="D27" s="4">
        <f>INDEX('!참조_ENUM'!$F$3:$F$6,MATCH(E27,'!참조_ENUM'!$G$3:$G$6,0))</f>
        <v>2</v>
      </c>
      <c r="E27" s="12" t="s">
        <v>126</v>
      </c>
      <c r="F27" s="4" t="s">
        <v>294</v>
      </c>
      <c r="G27" s="4" t="s">
        <v>294</v>
      </c>
      <c r="H27" s="4">
        <v>0</v>
      </c>
      <c r="I27" s="4">
        <v>0</v>
      </c>
      <c r="J27" s="4">
        <v>301</v>
      </c>
      <c r="K27" s="4">
        <v>14</v>
      </c>
      <c r="L27" s="4">
        <v>0</v>
      </c>
      <c r="M27" s="4">
        <v>2</v>
      </c>
      <c r="N27" s="4">
        <v>2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3</v>
      </c>
      <c r="U27" s="4">
        <v>3</v>
      </c>
      <c r="V27" s="4">
        <v>0</v>
      </c>
      <c r="W27" s="4">
        <v>0</v>
      </c>
      <c r="X27" s="4">
        <v>0</v>
      </c>
      <c r="Y27" s="4">
        <v>5</v>
      </c>
      <c r="Z27" s="4" t="s">
        <v>33</v>
      </c>
    </row>
    <row r="28" spans="1:26">
      <c r="A28" s="4">
        <v>110014</v>
      </c>
      <c r="B28" s="4" t="str">
        <f>VLOOKUP(A28,npc_data!A:F,5,0)</f>
        <v>쥬얼 비홀더_마력</v>
      </c>
      <c r="C28" s="4">
        <f>C27</f>
        <v>6.5</v>
      </c>
      <c r="D28" s="4">
        <f>INDEX('!참조_ENUM'!$F$3:$F$6,MATCH(E28,'!참조_ENUM'!$G$3:$G$6,0))</f>
        <v>2</v>
      </c>
      <c r="E28" s="12" t="s">
        <v>126</v>
      </c>
      <c r="F28" s="4" t="s">
        <v>395</v>
      </c>
      <c r="G28" s="4" t="s">
        <v>395</v>
      </c>
      <c r="H28" s="4">
        <v>0</v>
      </c>
      <c r="I28" s="4">
        <v>0</v>
      </c>
      <c r="J28" s="4">
        <v>299</v>
      </c>
      <c r="K28" s="4">
        <v>13</v>
      </c>
      <c r="L28" s="4">
        <v>0</v>
      </c>
      <c r="M28" s="4">
        <v>3</v>
      </c>
      <c r="N28" s="4">
        <v>2</v>
      </c>
      <c r="O28" s="4">
        <v>0</v>
      </c>
      <c r="P28" s="4">
        <f t="shared" ref="P28" si="95">P27</f>
        <v>0</v>
      </c>
      <c r="Q28" s="4">
        <f t="shared" ref="Q28" si="96">Q27</f>
        <v>0</v>
      </c>
      <c r="R28" s="4">
        <f t="shared" ref="R28" si="97">R27</f>
        <v>0</v>
      </c>
      <c r="S28" s="4">
        <f t="shared" ref="S28" si="98">S27</f>
        <v>0</v>
      </c>
      <c r="T28" s="4">
        <f t="shared" ref="T28" si="99">T27</f>
        <v>3</v>
      </c>
      <c r="U28" s="4">
        <f t="shared" ref="U28" si="100">U27</f>
        <v>3</v>
      </c>
      <c r="V28" s="4">
        <f t="shared" ref="V28" si="101">V27</f>
        <v>0</v>
      </c>
      <c r="W28" s="4">
        <f t="shared" ref="W28" si="102">W27</f>
        <v>0</v>
      </c>
      <c r="X28" s="4">
        <f t="shared" ref="X28" si="103">X27</f>
        <v>0</v>
      </c>
      <c r="Y28" s="4">
        <f t="shared" ref="Y28" si="104">Y27</f>
        <v>5</v>
      </c>
      <c r="Z28" s="4" t="str">
        <f t="shared" ref="Z28" si="105">Z27</f>
        <v>공격하자</v>
      </c>
    </row>
    <row r="29" spans="1:26">
      <c r="A29" s="4">
        <v>100015</v>
      </c>
      <c r="B29" s="4" t="str">
        <f>VLOOKUP(A29,npc_data!A:F,5,0)</f>
        <v>수색대 소총병_요력</v>
      </c>
      <c r="C29" s="4">
        <v>7</v>
      </c>
      <c r="D29" s="4">
        <f>INDEX('!참조_ENUM'!$F$3:$F$6,MATCH(E29,'!참조_ENUM'!$G$3:$G$6,0))</f>
        <v>2</v>
      </c>
      <c r="E29" s="12" t="s">
        <v>126</v>
      </c>
      <c r="F29" s="4" t="s">
        <v>295</v>
      </c>
      <c r="G29" s="4" t="s">
        <v>295</v>
      </c>
      <c r="H29" s="4">
        <v>0</v>
      </c>
      <c r="I29" s="4">
        <v>0</v>
      </c>
      <c r="J29" s="19">
        <v>891</v>
      </c>
      <c r="K29" s="19">
        <v>24</v>
      </c>
      <c r="L29" s="19">
        <v>0</v>
      </c>
      <c r="M29" s="19">
        <v>4</v>
      </c>
      <c r="N29" s="19">
        <v>4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3</v>
      </c>
      <c r="U29" s="19">
        <v>3</v>
      </c>
      <c r="V29" s="19">
        <f t="shared" ref="V29" si="106">V17*3</f>
        <v>0</v>
      </c>
      <c r="W29" s="4">
        <v>0</v>
      </c>
      <c r="X29" s="4">
        <v>0</v>
      </c>
      <c r="Y29" s="4">
        <v>5</v>
      </c>
      <c r="Z29" s="4" t="s">
        <v>33</v>
      </c>
    </row>
    <row r="30" spans="1:26">
      <c r="A30" s="4">
        <v>110015</v>
      </c>
      <c r="B30" s="4" t="str">
        <f>VLOOKUP(A30,npc_data!A:F,5,0)</f>
        <v>쥬얼 비홀더_요력</v>
      </c>
      <c r="C30" s="4">
        <f>C29</f>
        <v>7</v>
      </c>
      <c r="D30" s="4">
        <f>INDEX('!참조_ENUM'!$F$3:$F$6,MATCH(E30,'!참조_ENUM'!$G$3:$G$6,0))</f>
        <v>2</v>
      </c>
      <c r="E30" s="12" t="s">
        <v>126</v>
      </c>
      <c r="F30" s="4" t="s">
        <v>395</v>
      </c>
      <c r="G30" s="4" t="s">
        <v>395</v>
      </c>
      <c r="H30" s="4">
        <v>0</v>
      </c>
      <c r="I30" s="4">
        <v>0</v>
      </c>
      <c r="J30" s="19">
        <v>865</v>
      </c>
      <c r="K30" s="19">
        <v>26</v>
      </c>
      <c r="L30" s="19">
        <v>0</v>
      </c>
      <c r="M30" s="19">
        <v>3</v>
      </c>
      <c r="N30" s="19">
        <v>4</v>
      </c>
      <c r="O30" s="19">
        <v>0</v>
      </c>
      <c r="P30" s="19">
        <f t="shared" ref="P30" si="107">P29</f>
        <v>0</v>
      </c>
      <c r="Q30" s="19">
        <f t="shared" ref="Q30" si="108">Q29</f>
        <v>0</v>
      </c>
      <c r="R30" s="19">
        <f t="shared" ref="R30" si="109">R29</f>
        <v>0</v>
      </c>
      <c r="S30" s="19">
        <f t="shared" ref="S30" si="110">S29</f>
        <v>0</v>
      </c>
      <c r="T30" s="19">
        <f t="shared" ref="T30" si="111">T29</f>
        <v>3</v>
      </c>
      <c r="U30" s="19">
        <f t="shared" ref="U30" si="112">U29</f>
        <v>3</v>
      </c>
      <c r="V30" s="19">
        <f t="shared" ref="V30" si="113">V29</f>
        <v>0</v>
      </c>
      <c r="W30" s="4">
        <f t="shared" ref="W30" si="114">W29</f>
        <v>0</v>
      </c>
      <c r="X30" s="4">
        <f t="shared" ref="X30" si="115">X29</f>
        <v>0</v>
      </c>
      <c r="Y30" s="4">
        <f t="shared" ref="Y30" si="116">Y29</f>
        <v>5</v>
      </c>
      <c r="Z30" s="4" t="str">
        <f t="shared" ref="Z30" si="117">Z29</f>
        <v>공격하자</v>
      </c>
    </row>
    <row r="31" spans="1:26">
      <c r="A31" s="4">
        <v>100016</v>
      </c>
      <c r="B31" s="4" t="str">
        <f>VLOOKUP(A31,npc_data!A:F,5,0)</f>
        <v>수색대 소총병_베리타리움</v>
      </c>
      <c r="C31" s="4">
        <v>6</v>
      </c>
      <c r="D31" s="4">
        <f>INDEX('!참조_ENUM'!$F$3:$F$6,MATCH(E31,'!참조_ENUM'!$G$3:$G$6,0))</f>
        <v>2</v>
      </c>
      <c r="E31" s="12" t="s">
        <v>126</v>
      </c>
      <c r="F31" s="4" t="s">
        <v>296</v>
      </c>
      <c r="G31" s="4" t="s">
        <v>296</v>
      </c>
      <c r="H31" s="4">
        <v>0</v>
      </c>
      <c r="I31" s="4">
        <v>0</v>
      </c>
      <c r="J31" s="19">
        <v>891</v>
      </c>
      <c r="K31" s="19">
        <v>22</v>
      </c>
      <c r="L31" s="19">
        <v>0</v>
      </c>
      <c r="M31" s="19">
        <v>6</v>
      </c>
      <c r="N31" s="19">
        <v>6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3</v>
      </c>
      <c r="U31" s="19">
        <v>3</v>
      </c>
      <c r="V31" s="19">
        <f t="shared" ref="V31" si="118">V5*3</f>
        <v>0</v>
      </c>
      <c r="W31" s="4">
        <v>0</v>
      </c>
      <c r="X31" s="4">
        <v>0</v>
      </c>
      <c r="Y31" s="4">
        <v>5</v>
      </c>
      <c r="Z31" s="4" t="s">
        <v>33</v>
      </c>
    </row>
    <row r="32" spans="1:26">
      <c r="A32" s="4">
        <v>110016</v>
      </c>
      <c r="B32" s="4" t="str">
        <f>VLOOKUP(A32,npc_data!A:F,5,0)</f>
        <v>쥬얼 비홀더_베리타리움</v>
      </c>
      <c r="C32" s="4">
        <f>C31</f>
        <v>6</v>
      </c>
      <c r="D32" s="4">
        <f>INDEX('!참조_ENUM'!$F$3:$F$6,MATCH(E32,'!참조_ENUM'!$G$3:$G$6,0))</f>
        <v>2</v>
      </c>
      <c r="E32" s="12" t="s">
        <v>126</v>
      </c>
      <c r="F32" s="4" t="s">
        <v>395</v>
      </c>
      <c r="G32" s="4" t="s">
        <v>395</v>
      </c>
      <c r="H32" s="4">
        <v>0</v>
      </c>
      <c r="I32" s="4">
        <v>0</v>
      </c>
      <c r="J32" s="19">
        <v>917</v>
      </c>
      <c r="K32" s="19">
        <v>20</v>
      </c>
      <c r="L32" s="19">
        <v>0</v>
      </c>
      <c r="M32" s="19">
        <v>7</v>
      </c>
      <c r="N32" s="19">
        <v>6</v>
      </c>
      <c r="O32" s="19">
        <v>0</v>
      </c>
      <c r="P32" s="19">
        <f t="shared" ref="P32" si="119">P31</f>
        <v>0</v>
      </c>
      <c r="Q32" s="19">
        <f t="shared" ref="Q32" si="120">Q31</f>
        <v>0</v>
      </c>
      <c r="R32" s="19">
        <f t="shared" ref="R32" si="121">R31</f>
        <v>0</v>
      </c>
      <c r="S32" s="19">
        <f t="shared" ref="S32" si="122">S31</f>
        <v>0</v>
      </c>
      <c r="T32" s="19">
        <f t="shared" ref="T32" si="123">T31</f>
        <v>3</v>
      </c>
      <c r="U32" s="19">
        <f t="shared" ref="U32" si="124">U31</f>
        <v>3</v>
      </c>
      <c r="V32" s="19">
        <f t="shared" ref="V32" si="125">V31</f>
        <v>0</v>
      </c>
      <c r="W32" s="4">
        <f t="shared" ref="W32" si="126">W31</f>
        <v>0</v>
      </c>
      <c r="X32" s="4">
        <f t="shared" ref="X32" si="127">X31</f>
        <v>0</v>
      </c>
      <c r="Y32" s="4">
        <f t="shared" ref="Y32" si="128">Y31</f>
        <v>5</v>
      </c>
      <c r="Z32" s="4" t="str">
        <f t="shared" ref="Z32" si="129">Z31</f>
        <v>공격하자</v>
      </c>
    </row>
    <row r="33" spans="1:26">
      <c r="A33" s="4">
        <v>100017</v>
      </c>
      <c r="B33" s="4" t="str">
        <f>VLOOKUP(A33,npc_data!A:F,5,0)</f>
        <v>엘프 연금술사_전기</v>
      </c>
      <c r="C33" s="4">
        <v>8</v>
      </c>
      <c r="D33" s="4">
        <f>INDEX('!참조_ENUM'!$F$3:$F$6,MATCH(E33,'!참조_ENUM'!$G$3:$G$6,0))</f>
        <v>3</v>
      </c>
      <c r="E33" s="12" t="s">
        <v>79</v>
      </c>
      <c r="F33" s="4" t="s">
        <v>297</v>
      </c>
      <c r="G33" s="4" t="s">
        <v>297</v>
      </c>
      <c r="H33" s="4">
        <v>0</v>
      </c>
      <c r="I33" s="4">
        <v>0</v>
      </c>
      <c r="J33" s="19">
        <v>736</v>
      </c>
      <c r="K33" s="19">
        <v>26</v>
      </c>
      <c r="L33" s="19">
        <v>0</v>
      </c>
      <c r="M33" s="19">
        <v>4</v>
      </c>
      <c r="N33" s="19">
        <v>4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1</v>
      </c>
      <c r="U33" s="19">
        <v>1</v>
      </c>
      <c r="V33" s="19">
        <f t="shared" ref="V33" si="130">V9*3</f>
        <v>0</v>
      </c>
      <c r="W33" s="4">
        <v>0</v>
      </c>
      <c r="X33" s="4">
        <v>0</v>
      </c>
      <c r="Y33" s="4">
        <v>5</v>
      </c>
      <c r="Z33" s="4" t="s">
        <v>33</v>
      </c>
    </row>
    <row r="34" spans="1:26">
      <c r="A34" s="4">
        <v>110017</v>
      </c>
      <c r="B34" s="4" t="str">
        <f>VLOOKUP(A34,npc_data!A:F,5,0)</f>
        <v>놀 연금술사_전기</v>
      </c>
      <c r="C34" s="4">
        <f>C33</f>
        <v>8</v>
      </c>
      <c r="D34" s="4">
        <f>INDEX('!참조_ENUM'!$F$3:$F$6,MATCH(E34,'!참조_ENUM'!$G$3:$G$6,0))</f>
        <v>3</v>
      </c>
      <c r="E34" s="12" t="s">
        <v>79</v>
      </c>
      <c r="F34" s="4" t="s">
        <v>394</v>
      </c>
      <c r="G34" s="4" t="s">
        <v>394</v>
      </c>
      <c r="H34" s="4">
        <v>0</v>
      </c>
      <c r="I34" s="4">
        <v>0</v>
      </c>
      <c r="J34" s="19">
        <v>710</v>
      </c>
      <c r="K34" s="19">
        <v>28</v>
      </c>
      <c r="L34" s="19">
        <v>0</v>
      </c>
      <c r="M34" s="19">
        <v>3</v>
      </c>
      <c r="N34" s="19">
        <v>4</v>
      </c>
      <c r="O34" s="19">
        <v>0</v>
      </c>
      <c r="P34" s="19">
        <f t="shared" ref="P34" si="131">P33</f>
        <v>0</v>
      </c>
      <c r="Q34" s="19">
        <f t="shared" ref="Q34" si="132">Q33</f>
        <v>0</v>
      </c>
      <c r="R34" s="19">
        <f t="shared" ref="R34" si="133">R33</f>
        <v>0</v>
      </c>
      <c r="S34" s="19">
        <f t="shared" ref="S34" si="134">S33</f>
        <v>0</v>
      </c>
      <c r="T34" s="19">
        <f t="shared" ref="T34" si="135">T33</f>
        <v>1</v>
      </c>
      <c r="U34" s="19">
        <f t="shared" ref="U34" si="136">U33</f>
        <v>1</v>
      </c>
      <c r="V34" s="19">
        <f t="shared" ref="V34" si="137">V33</f>
        <v>0</v>
      </c>
      <c r="W34" s="4">
        <f t="shared" ref="W34" si="138">W33</f>
        <v>0</v>
      </c>
      <c r="X34" s="4">
        <f t="shared" ref="X34" si="139">X33</f>
        <v>0</v>
      </c>
      <c r="Y34" s="4">
        <f t="shared" ref="Y34" si="140">Y33</f>
        <v>5</v>
      </c>
      <c r="Z34" s="4" t="str">
        <f t="shared" ref="Z34" si="141">Z33</f>
        <v>공격하자</v>
      </c>
    </row>
    <row r="35" spans="1:26">
      <c r="A35" s="4">
        <v>100018</v>
      </c>
      <c r="B35" s="4" t="str">
        <f>VLOOKUP(A35,npc_data!A:F,5,0)</f>
        <v>엘프 연금술사_마력</v>
      </c>
      <c r="C35" s="4">
        <v>8.5</v>
      </c>
      <c r="D35" s="4">
        <f>INDEX('!참조_ENUM'!$F$3:$F$6,MATCH(E35,'!참조_ENUM'!$G$3:$G$6,0))</f>
        <v>3</v>
      </c>
      <c r="E35" s="12" t="s">
        <v>79</v>
      </c>
      <c r="F35" s="4" t="s">
        <v>298</v>
      </c>
      <c r="G35" s="4" t="s">
        <v>298</v>
      </c>
      <c r="H35" s="4">
        <v>0</v>
      </c>
      <c r="I35" s="4">
        <v>0</v>
      </c>
      <c r="J35" s="4">
        <v>736</v>
      </c>
      <c r="K35" s="4">
        <v>24</v>
      </c>
      <c r="L35" s="4">
        <v>0</v>
      </c>
      <c r="M35" s="4">
        <v>6</v>
      </c>
      <c r="N35" s="4">
        <v>6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1</v>
      </c>
      <c r="U35" s="4">
        <v>1</v>
      </c>
      <c r="V35" s="4">
        <v>0</v>
      </c>
      <c r="W35" s="4">
        <v>0</v>
      </c>
      <c r="X35" s="4">
        <v>0</v>
      </c>
      <c r="Y35" s="4">
        <v>5</v>
      </c>
      <c r="Z35" s="4" t="s">
        <v>33</v>
      </c>
    </row>
    <row r="36" spans="1:26">
      <c r="A36" s="4">
        <v>110018</v>
      </c>
      <c r="B36" s="4" t="str">
        <f>VLOOKUP(A36,npc_data!A:F,5,0)</f>
        <v>놀 연금술사_마력</v>
      </c>
      <c r="C36" s="4">
        <f>C35</f>
        <v>8.5</v>
      </c>
      <c r="D36" s="4">
        <f>INDEX('!참조_ENUM'!$F$3:$F$6,MATCH(E36,'!참조_ENUM'!$G$3:$G$6,0))</f>
        <v>3</v>
      </c>
      <c r="E36" s="12" t="s">
        <v>79</v>
      </c>
      <c r="F36" s="4" t="s">
        <v>394</v>
      </c>
      <c r="G36" s="4" t="s">
        <v>394</v>
      </c>
      <c r="H36" s="4">
        <v>0</v>
      </c>
      <c r="I36" s="4">
        <v>0</v>
      </c>
      <c r="J36" s="4">
        <v>762</v>
      </c>
      <c r="K36" s="4">
        <v>22</v>
      </c>
      <c r="L36" s="4">
        <v>0</v>
      </c>
      <c r="M36" s="4">
        <v>7</v>
      </c>
      <c r="N36" s="4">
        <v>6</v>
      </c>
      <c r="O36" s="4">
        <v>0</v>
      </c>
      <c r="P36" s="4">
        <f t="shared" ref="P36" si="142">P35</f>
        <v>0</v>
      </c>
      <c r="Q36" s="4">
        <f t="shared" ref="Q36" si="143">Q35</f>
        <v>0</v>
      </c>
      <c r="R36" s="4">
        <f t="shared" ref="R36" si="144">R35</f>
        <v>0</v>
      </c>
      <c r="S36" s="4">
        <f t="shared" ref="S36" si="145">S35</f>
        <v>0</v>
      </c>
      <c r="T36" s="4">
        <f t="shared" ref="T36" si="146">T35</f>
        <v>1</v>
      </c>
      <c r="U36" s="4">
        <f t="shared" ref="U36" si="147">U35</f>
        <v>1</v>
      </c>
      <c r="V36" s="4">
        <f t="shared" ref="V36" si="148">V35</f>
        <v>0</v>
      </c>
      <c r="W36" s="4">
        <f t="shared" ref="W36" si="149">W35</f>
        <v>0</v>
      </c>
      <c r="X36" s="4">
        <f t="shared" ref="X36" si="150">X35</f>
        <v>0</v>
      </c>
      <c r="Y36" s="4">
        <f t="shared" ref="Y36" si="151">Y35</f>
        <v>5</v>
      </c>
      <c r="Z36" s="4" t="str">
        <f t="shared" ref="Z36" si="152">Z35</f>
        <v>공격하자</v>
      </c>
    </row>
    <row r="37" spans="1:26">
      <c r="A37" s="4">
        <v>100019</v>
      </c>
      <c r="B37" s="4" t="str">
        <f>VLOOKUP(A37,npc_data!A:F,5,0)</f>
        <v>엘프 연금술사_요력</v>
      </c>
      <c r="C37" s="4">
        <v>9</v>
      </c>
      <c r="D37" s="4">
        <f>INDEX('!참조_ENUM'!$F$3:$F$6,MATCH(E37,'!참조_ENUM'!$G$3:$G$6,0))</f>
        <v>3</v>
      </c>
      <c r="E37" s="12" t="s">
        <v>79</v>
      </c>
      <c r="F37" s="4" t="s">
        <v>299</v>
      </c>
      <c r="G37" s="4" t="s">
        <v>299</v>
      </c>
      <c r="H37" s="4">
        <v>0</v>
      </c>
      <c r="I37" s="4">
        <v>0</v>
      </c>
      <c r="J37" s="4">
        <v>693</v>
      </c>
      <c r="K37" s="4">
        <v>40</v>
      </c>
      <c r="L37" s="4">
        <v>0</v>
      </c>
      <c r="M37" s="4">
        <v>3</v>
      </c>
      <c r="N37" s="4">
        <v>3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1</v>
      </c>
      <c r="U37" s="4">
        <v>1</v>
      </c>
      <c r="V37" s="4">
        <v>0</v>
      </c>
      <c r="W37" s="4">
        <v>0</v>
      </c>
      <c r="X37" s="4">
        <v>0</v>
      </c>
      <c r="Y37" s="4">
        <v>5</v>
      </c>
      <c r="Z37" s="4" t="s">
        <v>33</v>
      </c>
    </row>
    <row r="38" spans="1:26">
      <c r="A38" s="4">
        <v>110019</v>
      </c>
      <c r="B38" s="4" t="str">
        <f>VLOOKUP(A38,npc_data!A:F,5,0)</f>
        <v>놀 연금술사_요력</v>
      </c>
      <c r="C38" s="4">
        <f>C37</f>
        <v>9</v>
      </c>
      <c r="D38" s="4">
        <f>INDEX('!참조_ENUM'!$F$3:$F$6,MATCH(E38,'!참조_ENUM'!$G$3:$G$6,0))</f>
        <v>3</v>
      </c>
      <c r="E38" s="12" t="s">
        <v>79</v>
      </c>
      <c r="F38" s="4" t="s">
        <v>394</v>
      </c>
      <c r="G38" s="4" t="s">
        <v>394</v>
      </c>
      <c r="H38" s="4">
        <v>0</v>
      </c>
      <c r="I38" s="4">
        <v>0</v>
      </c>
      <c r="J38" s="4">
        <v>687</v>
      </c>
      <c r="K38" s="4">
        <v>42</v>
      </c>
      <c r="L38" s="4">
        <v>0</v>
      </c>
      <c r="M38" s="4">
        <v>1</v>
      </c>
      <c r="N38" s="4">
        <v>3</v>
      </c>
      <c r="O38" s="4">
        <v>0</v>
      </c>
      <c r="P38" s="4">
        <f t="shared" ref="P38" si="153">P37</f>
        <v>0</v>
      </c>
      <c r="Q38" s="4">
        <f t="shared" ref="Q38" si="154">Q37</f>
        <v>0</v>
      </c>
      <c r="R38" s="4">
        <f t="shared" ref="R38" si="155">R37</f>
        <v>0</v>
      </c>
      <c r="S38" s="4">
        <f t="shared" ref="S38" si="156">S37</f>
        <v>0</v>
      </c>
      <c r="T38" s="4">
        <f t="shared" ref="T38" si="157">T37</f>
        <v>1</v>
      </c>
      <c r="U38" s="4">
        <f t="shared" ref="U38" si="158">U37</f>
        <v>1</v>
      </c>
      <c r="V38" s="4">
        <f t="shared" ref="V38" si="159">V37</f>
        <v>0</v>
      </c>
      <c r="W38" s="4">
        <f t="shared" ref="W38" si="160">W37</f>
        <v>0</v>
      </c>
      <c r="X38" s="4">
        <f t="shared" ref="X38" si="161">X37</f>
        <v>0</v>
      </c>
      <c r="Y38" s="4">
        <f t="shared" ref="Y38" si="162">Y37</f>
        <v>5</v>
      </c>
      <c r="Z38" s="4" t="str">
        <f t="shared" ref="Z38" si="163">Z37</f>
        <v>공격하자</v>
      </c>
    </row>
    <row r="39" spans="1:26">
      <c r="A39" s="4">
        <v>100020</v>
      </c>
      <c r="B39" s="4" t="str">
        <f>VLOOKUP(A39,npc_data!A:F,5,0)</f>
        <v>엘프 연금술사_베리타리움</v>
      </c>
      <c r="C39" s="4">
        <v>8</v>
      </c>
      <c r="D39" s="4">
        <f>INDEX('!참조_ENUM'!$F$3:$F$6,MATCH(E39,'!참조_ENUM'!$G$3:$G$6,0))</f>
        <v>3</v>
      </c>
      <c r="E39" s="12" t="s">
        <v>79</v>
      </c>
      <c r="F39" s="4" t="s">
        <v>300</v>
      </c>
      <c r="G39" s="4" t="s">
        <v>300</v>
      </c>
      <c r="H39" s="4">
        <v>0</v>
      </c>
      <c r="I39" s="4">
        <v>0</v>
      </c>
      <c r="J39" s="4">
        <v>699</v>
      </c>
      <c r="K39" s="4">
        <v>38</v>
      </c>
      <c r="L39" s="4">
        <v>0</v>
      </c>
      <c r="M39" s="4">
        <v>4</v>
      </c>
      <c r="N39" s="4">
        <v>4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1</v>
      </c>
      <c r="U39" s="4">
        <v>1</v>
      </c>
      <c r="V39" s="4">
        <v>0</v>
      </c>
      <c r="W39" s="4">
        <v>0</v>
      </c>
      <c r="X39" s="4">
        <v>0</v>
      </c>
      <c r="Y39" s="4">
        <v>5</v>
      </c>
      <c r="Z39" s="4" t="s">
        <v>33</v>
      </c>
    </row>
    <row r="40" spans="1:26">
      <c r="A40" s="4">
        <v>110020</v>
      </c>
      <c r="B40" s="4" t="str">
        <f>VLOOKUP(A40,npc_data!A:F,5,0)</f>
        <v>놀 연금술사_베리타리움</v>
      </c>
      <c r="C40" s="4">
        <f>C39</f>
        <v>8</v>
      </c>
      <c r="D40" s="4">
        <f>INDEX('!참조_ENUM'!$F$3:$F$6,MATCH(E40,'!참조_ENUM'!$G$3:$G$6,0))</f>
        <v>3</v>
      </c>
      <c r="E40" s="12" t="s">
        <v>79</v>
      </c>
      <c r="F40" s="4" t="s">
        <v>394</v>
      </c>
      <c r="G40" s="4" t="s">
        <v>394</v>
      </c>
      <c r="H40" s="4">
        <v>0</v>
      </c>
      <c r="I40" s="4">
        <v>0</v>
      </c>
      <c r="J40" s="4">
        <v>725</v>
      </c>
      <c r="K40" s="4">
        <v>36</v>
      </c>
      <c r="L40" s="4">
        <v>0</v>
      </c>
      <c r="M40" s="4">
        <v>6</v>
      </c>
      <c r="N40" s="4">
        <v>4</v>
      </c>
      <c r="O40" s="4">
        <v>0</v>
      </c>
      <c r="P40" s="4">
        <f t="shared" ref="P40" si="164">P39</f>
        <v>0</v>
      </c>
      <c r="Q40" s="4">
        <f t="shared" ref="Q40" si="165">Q39</f>
        <v>0</v>
      </c>
      <c r="R40" s="4">
        <f t="shared" ref="R40" si="166">R39</f>
        <v>0</v>
      </c>
      <c r="S40" s="4">
        <f t="shared" ref="S40" si="167">S39</f>
        <v>0</v>
      </c>
      <c r="T40" s="4">
        <f t="shared" ref="T40" si="168">T39</f>
        <v>1</v>
      </c>
      <c r="U40" s="4">
        <f t="shared" ref="U40" si="169">U39</f>
        <v>1</v>
      </c>
      <c r="V40" s="4">
        <f t="shared" ref="V40" si="170">V39</f>
        <v>0</v>
      </c>
      <c r="W40" s="4">
        <f t="shared" ref="W40" si="171">W39</f>
        <v>0</v>
      </c>
      <c r="X40" s="4">
        <f t="shared" ref="X40" si="172">X39</f>
        <v>0</v>
      </c>
      <c r="Y40" s="4">
        <f t="shared" ref="Y40" si="173">Y39</f>
        <v>5</v>
      </c>
      <c r="Z40" s="4" t="str">
        <f t="shared" ref="Z40" si="174">Z39</f>
        <v>공격하자</v>
      </c>
    </row>
    <row r="41" spans="1:26">
      <c r="A41" s="4">
        <v>100021</v>
      </c>
      <c r="B41" s="4" t="str">
        <f>VLOOKUP(A41,npc_data!A:F,5,0)</f>
        <v>정예 연금술사_전기</v>
      </c>
      <c r="C41" s="4">
        <v>8.1999999999999993</v>
      </c>
      <c r="D41" s="4">
        <f>INDEX('!참조_ENUM'!$F$3:$F$6,MATCH(E41,'!참조_ENUM'!$G$3:$G$6,0))</f>
        <v>3</v>
      </c>
      <c r="E41" s="12" t="s">
        <v>79</v>
      </c>
      <c r="F41" s="4" t="s">
        <v>321</v>
      </c>
      <c r="G41" s="4" t="s">
        <v>321</v>
      </c>
      <c r="H41" s="4">
        <v>0</v>
      </c>
      <c r="I41" s="4">
        <v>0</v>
      </c>
      <c r="J41" s="4">
        <v>715</v>
      </c>
      <c r="K41" s="4">
        <v>36</v>
      </c>
      <c r="L41" s="4">
        <v>0</v>
      </c>
      <c r="M41" s="4">
        <v>1</v>
      </c>
      <c r="N41" s="4">
        <v>1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1</v>
      </c>
      <c r="U41" s="4">
        <v>1</v>
      </c>
      <c r="V41" s="4">
        <v>0</v>
      </c>
      <c r="W41" s="4">
        <v>0</v>
      </c>
      <c r="X41" s="4">
        <v>0</v>
      </c>
      <c r="Y41" s="4">
        <v>5</v>
      </c>
      <c r="Z41" s="4" t="s">
        <v>33</v>
      </c>
    </row>
    <row r="42" spans="1:26">
      <c r="A42" s="4">
        <v>110021</v>
      </c>
      <c r="B42" s="4" t="str">
        <f>VLOOKUP(A42,npc_data!A:F,5,0)</f>
        <v>정예 연금술사_마력</v>
      </c>
      <c r="C42" s="4">
        <v>8.6999999999999993</v>
      </c>
      <c r="D42" s="4">
        <f>INDEX('!참조_ENUM'!$F$3:$F$6,MATCH(E42,'!참조_ENUM'!$G$3:$G$6,0))</f>
        <v>3</v>
      </c>
      <c r="E42" s="12" t="s">
        <v>79</v>
      </c>
      <c r="F42" s="4" t="s">
        <v>322</v>
      </c>
      <c r="G42" s="4" t="s">
        <v>322</v>
      </c>
      <c r="H42" s="4">
        <v>0</v>
      </c>
      <c r="I42" s="4">
        <v>0</v>
      </c>
      <c r="J42" s="19">
        <v>687</v>
      </c>
      <c r="K42" s="19">
        <v>38</v>
      </c>
      <c r="L42" s="19">
        <v>0</v>
      </c>
      <c r="M42" s="19">
        <v>0</v>
      </c>
      <c r="N42" s="19">
        <v>1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1</v>
      </c>
      <c r="U42" s="19">
        <v>1</v>
      </c>
      <c r="V42" s="19">
        <f t="shared" ref="V42" si="175">V35*3</f>
        <v>0</v>
      </c>
      <c r="W42" s="4">
        <v>0</v>
      </c>
      <c r="X42" s="4">
        <v>0</v>
      </c>
      <c r="Y42" s="4">
        <v>5</v>
      </c>
      <c r="Z42" s="4" t="s">
        <v>33</v>
      </c>
    </row>
    <row r="43" spans="1:26">
      <c r="A43" s="4">
        <v>100022</v>
      </c>
      <c r="B43" s="4" t="str">
        <f>VLOOKUP(A43,npc_data!A:F,5,0)</f>
        <v>정예 연금술사_요력</v>
      </c>
      <c r="C43" s="4">
        <v>9.5</v>
      </c>
      <c r="D43" s="4">
        <v>2</v>
      </c>
      <c r="E43" s="12" t="s">
        <v>79</v>
      </c>
      <c r="F43" s="4" t="s">
        <v>323</v>
      </c>
      <c r="G43" s="4" t="s">
        <v>323</v>
      </c>
      <c r="H43" s="4">
        <v>0</v>
      </c>
      <c r="I43" s="4">
        <v>0</v>
      </c>
      <c r="J43" s="19">
        <v>707</v>
      </c>
      <c r="K43" s="19">
        <v>34</v>
      </c>
      <c r="L43" s="19">
        <v>0</v>
      </c>
      <c r="M43" s="19">
        <v>3</v>
      </c>
      <c r="N43" s="19">
        <v>3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1</v>
      </c>
      <c r="U43" s="19">
        <v>1</v>
      </c>
      <c r="V43" s="19">
        <f t="shared" ref="V43" si="176">V39*3</f>
        <v>0</v>
      </c>
      <c r="W43" s="4">
        <v>0</v>
      </c>
      <c r="X43" s="4">
        <v>0</v>
      </c>
      <c r="Y43" s="4">
        <v>5</v>
      </c>
      <c r="Z43" s="4" t="s">
        <v>33</v>
      </c>
    </row>
    <row r="44" spans="1:26">
      <c r="A44" s="4">
        <v>110022</v>
      </c>
      <c r="B44" s="4" t="str">
        <f>VLOOKUP(A44,npc_data!A:F,5,0)</f>
        <v>정예 연금술사_베리타리움</v>
      </c>
      <c r="C44" s="4">
        <v>10</v>
      </c>
      <c r="D44" s="4">
        <f>INDEX('!참조_ENUM'!$F$3:$F$6,MATCH(E44,'!참조_ENUM'!$G$3:$G$6,0))</f>
        <v>3</v>
      </c>
      <c r="E44" s="12" t="s">
        <v>79</v>
      </c>
      <c r="F44" s="4" t="s">
        <v>324</v>
      </c>
      <c r="G44" s="4" t="s">
        <v>324</v>
      </c>
      <c r="H44" s="4">
        <v>0</v>
      </c>
      <c r="I44" s="4">
        <v>0</v>
      </c>
      <c r="J44" s="19">
        <v>745</v>
      </c>
      <c r="K44" s="19">
        <v>32</v>
      </c>
      <c r="L44" s="19">
        <v>0</v>
      </c>
      <c r="M44" s="19">
        <v>4</v>
      </c>
      <c r="N44" s="19">
        <v>3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1</v>
      </c>
      <c r="U44" s="19">
        <v>1</v>
      </c>
      <c r="V44" s="19">
        <f t="shared" ref="V44" si="177">V25*3</f>
        <v>0</v>
      </c>
      <c r="W44" s="4">
        <v>0</v>
      </c>
      <c r="X44" s="4">
        <v>0</v>
      </c>
      <c r="Y44" s="4">
        <v>5</v>
      </c>
      <c r="Z44" s="4" t="s">
        <v>33</v>
      </c>
    </row>
    <row r="45" spans="1:26">
      <c r="A45" s="4">
        <v>100023</v>
      </c>
      <c r="B45" s="4" t="str">
        <f>VLOOKUP(A45,npc_data!A:F,5,0)</f>
        <v>(정예)거한_전기</v>
      </c>
      <c r="C45" s="4">
        <v>2.2999999999999998</v>
      </c>
      <c r="D45" s="4">
        <f>INDEX('!참조_ENUM'!$F$3:$F$6,MATCH(E45,'!참조_ENUM'!$G$3:$G$6,0))</f>
        <v>1</v>
      </c>
      <c r="E45" s="12" t="s">
        <v>78</v>
      </c>
      <c r="F45" s="4" t="s">
        <v>285</v>
      </c>
      <c r="G45" s="4" t="s">
        <v>285</v>
      </c>
      <c r="H45" s="4">
        <v>0</v>
      </c>
      <c r="I45" s="4">
        <v>0</v>
      </c>
      <c r="J45" s="19">
        <v>707</v>
      </c>
      <c r="K45" s="19">
        <v>34</v>
      </c>
      <c r="L45" s="19">
        <v>0</v>
      </c>
      <c r="M45" s="19">
        <v>1</v>
      </c>
      <c r="N45" s="19">
        <v>1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4</v>
      </c>
      <c r="U45" s="19">
        <v>4</v>
      </c>
      <c r="V45" s="19">
        <f t="shared" ref="V45" si="178">V37*3</f>
        <v>0</v>
      </c>
      <c r="W45" s="4">
        <v>0</v>
      </c>
      <c r="X45" s="4">
        <v>20</v>
      </c>
      <c r="Y45" s="4">
        <v>5</v>
      </c>
      <c r="Z45" s="4" t="s">
        <v>33</v>
      </c>
    </row>
    <row r="46" spans="1:26">
      <c r="A46" s="4">
        <v>100024</v>
      </c>
      <c r="B46" s="4" t="str">
        <f>VLOOKUP(A46,npc_data!A:F,5,0)</f>
        <v>(정예)거한_마력</v>
      </c>
      <c r="C46" s="4">
        <v>2.6999999999999997</v>
      </c>
      <c r="D46" s="4">
        <f>INDEX('!참조_ENUM'!$F$3:$F$6,MATCH(E46,'!참조_ENUM'!$G$3:$G$6,0))</f>
        <v>1</v>
      </c>
      <c r="E46" s="12" t="s">
        <v>78</v>
      </c>
      <c r="F46" s="4" t="s">
        <v>286</v>
      </c>
      <c r="G46" s="4" t="s">
        <v>286</v>
      </c>
      <c r="H46" s="4">
        <v>0</v>
      </c>
      <c r="I46" s="4">
        <v>0</v>
      </c>
      <c r="J46" s="19">
        <v>679</v>
      </c>
      <c r="K46" s="19">
        <v>36</v>
      </c>
      <c r="L46" s="19">
        <v>0</v>
      </c>
      <c r="M46" s="19">
        <v>0</v>
      </c>
      <c r="N46" s="19">
        <v>1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4</v>
      </c>
      <c r="U46" s="19">
        <v>4</v>
      </c>
      <c r="V46" s="19">
        <f t="shared" ref="V46" si="179">V29*3</f>
        <v>0</v>
      </c>
      <c r="W46" s="4">
        <v>0</v>
      </c>
      <c r="X46" s="4">
        <v>20</v>
      </c>
      <c r="Y46" s="4">
        <v>5</v>
      </c>
      <c r="Z46" s="4" t="s">
        <v>33</v>
      </c>
    </row>
    <row r="47" spans="1:26">
      <c r="A47" s="4">
        <v>100025</v>
      </c>
      <c r="B47" s="4" t="str">
        <f>VLOOKUP(A47,npc_data!A:F,5,0)</f>
        <v>(정예)거한_요력</v>
      </c>
      <c r="C47" s="4">
        <v>2.9</v>
      </c>
      <c r="D47" s="4">
        <f>INDEX('!참조_ENUM'!$F$3:$F$6,MATCH(E47,'!참조_ENUM'!$G$3:$G$6,0))</f>
        <v>1</v>
      </c>
      <c r="E47" s="12" t="s">
        <v>78</v>
      </c>
      <c r="F47" s="4" t="s">
        <v>287</v>
      </c>
      <c r="G47" s="4" t="s">
        <v>287</v>
      </c>
      <c r="H47" s="4">
        <v>0</v>
      </c>
      <c r="I47" s="4">
        <v>0</v>
      </c>
      <c r="J47" s="4">
        <v>699</v>
      </c>
      <c r="K47" s="4">
        <v>32</v>
      </c>
      <c r="L47" s="4">
        <v>0</v>
      </c>
      <c r="M47" s="4">
        <v>3</v>
      </c>
      <c r="N47" s="4">
        <v>3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4</v>
      </c>
      <c r="U47" s="4">
        <v>4</v>
      </c>
      <c r="V47" s="4">
        <f t="shared" ref="V47" si="180">V43*2</f>
        <v>0</v>
      </c>
      <c r="W47" s="4">
        <v>0</v>
      </c>
      <c r="X47" s="4">
        <v>20</v>
      </c>
      <c r="Y47" s="4">
        <v>5</v>
      </c>
      <c r="Z47" s="4" t="s">
        <v>33</v>
      </c>
    </row>
    <row r="48" spans="1:26">
      <c r="A48" s="4">
        <v>100026</v>
      </c>
      <c r="B48" s="4" t="str">
        <f>VLOOKUP(A48,npc_data!A:F,5,0)</f>
        <v>(정예)거한_베리타리움</v>
      </c>
      <c r="C48" s="4">
        <v>2.5</v>
      </c>
      <c r="D48" s="4">
        <f>INDEX('!참조_ENUM'!$F$3:$F$6,MATCH(E48,'!참조_ENUM'!$G$3:$G$6,0))</f>
        <v>1</v>
      </c>
      <c r="E48" s="12" t="s">
        <v>78</v>
      </c>
      <c r="F48" s="4" t="s">
        <v>288</v>
      </c>
      <c r="G48" s="4" t="s">
        <v>288</v>
      </c>
      <c r="H48" s="4">
        <v>0</v>
      </c>
      <c r="I48" s="4">
        <v>0</v>
      </c>
      <c r="J48" s="4">
        <v>737</v>
      </c>
      <c r="K48" s="4">
        <v>30</v>
      </c>
      <c r="L48" s="4">
        <v>0</v>
      </c>
      <c r="M48" s="4">
        <v>4</v>
      </c>
      <c r="N48" s="4">
        <v>3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4</v>
      </c>
      <c r="U48" s="4">
        <v>4</v>
      </c>
      <c r="V48" s="4">
        <v>0</v>
      </c>
      <c r="W48" s="4">
        <v>0</v>
      </c>
      <c r="X48" s="4">
        <v>20</v>
      </c>
      <c r="Y48" s="4">
        <v>5</v>
      </c>
      <c r="Z48" s="4" t="s">
        <v>33</v>
      </c>
    </row>
    <row r="49" spans="1:26">
      <c r="A49" s="4">
        <v>100027</v>
      </c>
      <c r="B49" s="4" t="str">
        <f>VLOOKUP(A49,npc_data!A:F,5,0)</f>
        <v>(정예)엘프_회피탱_전기</v>
      </c>
      <c r="C49" s="4">
        <v>4.8</v>
      </c>
      <c r="D49" s="4">
        <f>INDEX('!참조_ENUM'!$F$3:$F$6,MATCH(E49,'!참조_ENUM'!$G$3:$G$6,0))</f>
        <v>1</v>
      </c>
      <c r="E49" s="12" t="s">
        <v>78</v>
      </c>
      <c r="F49" s="4" t="s">
        <v>289</v>
      </c>
      <c r="G49" s="4" t="s">
        <v>289</v>
      </c>
      <c r="H49" s="4">
        <v>0</v>
      </c>
      <c r="I49" s="4">
        <v>0</v>
      </c>
      <c r="J49" s="4">
        <v>743</v>
      </c>
      <c r="K49" s="4">
        <v>30</v>
      </c>
      <c r="L49" s="4">
        <v>0</v>
      </c>
      <c r="M49" s="4">
        <v>1</v>
      </c>
      <c r="N49" s="4">
        <v>1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70</v>
      </c>
      <c r="U49" s="4">
        <v>2</v>
      </c>
      <c r="V49" s="4">
        <v>0</v>
      </c>
      <c r="W49" s="4">
        <v>0</v>
      </c>
      <c r="X49" s="4">
        <v>10</v>
      </c>
      <c r="Y49" s="4">
        <v>5</v>
      </c>
      <c r="Z49" s="4" t="s">
        <v>33</v>
      </c>
    </row>
    <row r="50" spans="1:26">
      <c r="A50" s="4">
        <v>100028</v>
      </c>
      <c r="B50" s="4" t="str">
        <f>VLOOKUP(A50,npc_data!A:F,5,0)</f>
        <v>(정예)엘프_회피탱_마력</v>
      </c>
      <c r="C50" s="4">
        <v>4.3</v>
      </c>
      <c r="D50" s="4">
        <f>INDEX('!참조_ENUM'!$F$3:$F$6,MATCH(E50,'!참조_ENUM'!$G$3:$G$6,0))</f>
        <v>1</v>
      </c>
      <c r="E50" s="12" t="s">
        <v>78</v>
      </c>
      <c r="F50" s="4" t="s">
        <v>290</v>
      </c>
      <c r="G50" s="4" t="s">
        <v>290</v>
      </c>
      <c r="H50" s="4">
        <v>0</v>
      </c>
      <c r="I50" s="4">
        <v>0</v>
      </c>
      <c r="J50" s="4">
        <v>715</v>
      </c>
      <c r="K50" s="4">
        <v>32</v>
      </c>
      <c r="L50" s="4">
        <v>0</v>
      </c>
      <c r="M50" s="4">
        <v>0</v>
      </c>
      <c r="N50" s="4">
        <v>1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70</v>
      </c>
      <c r="U50" s="4">
        <v>2</v>
      </c>
      <c r="V50" s="4">
        <v>0</v>
      </c>
      <c r="W50" s="4">
        <v>0</v>
      </c>
      <c r="X50" s="4">
        <v>10</v>
      </c>
      <c r="Y50" s="4">
        <v>5</v>
      </c>
      <c r="Z50" s="4" t="s">
        <v>33</v>
      </c>
    </row>
    <row r="51" spans="1:26">
      <c r="A51" s="4">
        <v>100029</v>
      </c>
      <c r="B51" s="4" t="str">
        <f>VLOOKUP(A51,npc_data!A:F,5,0)</f>
        <v>(정예)엘프_회피탱_요력</v>
      </c>
      <c r="C51" s="4">
        <v>5.3</v>
      </c>
      <c r="D51" s="4">
        <f>INDEX('!참조_ENUM'!$F$3:$F$6,MATCH(E51,'!참조_ENUM'!$G$3:$G$6,0))</f>
        <v>1</v>
      </c>
      <c r="E51" s="12" t="s">
        <v>78</v>
      </c>
      <c r="F51" s="4" t="s">
        <v>291</v>
      </c>
      <c r="G51" s="4" t="s">
        <v>291</v>
      </c>
      <c r="H51" s="4">
        <v>0</v>
      </c>
      <c r="I51" s="4">
        <v>0</v>
      </c>
      <c r="J51" s="4">
        <v>729</v>
      </c>
      <c r="K51" s="4">
        <v>28</v>
      </c>
      <c r="L51" s="4">
        <v>0</v>
      </c>
      <c r="M51" s="4">
        <v>3</v>
      </c>
      <c r="N51" s="4">
        <v>3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70</v>
      </c>
      <c r="U51" s="4">
        <v>2</v>
      </c>
      <c r="V51" s="4">
        <v>0</v>
      </c>
      <c r="W51" s="4">
        <v>0</v>
      </c>
      <c r="X51" s="4">
        <v>10</v>
      </c>
      <c r="Y51" s="4">
        <v>5</v>
      </c>
      <c r="Z51" s="4" t="s">
        <v>33</v>
      </c>
    </row>
    <row r="52" spans="1:26">
      <c r="A52" s="4">
        <v>100030</v>
      </c>
      <c r="B52" s="4" t="str">
        <f>VLOOKUP(A52,npc_data!A:F,5,0)</f>
        <v>(정예)엘프_회피탱_베리타리움</v>
      </c>
      <c r="C52" s="4">
        <v>4.8</v>
      </c>
      <c r="D52" s="4">
        <f>INDEX('!참조_ENUM'!$F$3:$F$6,MATCH(E52,'!참조_ENUM'!$G$3:$G$6,0))</f>
        <v>1</v>
      </c>
      <c r="E52" s="12" t="s">
        <v>78</v>
      </c>
      <c r="F52" s="4" t="s">
        <v>292</v>
      </c>
      <c r="G52" s="4" t="s">
        <v>292</v>
      </c>
      <c r="H52" s="4">
        <v>0</v>
      </c>
      <c r="I52" s="4">
        <v>0</v>
      </c>
      <c r="J52" s="4">
        <v>737</v>
      </c>
      <c r="K52" s="4">
        <v>26</v>
      </c>
      <c r="L52" s="4">
        <v>0</v>
      </c>
      <c r="M52" s="4">
        <v>4</v>
      </c>
      <c r="N52" s="4">
        <v>3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70</v>
      </c>
      <c r="U52" s="4">
        <v>2</v>
      </c>
      <c r="V52" s="4">
        <v>0</v>
      </c>
      <c r="W52" s="4">
        <v>0</v>
      </c>
      <c r="X52" s="4">
        <v>10</v>
      </c>
      <c r="Y52" s="4">
        <v>5</v>
      </c>
      <c r="Z52" s="4" t="s">
        <v>33</v>
      </c>
    </row>
    <row r="53" spans="1:26">
      <c r="A53" s="4">
        <v>100031</v>
      </c>
      <c r="B53" s="4" t="str">
        <f>VLOOKUP(A53,npc_data!A:F,5,0)</f>
        <v>(정예)엘프 레인저_전기</v>
      </c>
      <c r="C53" s="4">
        <v>4.8</v>
      </c>
      <c r="D53" s="4">
        <f>INDEX('!참조_ENUM'!$F$3:$F$6,MATCH(E53,'!참조_ENUM'!$G$3:$G$6,0))</f>
        <v>1</v>
      </c>
      <c r="E53" s="12" t="s">
        <v>78</v>
      </c>
      <c r="F53" s="4" t="s">
        <v>289</v>
      </c>
      <c r="G53" s="4" t="s">
        <v>289</v>
      </c>
      <c r="H53" s="4">
        <v>0</v>
      </c>
      <c r="I53" s="4">
        <v>0</v>
      </c>
      <c r="J53" s="4">
        <v>1779</v>
      </c>
      <c r="K53" s="4">
        <v>45</v>
      </c>
      <c r="L53" s="4">
        <v>0</v>
      </c>
      <c r="M53" s="4">
        <v>0</v>
      </c>
      <c r="N53" s="4">
        <v>2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8</v>
      </c>
      <c r="U53" s="4">
        <v>8</v>
      </c>
      <c r="V53" s="4">
        <v>0</v>
      </c>
      <c r="W53" s="4">
        <v>0</v>
      </c>
      <c r="X53" s="4">
        <v>0</v>
      </c>
      <c r="Y53" s="4">
        <v>5</v>
      </c>
      <c r="Z53" s="4" t="s">
        <v>33</v>
      </c>
    </row>
    <row r="54" spans="1:26">
      <c r="A54" s="4">
        <v>100032</v>
      </c>
      <c r="B54" s="4" t="str">
        <f>VLOOKUP(A54,npc_data!A:F,5,0)</f>
        <v>(정예)엘프 레인저_마력</v>
      </c>
      <c r="C54" s="4">
        <v>4.3</v>
      </c>
      <c r="D54" s="4">
        <f>INDEX('!참조_ENUM'!$F$3:$F$6,MATCH(E54,'!참조_ENUM'!$G$3:$G$6,0))</f>
        <v>1</v>
      </c>
      <c r="E54" s="12" t="s">
        <v>78</v>
      </c>
      <c r="F54" s="4" t="s">
        <v>290</v>
      </c>
      <c r="G54" s="4" t="s">
        <v>290</v>
      </c>
      <c r="H54" s="4">
        <v>0</v>
      </c>
      <c r="I54" s="4">
        <v>0</v>
      </c>
      <c r="J54" s="4">
        <v>1759</v>
      </c>
      <c r="K54" s="4">
        <v>0</v>
      </c>
      <c r="L54" s="4">
        <v>45</v>
      </c>
      <c r="M54" s="4">
        <v>6</v>
      </c>
      <c r="N54" s="4">
        <v>4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8</v>
      </c>
      <c r="U54" s="4">
        <v>8</v>
      </c>
      <c r="V54" s="4">
        <v>0</v>
      </c>
      <c r="W54" s="4">
        <v>0</v>
      </c>
      <c r="X54" s="4">
        <v>0</v>
      </c>
      <c r="Y54" s="4">
        <v>5</v>
      </c>
      <c r="Z54" s="4" t="s">
        <v>33</v>
      </c>
    </row>
    <row r="55" spans="1:26">
      <c r="A55" s="4">
        <v>100033</v>
      </c>
      <c r="B55" s="4" t="str">
        <f>VLOOKUP(A55,npc_data!A:F,5,0)</f>
        <v>(정예)엘프 레인저_요력</v>
      </c>
      <c r="C55" s="4">
        <v>5.3</v>
      </c>
      <c r="D55" s="4">
        <f>INDEX('!참조_ENUM'!$F$3:$F$6,MATCH(E55,'!참조_ENUM'!$G$3:$G$6,0))</f>
        <v>1</v>
      </c>
      <c r="E55" s="12" t="s">
        <v>78</v>
      </c>
      <c r="F55" s="4" t="s">
        <v>291</v>
      </c>
      <c r="G55" s="4" t="s">
        <v>291</v>
      </c>
      <c r="H55" s="4">
        <v>0</v>
      </c>
      <c r="I55" s="4">
        <v>0</v>
      </c>
      <c r="J55" s="4">
        <v>4370</v>
      </c>
      <c r="K55" s="4">
        <v>0</v>
      </c>
      <c r="L55" s="4">
        <v>63</v>
      </c>
      <c r="M55" s="4">
        <v>7.5</v>
      </c>
      <c r="N55" s="4">
        <v>5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8</v>
      </c>
      <c r="U55" s="4">
        <v>8</v>
      </c>
      <c r="V55" s="4">
        <v>0</v>
      </c>
      <c r="W55" s="4">
        <v>0</v>
      </c>
      <c r="X55" s="4">
        <v>0</v>
      </c>
      <c r="Y55" s="4">
        <v>5</v>
      </c>
      <c r="Z55" s="4" t="s">
        <v>33</v>
      </c>
    </row>
    <row r="56" spans="1:26">
      <c r="A56" s="4">
        <v>100034</v>
      </c>
      <c r="B56" s="4" t="str">
        <f>VLOOKUP(A56,npc_data!A:F,5,0)</f>
        <v>(정예)엘프 레인저_베리타리움</v>
      </c>
      <c r="C56" s="4">
        <v>4.8</v>
      </c>
      <c r="D56" s="4">
        <f>INDEX('!참조_ENUM'!$F$3:$F$6,MATCH(E56,'!참조_ENUM'!$G$3:$G$6,0))</f>
        <v>1</v>
      </c>
      <c r="E56" s="12" t="s">
        <v>78</v>
      </c>
      <c r="F56" s="4" t="s">
        <v>292</v>
      </c>
      <c r="G56" s="4" t="s">
        <v>292</v>
      </c>
      <c r="H56" s="4">
        <v>0</v>
      </c>
      <c r="I56" s="4">
        <v>0</v>
      </c>
      <c r="J56" s="4">
        <v>666</v>
      </c>
      <c r="K56" s="4">
        <v>22</v>
      </c>
      <c r="L56" s="4">
        <v>0</v>
      </c>
      <c r="M56" s="4">
        <v>6</v>
      </c>
      <c r="N56" s="4">
        <v>4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8</v>
      </c>
      <c r="U56" s="4">
        <v>8</v>
      </c>
      <c r="V56" s="4">
        <v>0</v>
      </c>
      <c r="W56" s="4">
        <v>0</v>
      </c>
      <c r="X56" s="4">
        <v>0</v>
      </c>
      <c r="Y56" s="4">
        <v>5</v>
      </c>
      <c r="Z56" s="4" t="s">
        <v>33</v>
      </c>
    </row>
    <row r="57" spans="1:26">
      <c r="A57" s="4">
        <v>100035</v>
      </c>
      <c r="B57" s="4" t="str">
        <f>VLOOKUP(A57,npc_data!A:F,5,0)</f>
        <v>(정예)수색대 소총병_전기</v>
      </c>
      <c r="C57" s="4">
        <v>6.3</v>
      </c>
      <c r="D57" s="4">
        <f>INDEX('!참조_ENUM'!$F$3:$F$6,MATCH(E57,'!참조_ENUM'!$G$3:$G$6,0))</f>
        <v>2</v>
      </c>
      <c r="E57" s="12" t="s">
        <v>126</v>
      </c>
      <c r="F57" s="4" t="s">
        <v>293</v>
      </c>
      <c r="G57" s="4" t="s">
        <v>293</v>
      </c>
      <c r="H57" s="4">
        <v>0</v>
      </c>
      <c r="I57" s="4">
        <v>0</v>
      </c>
      <c r="J57" s="4">
        <v>554</v>
      </c>
      <c r="K57" s="4">
        <v>32</v>
      </c>
      <c r="L57" s="4">
        <v>0</v>
      </c>
      <c r="M57" s="4">
        <v>1</v>
      </c>
      <c r="N57" s="4">
        <v>1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6</v>
      </c>
      <c r="U57" s="4">
        <v>6</v>
      </c>
      <c r="V57" s="4">
        <v>0</v>
      </c>
      <c r="W57" s="4">
        <v>0</v>
      </c>
      <c r="X57" s="4">
        <v>0</v>
      </c>
      <c r="Y57" s="4">
        <v>5</v>
      </c>
      <c r="Z57" s="4" t="s">
        <v>33</v>
      </c>
    </row>
    <row r="58" spans="1:26">
      <c r="A58" s="4">
        <v>100036</v>
      </c>
      <c r="B58" s="4" t="str">
        <f>VLOOKUP(A58,npc_data!A:F,5,0)</f>
        <v>(정예)수색대 소총병_마력</v>
      </c>
      <c r="C58" s="4">
        <v>6.8</v>
      </c>
      <c r="D58" s="4">
        <f>INDEX('!참조_ENUM'!$F$3:$F$6,MATCH(E58,'!참조_ENUM'!$G$3:$G$6,0))</f>
        <v>2</v>
      </c>
      <c r="E58" s="12" t="s">
        <v>126</v>
      </c>
      <c r="F58" s="4" t="s">
        <v>294</v>
      </c>
      <c r="G58" s="4" t="s">
        <v>294</v>
      </c>
      <c r="H58" s="4">
        <v>0</v>
      </c>
      <c r="I58" s="4">
        <v>0</v>
      </c>
      <c r="J58" s="4">
        <v>525</v>
      </c>
      <c r="K58" s="4">
        <v>34</v>
      </c>
      <c r="L58" s="4">
        <v>0</v>
      </c>
      <c r="M58" s="4">
        <v>0</v>
      </c>
      <c r="N58" s="4">
        <v>1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6</v>
      </c>
      <c r="U58" s="4">
        <v>6</v>
      </c>
      <c r="V58" s="4">
        <v>0</v>
      </c>
      <c r="W58" s="4">
        <v>0</v>
      </c>
      <c r="X58" s="4">
        <v>0</v>
      </c>
      <c r="Y58" s="4">
        <v>5</v>
      </c>
      <c r="Z58" s="4" t="s">
        <v>33</v>
      </c>
    </row>
    <row r="59" spans="1:26">
      <c r="A59" s="4">
        <v>100037</v>
      </c>
      <c r="B59" s="4" t="str">
        <f>VLOOKUP(A59,npc_data!A:F,5,0)</f>
        <v>(정예)수색대 소총병_요력</v>
      </c>
      <c r="C59" s="4">
        <v>7.3</v>
      </c>
      <c r="D59" s="4">
        <f>INDEX('!참조_ENUM'!$F$3:$F$6,MATCH(E59,'!참조_ENUM'!$G$3:$G$6,0))</f>
        <v>2</v>
      </c>
      <c r="E59" s="12" t="s">
        <v>126</v>
      </c>
      <c r="F59" s="4" t="s">
        <v>295</v>
      </c>
      <c r="G59" s="4" t="s">
        <v>295</v>
      </c>
      <c r="H59" s="4">
        <v>0</v>
      </c>
      <c r="I59" s="4">
        <v>0</v>
      </c>
      <c r="J59" s="4">
        <v>548</v>
      </c>
      <c r="K59" s="4">
        <v>30</v>
      </c>
      <c r="L59" s="4">
        <v>0</v>
      </c>
      <c r="M59" s="4">
        <v>3</v>
      </c>
      <c r="N59" s="4">
        <v>3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6</v>
      </c>
      <c r="U59" s="4">
        <v>6</v>
      </c>
      <c r="V59" s="4">
        <v>0</v>
      </c>
      <c r="W59" s="4">
        <v>0</v>
      </c>
      <c r="X59" s="4">
        <v>0</v>
      </c>
      <c r="Y59" s="4">
        <v>5</v>
      </c>
      <c r="Z59" s="4" t="s">
        <v>33</v>
      </c>
    </row>
    <row r="60" spans="1:26">
      <c r="A60" s="4">
        <v>100038</v>
      </c>
      <c r="B60" s="4" t="str">
        <f>VLOOKUP(A60,npc_data!A:F,5,0)</f>
        <v>(정예)수색대 소총병_베리타리움</v>
      </c>
      <c r="C60" s="4">
        <v>6.3</v>
      </c>
      <c r="D60" s="4">
        <f>INDEX('!참조_ENUM'!$F$3:$F$6,MATCH(E60,'!참조_ENUM'!$G$3:$G$6,0))</f>
        <v>2</v>
      </c>
      <c r="E60" s="12" t="s">
        <v>126</v>
      </c>
      <c r="F60" s="4" t="s">
        <v>296</v>
      </c>
      <c r="G60" s="4" t="s">
        <v>296</v>
      </c>
      <c r="H60" s="4">
        <v>0</v>
      </c>
      <c r="I60" s="4">
        <v>0</v>
      </c>
      <c r="J60" s="4">
        <v>586</v>
      </c>
      <c r="K60" s="4">
        <v>28</v>
      </c>
      <c r="L60" s="4">
        <v>0</v>
      </c>
      <c r="M60" s="4">
        <v>4</v>
      </c>
      <c r="N60" s="4">
        <v>3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6</v>
      </c>
      <c r="U60" s="4">
        <v>6</v>
      </c>
      <c r="V60" s="4">
        <v>0</v>
      </c>
      <c r="W60" s="4">
        <v>0</v>
      </c>
      <c r="X60" s="4">
        <v>0</v>
      </c>
      <c r="Y60" s="4">
        <v>5</v>
      </c>
      <c r="Z60" s="4" t="s">
        <v>33</v>
      </c>
    </row>
    <row r="61" spans="1:26">
      <c r="A61" s="4">
        <v>100039</v>
      </c>
      <c r="B61" s="4" t="str">
        <f>VLOOKUP(A61,npc_data!A:F,5,0)</f>
        <v>(정예)엘프 연금술사_전기</v>
      </c>
      <c r="C61" s="4">
        <v>8.3000000000000007</v>
      </c>
      <c r="D61" s="4">
        <f>INDEX('!참조_ENUM'!$F$3:$F$6,MATCH(E61,'!참조_ENUM'!$G$3:$G$6,0))</f>
        <v>3</v>
      </c>
      <c r="E61" s="12" t="s">
        <v>79</v>
      </c>
      <c r="F61" s="4" t="s">
        <v>297</v>
      </c>
      <c r="G61" s="4" t="s">
        <v>297</v>
      </c>
      <c r="H61" s="4">
        <v>0</v>
      </c>
      <c r="I61" s="4">
        <v>0</v>
      </c>
      <c r="J61" s="4">
        <v>546</v>
      </c>
      <c r="K61" s="4">
        <v>30</v>
      </c>
      <c r="L61" s="4">
        <v>0</v>
      </c>
      <c r="M61" s="4">
        <v>1</v>
      </c>
      <c r="N61" s="4">
        <v>1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2</v>
      </c>
      <c r="U61" s="4">
        <v>2</v>
      </c>
      <c r="V61" s="4">
        <v>0</v>
      </c>
      <c r="W61" s="4">
        <v>0</v>
      </c>
      <c r="X61" s="4">
        <v>0</v>
      </c>
      <c r="Y61" s="4">
        <v>5</v>
      </c>
      <c r="Z61" s="4" t="s">
        <v>33</v>
      </c>
    </row>
    <row r="62" spans="1:26">
      <c r="A62" s="4">
        <v>100040</v>
      </c>
      <c r="B62" s="4" t="str">
        <f>VLOOKUP(A62,npc_data!A:F,5,0)</f>
        <v>(정예)엘프 연금술사_마력</v>
      </c>
      <c r="C62" s="4">
        <v>8.8000000000000007</v>
      </c>
      <c r="D62" s="4">
        <f>INDEX('!참조_ENUM'!$F$3:$F$6,MATCH(E62,'!참조_ENUM'!$G$3:$G$6,0))</f>
        <v>3</v>
      </c>
      <c r="E62" s="12" t="s">
        <v>79</v>
      </c>
      <c r="F62" s="4" t="s">
        <v>298</v>
      </c>
      <c r="G62" s="4" t="s">
        <v>298</v>
      </c>
      <c r="H62" s="4">
        <v>0</v>
      </c>
      <c r="I62" s="4">
        <v>0</v>
      </c>
      <c r="J62" s="4">
        <v>517</v>
      </c>
      <c r="K62" s="4">
        <v>32</v>
      </c>
      <c r="L62" s="4">
        <v>0</v>
      </c>
      <c r="M62" s="4">
        <v>0</v>
      </c>
      <c r="N62" s="4">
        <v>1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2</v>
      </c>
      <c r="U62" s="4">
        <v>2</v>
      </c>
      <c r="V62" s="4">
        <v>0</v>
      </c>
      <c r="W62" s="4">
        <v>0</v>
      </c>
      <c r="X62" s="4">
        <v>0</v>
      </c>
      <c r="Y62" s="4">
        <v>5</v>
      </c>
      <c r="Z62" s="4" t="s">
        <v>33</v>
      </c>
    </row>
    <row r="63" spans="1:26">
      <c r="A63" s="4">
        <v>100041</v>
      </c>
      <c r="B63" s="4" t="str">
        <f>VLOOKUP(A63,npc_data!A:F,5,0)</f>
        <v>(정예)엘프 연금술사_요력</v>
      </c>
      <c r="C63" s="4">
        <v>9.3000000000000007</v>
      </c>
      <c r="D63" s="4">
        <f>INDEX('!참조_ENUM'!$F$3:$F$6,MATCH(E63,'!참조_ENUM'!$G$3:$G$6,0))</f>
        <v>3</v>
      </c>
      <c r="E63" s="12" t="s">
        <v>79</v>
      </c>
      <c r="F63" s="4" t="s">
        <v>299</v>
      </c>
      <c r="G63" s="4" t="s">
        <v>299</v>
      </c>
      <c r="H63" s="4">
        <v>0</v>
      </c>
      <c r="I63" s="4">
        <v>0</v>
      </c>
      <c r="J63" s="4">
        <v>540</v>
      </c>
      <c r="K63" s="4">
        <v>28</v>
      </c>
      <c r="L63" s="4">
        <v>0</v>
      </c>
      <c r="M63" s="4">
        <v>3</v>
      </c>
      <c r="N63" s="4">
        <v>3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2</v>
      </c>
      <c r="U63" s="4">
        <v>2</v>
      </c>
      <c r="V63" s="4">
        <v>0</v>
      </c>
      <c r="W63" s="4">
        <v>0</v>
      </c>
      <c r="X63" s="4">
        <v>0</v>
      </c>
      <c r="Y63" s="4">
        <v>5</v>
      </c>
      <c r="Z63" s="4" t="s">
        <v>33</v>
      </c>
    </row>
    <row r="64" spans="1:26">
      <c r="A64" s="4">
        <v>100042</v>
      </c>
      <c r="B64" s="4" t="str">
        <f>VLOOKUP(A64,npc_data!A:F,5,0)</f>
        <v>(정예)엘프 연금술사_베리타리움</v>
      </c>
      <c r="C64" s="4">
        <v>8.3000000000000007</v>
      </c>
      <c r="D64" s="4">
        <f>INDEX('!참조_ENUM'!$F$3:$F$6,MATCH(E64,'!참조_ENUM'!$G$3:$G$6,0))</f>
        <v>3</v>
      </c>
      <c r="E64" s="12" t="s">
        <v>79</v>
      </c>
      <c r="F64" s="4" t="s">
        <v>300</v>
      </c>
      <c r="G64" s="4" t="s">
        <v>300</v>
      </c>
      <c r="H64" s="4">
        <v>0</v>
      </c>
      <c r="I64" s="4">
        <v>0</v>
      </c>
      <c r="J64" s="4">
        <v>578</v>
      </c>
      <c r="K64" s="4">
        <v>26</v>
      </c>
      <c r="L64" s="4">
        <v>0</v>
      </c>
      <c r="M64" s="4">
        <v>4</v>
      </c>
      <c r="N64" s="4">
        <v>3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2</v>
      </c>
      <c r="U64" s="4">
        <v>2</v>
      </c>
      <c r="V64" s="4">
        <v>0</v>
      </c>
      <c r="W64" s="4">
        <v>0</v>
      </c>
      <c r="X64" s="4">
        <v>0</v>
      </c>
      <c r="Y64" s="4">
        <v>5</v>
      </c>
      <c r="Z64" s="4" t="s">
        <v>33</v>
      </c>
    </row>
    <row r="65" spans="1:26">
      <c r="A65" s="4">
        <v>100043</v>
      </c>
      <c r="B65" s="4" t="str">
        <f>VLOOKUP(A65,npc_data!A:F,5,0)</f>
        <v>(정예)정예 연금술사_전기</v>
      </c>
      <c r="C65" s="4">
        <v>8.5</v>
      </c>
      <c r="D65" s="4">
        <f>INDEX('!참조_ENUM'!$F$3:$F$6,MATCH(E65,'!참조_ENUM'!$G$3:$G$6,0))</f>
        <v>3</v>
      </c>
      <c r="E65" s="12" t="s">
        <v>79</v>
      </c>
      <c r="F65" s="4" t="s">
        <v>321</v>
      </c>
      <c r="G65" s="4" t="s">
        <v>321</v>
      </c>
      <c r="H65" s="4">
        <v>0</v>
      </c>
      <c r="I65" s="4">
        <v>0</v>
      </c>
      <c r="J65" s="4">
        <v>642</v>
      </c>
      <c r="K65" s="4">
        <v>20</v>
      </c>
      <c r="L65" s="4">
        <v>0</v>
      </c>
      <c r="M65" s="4">
        <v>1</v>
      </c>
      <c r="N65" s="4">
        <v>1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2</v>
      </c>
      <c r="U65" s="4">
        <v>2</v>
      </c>
      <c r="V65" s="4">
        <v>0</v>
      </c>
      <c r="W65" s="4">
        <v>0</v>
      </c>
      <c r="X65" s="4">
        <v>0</v>
      </c>
      <c r="Y65" s="4">
        <v>5</v>
      </c>
      <c r="Z65" s="4" t="s">
        <v>33</v>
      </c>
    </row>
    <row r="66" spans="1:26">
      <c r="A66" s="4">
        <v>100044</v>
      </c>
      <c r="B66" s="4" t="str">
        <f>VLOOKUP(A66,npc_data!A:F,5,0)</f>
        <v>(정예)정예 연금술사_마력</v>
      </c>
      <c r="C66" s="4">
        <v>9</v>
      </c>
      <c r="D66" s="4">
        <f>INDEX('!참조_ENUM'!$F$3:$F$6,MATCH(E66,'!참조_ENUM'!$G$3:$G$6,0))</f>
        <v>3</v>
      </c>
      <c r="E66" s="12" t="s">
        <v>79</v>
      </c>
      <c r="F66" s="4" t="s">
        <v>322</v>
      </c>
      <c r="G66" s="4" t="s">
        <v>322</v>
      </c>
      <c r="H66" s="4">
        <v>0</v>
      </c>
      <c r="I66" s="4">
        <v>0</v>
      </c>
      <c r="J66" s="4">
        <v>613</v>
      </c>
      <c r="K66" s="4">
        <v>22</v>
      </c>
      <c r="L66" s="4">
        <v>0</v>
      </c>
      <c r="M66" s="4">
        <v>0</v>
      </c>
      <c r="N66" s="4">
        <v>1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2</v>
      </c>
      <c r="U66" s="4">
        <v>2</v>
      </c>
      <c r="V66" s="4">
        <v>0</v>
      </c>
      <c r="W66" s="4">
        <v>0</v>
      </c>
      <c r="X66" s="4">
        <v>0</v>
      </c>
      <c r="Y66" s="4">
        <v>5</v>
      </c>
      <c r="Z66" s="4" t="s">
        <v>33</v>
      </c>
    </row>
    <row r="67" spans="1:26">
      <c r="A67" s="4">
        <v>100045</v>
      </c>
      <c r="B67" s="4" t="str">
        <f>VLOOKUP(A67,npc_data!A:F,5,0)</f>
        <v>(정예)정예 연금술사_요력</v>
      </c>
      <c r="C67" s="4">
        <v>9.8000000000000007</v>
      </c>
      <c r="D67" s="4">
        <f>INDEX('!참조_ENUM'!$F$3:$F$6,MATCH(E67,'!참조_ENUM'!$G$3:$G$6,0))</f>
        <v>3</v>
      </c>
      <c r="E67" s="12" t="s">
        <v>79</v>
      </c>
      <c r="F67" s="4" t="s">
        <v>323</v>
      </c>
      <c r="G67" s="4" t="s">
        <v>323</v>
      </c>
      <c r="H67" s="4">
        <v>0</v>
      </c>
      <c r="I67" s="4">
        <v>0</v>
      </c>
      <c r="J67" s="4">
        <v>630</v>
      </c>
      <c r="K67" s="4">
        <v>18</v>
      </c>
      <c r="L67" s="4">
        <v>0</v>
      </c>
      <c r="M67" s="4">
        <v>3</v>
      </c>
      <c r="N67" s="4">
        <v>3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2</v>
      </c>
      <c r="U67" s="4">
        <v>2</v>
      </c>
      <c r="V67" s="4">
        <v>0</v>
      </c>
      <c r="W67" s="4">
        <v>0</v>
      </c>
      <c r="X67" s="4">
        <v>0</v>
      </c>
      <c r="Y67" s="4">
        <v>5</v>
      </c>
      <c r="Z67" s="4" t="s">
        <v>33</v>
      </c>
    </row>
    <row r="68" spans="1:26">
      <c r="A68" s="4">
        <v>100046</v>
      </c>
      <c r="B68" s="4" t="str">
        <f>VLOOKUP(A68,npc_data!A:F,5,0)</f>
        <v>(정예)정예 연금술사_베리타리움</v>
      </c>
      <c r="C68" s="4">
        <v>10.3</v>
      </c>
      <c r="D68" s="4">
        <f>INDEX('!참조_ENUM'!$F$3:$F$6,MATCH(E68,'!참조_ENUM'!$G$3:$G$6,0))</f>
        <v>3</v>
      </c>
      <c r="E68" s="12" t="s">
        <v>79</v>
      </c>
      <c r="F68" s="4" t="s">
        <v>324</v>
      </c>
      <c r="G68" s="4" t="s">
        <v>324</v>
      </c>
      <c r="H68" s="4">
        <v>0</v>
      </c>
      <c r="I68" s="4">
        <v>0</v>
      </c>
      <c r="J68" s="4">
        <v>638</v>
      </c>
      <c r="K68" s="4">
        <v>16</v>
      </c>
      <c r="L68" s="4">
        <v>0</v>
      </c>
      <c r="M68" s="4">
        <v>4</v>
      </c>
      <c r="N68" s="4">
        <v>3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2</v>
      </c>
      <c r="U68" s="4">
        <v>2</v>
      </c>
      <c r="V68" s="4">
        <v>0</v>
      </c>
      <c r="W68" s="4">
        <v>0</v>
      </c>
      <c r="X68" s="4">
        <v>0</v>
      </c>
      <c r="Y68" s="4">
        <v>5</v>
      </c>
      <c r="Z68" s="4" t="s">
        <v>33</v>
      </c>
    </row>
    <row r="69" spans="1:26">
      <c r="A69" s="4">
        <v>200001</v>
      </c>
      <c r="B69" s="4" t="str">
        <f>VLOOKUP(A69,npc_data!A:F,5,0)</f>
        <v>보스_마네</v>
      </c>
      <c r="C69" s="4">
        <v>9</v>
      </c>
      <c r="D69" s="4">
        <f>INDEX('!참조_ENUM'!$F$3:$F$6,MATCH(E69,'!참조_ENUM'!$G$3:$G$6,0))</f>
        <v>3</v>
      </c>
      <c r="E69" s="12" t="s">
        <v>79</v>
      </c>
      <c r="F69" s="4" t="s">
        <v>325</v>
      </c>
      <c r="G69" s="4" t="s">
        <v>325</v>
      </c>
      <c r="H69" s="4">
        <v>0</v>
      </c>
      <c r="I69" s="4">
        <v>0</v>
      </c>
      <c r="J69" s="4">
        <v>1402</v>
      </c>
      <c r="K69" s="4">
        <v>40</v>
      </c>
      <c r="L69" s="4">
        <v>0</v>
      </c>
      <c r="M69" s="4">
        <v>0</v>
      </c>
      <c r="N69" s="4">
        <v>2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12</v>
      </c>
      <c r="U69" s="4">
        <v>12</v>
      </c>
      <c r="V69" s="4">
        <v>0</v>
      </c>
      <c r="W69" s="4">
        <v>20</v>
      </c>
      <c r="X69" s="4">
        <v>50</v>
      </c>
      <c r="Y69" s="4">
        <v>5</v>
      </c>
      <c r="Z69" s="4" t="s">
        <v>33</v>
      </c>
    </row>
    <row r="70" spans="1:26">
      <c r="A70" s="4">
        <v>200002</v>
      </c>
      <c r="B70" s="4" t="str">
        <f>VLOOKUP(A70,npc_data!A:F,5,0)</f>
        <v>보스_엘리자베스</v>
      </c>
      <c r="C70" s="4">
        <v>9</v>
      </c>
      <c r="D70" s="4">
        <f>INDEX('!참조_ENUM'!$F$3:$F$6,MATCH(E70,'!참조_ENUM'!$G$3:$G$6,0))</f>
        <v>3</v>
      </c>
      <c r="E70" s="12" t="s">
        <v>79</v>
      </c>
      <c r="F70" s="4" t="s">
        <v>203</v>
      </c>
      <c r="G70" s="4" t="s">
        <v>203</v>
      </c>
      <c r="H70" s="4">
        <v>0</v>
      </c>
      <c r="I70" s="4">
        <v>210004</v>
      </c>
      <c r="J70" s="4">
        <v>1423</v>
      </c>
      <c r="K70" s="4">
        <v>0</v>
      </c>
      <c r="L70" s="4">
        <v>40</v>
      </c>
      <c r="M70" s="4">
        <v>6</v>
      </c>
      <c r="N70" s="4">
        <v>4</v>
      </c>
      <c r="O70" s="4">
        <v>0</v>
      </c>
      <c r="P70" s="4">
        <v>0</v>
      </c>
      <c r="Q70" s="4">
        <v>0</v>
      </c>
      <c r="R70" s="4">
        <v>0</v>
      </c>
      <c r="S70" s="4">
        <v>10</v>
      </c>
      <c r="T70" s="4">
        <v>20</v>
      </c>
      <c r="U70" s="4">
        <v>20</v>
      </c>
      <c r="V70" s="4">
        <v>0</v>
      </c>
      <c r="W70" s="4">
        <v>20</v>
      </c>
      <c r="X70" s="4">
        <v>50</v>
      </c>
      <c r="Y70" s="4">
        <v>5</v>
      </c>
      <c r="Z70" s="4" t="s">
        <v>33</v>
      </c>
    </row>
    <row r="71" spans="1:26">
      <c r="A71" s="4">
        <v>900001</v>
      </c>
      <c r="B71" s="4" t="str">
        <f>VLOOKUP(A71,npc_data!A:F,5,0)</f>
        <v>보스_엘리자베스</v>
      </c>
      <c r="C71" s="4">
        <v>50</v>
      </c>
      <c r="D71" s="4">
        <f>INDEX('!참조_ENUM'!$F$3:$F$6,MATCH(E71,'!참조_ENUM'!$G$3:$G$6,0))</f>
        <v>3</v>
      </c>
      <c r="E71" s="12" t="s">
        <v>79</v>
      </c>
      <c r="F71" s="4" t="s">
        <v>203</v>
      </c>
      <c r="G71" s="4" t="s">
        <v>203</v>
      </c>
      <c r="H71" s="4">
        <v>0</v>
      </c>
      <c r="I71" s="4">
        <v>210004</v>
      </c>
      <c r="J71" s="4">
        <v>4256</v>
      </c>
      <c r="K71" s="4">
        <v>0</v>
      </c>
      <c r="L71" s="4">
        <v>56</v>
      </c>
      <c r="M71" s="4">
        <v>7.5</v>
      </c>
      <c r="N71" s="4">
        <v>5</v>
      </c>
      <c r="O71" s="4">
        <v>0</v>
      </c>
      <c r="P71" s="4">
        <v>0</v>
      </c>
      <c r="Q71" s="4">
        <v>0</v>
      </c>
      <c r="R71" s="4">
        <v>0</v>
      </c>
      <c r="S71" s="4">
        <v>20</v>
      </c>
      <c r="T71" s="4">
        <v>20</v>
      </c>
      <c r="U71" s="4">
        <v>20</v>
      </c>
      <c r="V71" s="4">
        <v>0</v>
      </c>
      <c r="W71" s="4">
        <v>0</v>
      </c>
      <c r="X71" s="4">
        <v>100</v>
      </c>
      <c r="Y71" s="4">
        <v>5</v>
      </c>
      <c r="Z71" s="4" t="s">
        <v>33</v>
      </c>
    </row>
    <row r="72" spans="1:26">
      <c r="A72" s="4"/>
      <c r="B72" s="4"/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U43"/>
  <sheetViews>
    <sheetView zoomScale="85" zoomScaleNormal="85" workbookViewId="0">
      <selection activeCell="K23" sqref="K23"/>
    </sheetView>
  </sheetViews>
  <sheetFormatPr defaultRowHeight="17.399999999999999"/>
  <cols>
    <col min="1" max="1" width="15.8984375" bestFit="1" customWidth="1"/>
    <col min="2" max="2" width="18.5" customWidth="1"/>
    <col min="3" max="3" width="15.3984375" customWidth="1"/>
    <col min="4" max="4" width="18.69921875" customWidth="1"/>
    <col min="5" max="5" width="9.8984375" bestFit="1" customWidth="1"/>
    <col min="6" max="6" width="16.69921875" bestFit="1" customWidth="1"/>
    <col min="7" max="7" width="20.3984375" customWidth="1"/>
    <col min="8" max="8" width="16.69921875" customWidth="1"/>
    <col min="9" max="9" width="16.69921875" bestFit="1" customWidth="1"/>
    <col min="10" max="19" width="8.8984375" customWidth="1"/>
    <col min="20" max="20" width="9.69921875" customWidth="1"/>
    <col min="21" max="21" width="12" customWidth="1"/>
    <col min="22" max="22" width="16.5" customWidth="1"/>
  </cols>
  <sheetData>
    <row r="1" spans="1:21">
      <c r="A1" t="s">
        <v>72</v>
      </c>
    </row>
    <row r="2" spans="1:21">
      <c r="A2" s="1" t="s">
        <v>65</v>
      </c>
      <c r="B2" s="1" t="s">
        <v>106</v>
      </c>
      <c r="C2" s="1" t="s">
        <v>67</v>
      </c>
      <c r="D2" s="1" t="s">
        <v>67</v>
      </c>
      <c r="E2" s="1" t="s">
        <v>69</v>
      </c>
      <c r="F2" s="1" t="s">
        <v>107</v>
      </c>
      <c r="G2" s="1" t="s">
        <v>113</v>
      </c>
      <c r="H2" s="1" t="s">
        <v>109</v>
      </c>
      <c r="I2" s="1" t="s">
        <v>108</v>
      </c>
      <c r="J2" s="1" t="s">
        <v>90</v>
      </c>
      <c r="K2" s="1" t="s">
        <v>91</v>
      </c>
      <c r="L2" s="1" t="s">
        <v>92</v>
      </c>
      <c r="M2" s="1" t="s">
        <v>93</v>
      </c>
      <c r="N2" s="1" t="s">
        <v>94</v>
      </c>
      <c r="O2" s="1" t="s">
        <v>70</v>
      </c>
      <c r="P2" s="1" t="s">
        <v>71</v>
      </c>
      <c r="Q2" s="1" t="s">
        <v>95</v>
      </c>
      <c r="R2" s="1" t="s">
        <v>96</v>
      </c>
      <c r="S2" s="1" t="s">
        <v>97</v>
      </c>
      <c r="T2" s="1" t="s">
        <v>110</v>
      </c>
      <c r="U2" s="1" t="s">
        <v>26</v>
      </c>
    </row>
    <row r="3" spans="1:21">
      <c r="A3" s="2" t="s">
        <v>85</v>
      </c>
      <c r="B3" s="2" t="s">
        <v>3</v>
      </c>
      <c r="C3" s="2" t="s">
        <v>66</v>
      </c>
      <c r="D3" s="2" t="s">
        <v>3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</row>
    <row r="4" spans="1:21">
      <c r="A4" s="3" t="s">
        <v>73</v>
      </c>
      <c r="B4" s="3" t="s">
        <v>105</v>
      </c>
      <c r="C4" s="3" t="s">
        <v>68</v>
      </c>
      <c r="D4" s="3" t="s">
        <v>68</v>
      </c>
      <c r="E4" s="3" t="s">
        <v>116</v>
      </c>
      <c r="F4" s="3" t="s">
        <v>117</v>
      </c>
      <c r="G4" s="3" t="s">
        <v>118</v>
      </c>
      <c r="H4" s="3" t="s">
        <v>119</v>
      </c>
      <c r="I4" s="3" t="s">
        <v>120</v>
      </c>
      <c r="J4" s="3" t="s">
        <v>121</v>
      </c>
      <c r="K4" s="3" t="s">
        <v>122</v>
      </c>
      <c r="L4" s="3" t="s">
        <v>123</v>
      </c>
      <c r="M4" s="3" t="s">
        <v>124</v>
      </c>
      <c r="N4" s="3" t="s">
        <v>125</v>
      </c>
      <c r="O4" s="3" t="s">
        <v>62</v>
      </c>
      <c r="P4" s="3" t="s">
        <v>63</v>
      </c>
      <c r="Q4" s="3" t="s">
        <v>98</v>
      </c>
      <c r="R4" s="3" t="s">
        <v>111</v>
      </c>
      <c r="S4" s="3" t="s">
        <v>99</v>
      </c>
      <c r="T4" s="3" t="s">
        <v>112</v>
      </c>
      <c r="U4" s="3" t="s">
        <v>31</v>
      </c>
    </row>
    <row r="5" spans="1:21">
      <c r="A5" s="4">
        <v>1</v>
      </c>
      <c r="B5" s="12" t="s">
        <v>396</v>
      </c>
      <c r="C5" s="12">
        <f>INDEX('!참조_ENUM'!$N$3:$N$7,MATCH(D5,'!참조_ENUM'!$O$3:$O$7,0))</f>
        <v>1</v>
      </c>
      <c r="D5" s="12" t="s">
        <v>82</v>
      </c>
      <c r="E5" s="4">
        <v>55</v>
      </c>
      <c r="F5" s="4">
        <v>0.9</v>
      </c>
      <c r="G5" s="4">
        <v>0</v>
      </c>
      <c r="H5" s="4">
        <v>0.18</v>
      </c>
      <c r="I5" s="4">
        <v>0.18</v>
      </c>
      <c r="J5" s="4">
        <v>0.01</v>
      </c>
      <c r="K5" s="4">
        <v>0</v>
      </c>
      <c r="L5" s="4">
        <v>0.01</v>
      </c>
      <c r="M5" s="4">
        <v>0</v>
      </c>
      <c r="N5" s="4">
        <v>0</v>
      </c>
      <c r="O5" s="4">
        <v>7.4999999999999997E-3</v>
      </c>
      <c r="P5" s="4">
        <v>7.4999999999999997E-3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>
      <c r="A6" s="4">
        <v>2</v>
      </c>
      <c r="B6" s="12" t="s">
        <v>397</v>
      </c>
      <c r="C6" s="12">
        <f>INDEX('!참조_ENUM'!$N$3:$N$7,MATCH(D6,'!참조_ENUM'!$O$3:$O$7,0))</f>
        <v>1</v>
      </c>
      <c r="D6" s="12" t="s">
        <v>82</v>
      </c>
      <c r="E6" s="4">
        <v>30</v>
      </c>
      <c r="F6" s="4">
        <v>1.1499999999999999</v>
      </c>
      <c r="G6" s="4">
        <v>0</v>
      </c>
      <c r="H6" s="4">
        <v>0.15000000000000002</v>
      </c>
      <c r="I6" s="4">
        <v>0.15000000000000002</v>
      </c>
      <c r="J6" s="4">
        <v>0.01</v>
      </c>
      <c r="K6" s="4">
        <v>0</v>
      </c>
      <c r="L6" s="4">
        <v>0.01</v>
      </c>
      <c r="M6" s="4">
        <v>0</v>
      </c>
      <c r="N6" s="4">
        <v>0</v>
      </c>
      <c r="O6" s="4">
        <v>0.1</v>
      </c>
      <c r="P6" s="4">
        <v>7.4999999999999997E-3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>
      <c r="A7" s="4">
        <v>3</v>
      </c>
      <c r="B7" s="12" t="s">
        <v>398</v>
      </c>
      <c r="C7" s="12">
        <f>INDEX('!참조_ENUM'!$N$3:$N$7,MATCH(D7,'!참조_ENUM'!$O$3:$O$7,0))</f>
        <v>1</v>
      </c>
      <c r="D7" s="12" t="s">
        <v>82</v>
      </c>
      <c r="E7" s="4">
        <v>49.5</v>
      </c>
      <c r="F7" s="4">
        <v>0.95500000000000007</v>
      </c>
      <c r="G7" s="4">
        <v>0</v>
      </c>
      <c r="H7" s="4">
        <v>0.15000000000000002</v>
      </c>
      <c r="I7" s="4">
        <v>0.15000000000000002</v>
      </c>
      <c r="J7" s="4">
        <v>0.01</v>
      </c>
      <c r="K7" s="4">
        <v>0</v>
      </c>
      <c r="L7" s="4">
        <v>0.01</v>
      </c>
      <c r="M7" s="4">
        <v>0</v>
      </c>
      <c r="N7" s="4">
        <v>0</v>
      </c>
      <c r="O7" s="4">
        <v>7.4999999999999997E-3</v>
      </c>
      <c r="P7" s="4">
        <v>7.4999999999999997E-3</v>
      </c>
      <c r="Q7" s="4">
        <v>0</v>
      </c>
      <c r="R7" s="4">
        <v>0</v>
      </c>
      <c r="S7" s="4">
        <v>0</v>
      </c>
      <c r="T7" s="4">
        <v>0</v>
      </c>
      <c r="U7" s="4">
        <v>0</v>
      </c>
    </row>
    <row r="8" spans="1:21">
      <c r="A8" s="4">
        <v>4</v>
      </c>
      <c r="B8" s="12" t="s">
        <v>399</v>
      </c>
      <c r="C8" s="12">
        <f>INDEX('!참조_ENUM'!$N$3:$N$7,MATCH(D8,'!참조_ENUM'!$O$3:$O$7,0))</f>
        <v>2</v>
      </c>
      <c r="D8" s="12" t="s">
        <v>80</v>
      </c>
      <c r="E8" s="13">
        <v>22</v>
      </c>
      <c r="F8" s="4">
        <v>1.23</v>
      </c>
      <c r="G8" s="4">
        <v>0</v>
      </c>
      <c r="H8" s="4">
        <v>0.03</v>
      </c>
      <c r="I8" s="4">
        <v>0.03</v>
      </c>
      <c r="J8" s="4">
        <v>0.01</v>
      </c>
      <c r="K8" s="4">
        <v>0</v>
      </c>
      <c r="L8" s="4">
        <v>0.01</v>
      </c>
      <c r="M8" s="4">
        <v>0</v>
      </c>
      <c r="N8" s="13">
        <v>0</v>
      </c>
      <c r="O8" s="13">
        <v>7.4999999999999997E-3</v>
      </c>
      <c r="P8" s="13">
        <v>7.4999999999999997E-3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>
      <c r="A9" s="4">
        <v>5</v>
      </c>
      <c r="B9" s="14" t="s">
        <v>400</v>
      </c>
      <c r="C9" s="12">
        <f>INDEX('!참조_ENUM'!$N$3:$N$7,MATCH(D9,'!참조_ENUM'!$O$3:$O$7,0))</f>
        <v>2</v>
      </c>
      <c r="D9" s="12" t="s">
        <v>80</v>
      </c>
      <c r="E9" s="13">
        <v>19.8</v>
      </c>
      <c r="F9" s="4">
        <v>1.1464000000000001</v>
      </c>
      <c r="G9" s="4">
        <v>0</v>
      </c>
      <c r="H9" s="4">
        <v>0.03</v>
      </c>
      <c r="I9" s="4">
        <v>0.03</v>
      </c>
      <c r="J9" s="4">
        <v>0.01</v>
      </c>
      <c r="K9" s="4">
        <v>0</v>
      </c>
      <c r="L9" s="4">
        <v>0.01</v>
      </c>
      <c r="M9" s="4">
        <v>0</v>
      </c>
      <c r="N9" s="13">
        <v>0</v>
      </c>
      <c r="O9" s="13">
        <v>7.4999999999999997E-3</v>
      </c>
      <c r="P9" s="13">
        <v>7.4999999999999997E-3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>
      <c r="A10" s="4">
        <v>6</v>
      </c>
      <c r="B10" s="14" t="s">
        <v>401</v>
      </c>
      <c r="C10" s="12">
        <f>INDEX('!참조_ENUM'!$N$3:$N$7,MATCH(D10,'!참조_ENUM'!$O$3:$O$7,0))</f>
        <v>2</v>
      </c>
      <c r="D10" s="12" t="s">
        <v>80</v>
      </c>
      <c r="E10" s="13">
        <v>16.5</v>
      </c>
      <c r="F10" s="4">
        <v>1.1695</v>
      </c>
      <c r="G10" s="4">
        <v>0</v>
      </c>
      <c r="H10" s="4">
        <v>0.03</v>
      </c>
      <c r="I10" s="4">
        <v>0.03</v>
      </c>
      <c r="J10" s="4">
        <v>0.01</v>
      </c>
      <c r="K10" s="4">
        <v>0</v>
      </c>
      <c r="L10" s="4">
        <v>0.01</v>
      </c>
      <c r="M10" s="4">
        <v>0</v>
      </c>
      <c r="N10" s="13">
        <v>0</v>
      </c>
      <c r="O10" s="13">
        <v>7.4999999999999997E-3</v>
      </c>
      <c r="P10" s="13">
        <v>7.4999999999999997E-3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>
      <c r="A11" s="4">
        <v>7</v>
      </c>
      <c r="B11" s="14" t="s">
        <v>402</v>
      </c>
      <c r="C11" s="12">
        <f>INDEX('!참조_ENUM'!$N$3:$N$7,MATCH(D11,'!참조_ENUM'!$O$3:$O$7,0))</f>
        <v>2</v>
      </c>
      <c r="D11" s="12" t="s">
        <v>80</v>
      </c>
      <c r="E11" s="13">
        <v>22</v>
      </c>
      <c r="F11" s="4">
        <v>1.1640000000000001</v>
      </c>
      <c r="G11" s="4">
        <v>0</v>
      </c>
      <c r="H11" s="4">
        <v>0.03</v>
      </c>
      <c r="I11" s="4">
        <v>0.03</v>
      </c>
      <c r="J11" s="4">
        <v>0.01</v>
      </c>
      <c r="K11" s="4">
        <v>0</v>
      </c>
      <c r="L11" s="4">
        <v>0.01</v>
      </c>
      <c r="M11" s="4">
        <v>0</v>
      </c>
      <c r="N11" s="13">
        <v>0</v>
      </c>
      <c r="O11" s="13">
        <v>7.4999999999999997E-3</v>
      </c>
      <c r="P11" s="13">
        <v>7.4999999999999997E-3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>
      <c r="A12" s="4">
        <v>8</v>
      </c>
      <c r="B12" s="14" t="s">
        <v>403</v>
      </c>
      <c r="C12" s="12">
        <f>INDEX('!참조_ENUM'!$N$3:$N$7,MATCH(D12,'!참조_ENUM'!$O$3:$O$7,0))</f>
        <v>2</v>
      </c>
      <c r="D12" s="12" t="s">
        <v>80</v>
      </c>
      <c r="E12" s="13">
        <v>16.5</v>
      </c>
      <c r="F12" s="4">
        <v>1.208</v>
      </c>
      <c r="G12" s="4">
        <v>0</v>
      </c>
      <c r="H12" s="4">
        <v>0.03</v>
      </c>
      <c r="I12" s="4">
        <v>0.03</v>
      </c>
      <c r="J12" s="4">
        <v>0.01</v>
      </c>
      <c r="K12" s="4">
        <v>0</v>
      </c>
      <c r="L12" s="4">
        <v>0.01</v>
      </c>
      <c r="M12" s="4">
        <v>0</v>
      </c>
      <c r="N12" s="13">
        <v>0</v>
      </c>
      <c r="O12" s="13">
        <v>7.4999999999999997E-3</v>
      </c>
      <c r="P12" s="13">
        <v>7.4999999999999997E-3</v>
      </c>
      <c r="Q12" s="13">
        <v>0</v>
      </c>
      <c r="R12" s="13">
        <v>0</v>
      </c>
      <c r="S12" s="4">
        <v>0</v>
      </c>
      <c r="T12" s="4">
        <v>0</v>
      </c>
      <c r="U12" s="4">
        <v>0</v>
      </c>
    </row>
    <row r="13" spans="1:21">
      <c r="A13" s="4">
        <v>9</v>
      </c>
      <c r="B13" s="14" t="s">
        <v>404</v>
      </c>
      <c r="C13" s="12">
        <f>INDEX('!참조_ENUM'!$N$3:$N$7,MATCH(D13,'!참조_ENUM'!$O$3:$O$7,0))</f>
        <v>3</v>
      </c>
      <c r="D13" s="12" t="s">
        <v>81</v>
      </c>
      <c r="E13" s="13">
        <v>19.8</v>
      </c>
      <c r="F13" s="4">
        <v>1.1112</v>
      </c>
      <c r="G13" s="4">
        <v>0</v>
      </c>
      <c r="H13" s="4">
        <v>0.03</v>
      </c>
      <c r="I13" s="4">
        <v>0.03</v>
      </c>
      <c r="J13" s="4">
        <v>0.01</v>
      </c>
      <c r="K13" s="4">
        <v>0</v>
      </c>
      <c r="L13" s="4">
        <v>0.01</v>
      </c>
      <c r="M13" s="4">
        <v>0</v>
      </c>
      <c r="N13" s="13">
        <v>0</v>
      </c>
      <c r="O13" s="13">
        <v>7.4999999999999997E-3</v>
      </c>
      <c r="P13" s="13">
        <v>7.4999999999999997E-3</v>
      </c>
      <c r="Q13" s="13">
        <v>0</v>
      </c>
      <c r="R13" s="13">
        <v>0</v>
      </c>
      <c r="S13" s="4">
        <v>0</v>
      </c>
      <c r="T13" s="4">
        <v>0</v>
      </c>
      <c r="U13" s="4">
        <v>0</v>
      </c>
    </row>
    <row r="14" spans="1:21">
      <c r="A14" s="4">
        <v>10</v>
      </c>
      <c r="B14" s="14" t="s">
        <v>405</v>
      </c>
      <c r="C14" s="12">
        <f>INDEX('!참조_ENUM'!$N$3:$N$7,MATCH(D14,'!참조_ENUM'!$O$3:$O$7,0))</f>
        <v>3</v>
      </c>
      <c r="D14" s="12" t="s">
        <v>81</v>
      </c>
      <c r="E14" s="13">
        <v>14.85</v>
      </c>
      <c r="F14" s="4">
        <v>1.1409</v>
      </c>
      <c r="G14" s="13">
        <v>0</v>
      </c>
      <c r="H14" s="4">
        <v>0.03</v>
      </c>
      <c r="I14" s="4">
        <v>0.03</v>
      </c>
      <c r="J14" s="4">
        <v>0.01</v>
      </c>
      <c r="K14" s="4">
        <v>0</v>
      </c>
      <c r="L14" s="4">
        <v>0.01</v>
      </c>
      <c r="M14" s="4">
        <v>0</v>
      </c>
      <c r="N14" s="13">
        <v>0</v>
      </c>
      <c r="O14" s="13">
        <v>7.4999999999999997E-3</v>
      </c>
      <c r="P14" s="13">
        <v>7.4999999999999997E-3</v>
      </c>
      <c r="Q14" s="13">
        <v>0</v>
      </c>
      <c r="R14" s="13">
        <v>0</v>
      </c>
      <c r="S14" s="4">
        <v>0</v>
      </c>
      <c r="T14" s="4">
        <v>0</v>
      </c>
      <c r="U14" s="4">
        <v>0</v>
      </c>
    </row>
    <row r="15" spans="1:21">
      <c r="A15" s="4">
        <v>11</v>
      </c>
      <c r="B15" s="14" t="s">
        <v>406</v>
      </c>
      <c r="C15" s="12">
        <f>INDEX('!참조_ENUM'!$N$3:$N$7,MATCH(D15,'!참조_ENUM'!$O$3:$O$7,0))</f>
        <v>4</v>
      </c>
      <c r="D15" s="12" t="s">
        <v>161</v>
      </c>
      <c r="E15" s="4">
        <v>18.150000000000002</v>
      </c>
      <c r="F15" s="4">
        <v>1.0842499999999999</v>
      </c>
      <c r="G15" s="4">
        <v>0</v>
      </c>
      <c r="H15" s="4">
        <v>0.03</v>
      </c>
      <c r="I15" s="4">
        <v>0.03</v>
      </c>
      <c r="J15" s="4">
        <v>0.01</v>
      </c>
      <c r="K15" s="4">
        <v>0</v>
      </c>
      <c r="L15" s="4">
        <v>0.01</v>
      </c>
      <c r="M15" s="4">
        <v>0</v>
      </c>
      <c r="N15" s="4">
        <v>0</v>
      </c>
      <c r="O15" s="4">
        <v>7.4999999999999997E-3</v>
      </c>
      <c r="P15" s="4">
        <v>7.4999999999999997E-3</v>
      </c>
      <c r="Q15" s="4">
        <v>3</v>
      </c>
      <c r="R15" s="13">
        <v>0</v>
      </c>
      <c r="S15" s="4">
        <v>0</v>
      </c>
      <c r="T15" s="4">
        <v>0</v>
      </c>
      <c r="U15" s="4">
        <v>0</v>
      </c>
    </row>
    <row r="16" spans="1:21">
      <c r="A16" s="4">
        <v>12</v>
      </c>
      <c r="B16" s="12" t="s">
        <v>407</v>
      </c>
      <c r="C16" s="12">
        <f>INDEX('!참조_ENUM'!$N$3:$N$7,MATCH(D16,'!참조_ENUM'!$O$3:$O$7,0))</f>
        <v>1</v>
      </c>
      <c r="D16" s="12" t="s">
        <v>82</v>
      </c>
      <c r="E16" s="4">
        <v>176</v>
      </c>
      <c r="F16" s="4">
        <v>2.16</v>
      </c>
      <c r="G16" s="4">
        <v>0</v>
      </c>
      <c r="H16" s="4">
        <v>0.36</v>
      </c>
      <c r="I16" s="4">
        <v>0.36</v>
      </c>
      <c r="J16" s="4">
        <v>0.02</v>
      </c>
      <c r="K16" s="4">
        <v>0</v>
      </c>
      <c r="L16" s="4">
        <v>0.02</v>
      </c>
      <c r="M16" s="4">
        <v>0</v>
      </c>
      <c r="N16" s="4">
        <v>0</v>
      </c>
      <c r="O16" s="4">
        <v>1.4999999999999999E-2</v>
      </c>
      <c r="P16" s="4">
        <v>1.4999999999999999E-2</v>
      </c>
      <c r="Q16" s="4">
        <v>0</v>
      </c>
      <c r="R16" s="13">
        <v>0</v>
      </c>
      <c r="S16" s="4">
        <v>0</v>
      </c>
      <c r="T16" s="4">
        <v>0</v>
      </c>
      <c r="U16" s="4">
        <v>0</v>
      </c>
    </row>
    <row r="17" spans="1:21">
      <c r="A17" s="4">
        <v>13</v>
      </c>
      <c r="B17" s="12" t="s">
        <v>408</v>
      </c>
      <c r="C17" s="12">
        <f>INDEX('!참조_ENUM'!$N$3:$N$7,MATCH(D17,'!참조_ENUM'!$O$3:$O$7,0))</f>
        <v>1</v>
      </c>
      <c r="D17" s="12" t="s">
        <v>82</v>
      </c>
      <c r="E17" s="4">
        <v>96</v>
      </c>
      <c r="F17" s="4">
        <v>2.76</v>
      </c>
      <c r="G17" s="4">
        <v>0</v>
      </c>
      <c r="H17" s="4">
        <v>0.30000000000000004</v>
      </c>
      <c r="I17" s="4">
        <v>0.30000000000000004</v>
      </c>
      <c r="J17" s="4">
        <v>0.02</v>
      </c>
      <c r="K17" s="4">
        <v>0</v>
      </c>
      <c r="L17" s="4">
        <v>0.02</v>
      </c>
      <c r="M17" s="4">
        <v>0</v>
      </c>
      <c r="N17" s="4">
        <v>0</v>
      </c>
      <c r="O17" s="4">
        <v>0.2</v>
      </c>
      <c r="P17" s="4">
        <v>1.4999999999999999E-2</v>
      </c>
      <c r="Q17" s="4">
        <v>0</v>
      </c>
      <c r="R17" s="13">
        <v>0</v>
      </c>
      <c r="S17" s="4">
        <v>0</v>
      </c>
      <c r="T17" s="4">
        <v>0</v>
      </c>
      <c r="U17" s="4">
        <v>0</v>
      </c>
    </row>
    <row r="18" spans="1:21">
      <c r="A18" s="4">
        <v>14</v>
      </c>
      <c r="B18" s="12" t="s">
        <v>409</v>
      </c>
      <c r="C18" s="12">
        <f>INDEX('!참조_ENUM'!$N$3:$N$7,MATCH(D18,'!참조_ENUM'!$O$3:$O$7,0))</f>
        <v>2</v>
      </c>
      <c r="D18" s="12" t="s">
        <v>80</v>
      </c>
      <c r="E18" s="4">
        <v>70.400000000000006</v>
      </c>
      <c r="F18" s="4">
        <v>2.952</v>
      </c>
      <c r="G18" s="4">
        <v>0</v>
      </c>
      <c r="H18" s="4">
        <v>0.30000000000000004</v>
      </c>
      <c r="I18" s="4">
        <v>0.30000000000000004</v>
      </c>
      <c r="J18" s="4">
        <v>0.02</v>
      </c>
      <c r="K18" s="4">
        <v>0</v>
      </c>
      <c r="L18" s="4">
        <v>0.02</v>
      </c>
      <c r="M18" s="4">
        <v>0</v>
      </c>
      <c r="N18" s="4">
        <v>0</v>
      </c>
      <c r="O18" s="4">
        <v>1.4999999999999999E-2</v>
      </c>
      <c r="P18" s="4">
        <v>1.4999999999999999E-2</v>
      </c>
      <c r="Q18" s="4">
        <v>0</v>
      </c>
      <c r="R18" s="13">
        <v>0</v>
      </c>
      <c r="S18" s="4">
        <v>0</v>
      </c>
      <c r="T18" s="4">
        <v>0</v>
      </c>
      <c r="U18" s="4">
        <v>0</v>
      </c>
    </row>
    <row r="19" spans="1:21">
      <c r="A19" s="4">
        <v>15</v>
      </c>
      <c r="B19" s="12" t="s">
        <v>410</v>
      </c>
      <c r="C19" s="12">
        <f>INDEX('!참조_ENUM'!$N$3:$N$7,MATCH(D19,'!참조_ENUM'!$O$3:$O$7,0))</f>
        <v>3</v>
      </c>
      <c r="D19" s="12" t="s">
        <v>81</v>
      </c>
      <c r="E19" s="4">
        <v>47.52</v>
      </c>
      <c r="F19" s="4">
        <v>2.7381600000000001</v>
      </c>
      <c r="G19" s="4">
        <v>0</v>
      </c>
      <c r="H19" s="4">
        <v>0.06</v>
      </c>
      <c r="I19" s="4">
        <v>0.06</v>
      </c>
      <c r="J19" s="4">
        <v>0.02</v>
      </c>
      <c r="K19" s="4">
        <v>0</v>
      </c>
      <c r="L19" s="4">
        <v>0.02</v>
      </c>
      <c r="M19" s="4">
        <v>0</v>
      </c>
      <c r="N19" s="4">
        <v>0</v>
      </c>
      <c r="O19" s="4">
        <v>1.4999999999999999E-2</v>
      </c>
      <c r="P19" s="4">
        <v>1.4999999999999999E-2</v>
      </c>
      <c r="Q19" s="4">
        <v>0</v>
      </c>
      <c r="R19" s="13">
        <v>0</v>
      </c>
      <c r="S19" s="4">
        <v>0</v>
      </c>
      <c r="T19" s="4">
        <v>0</v>
      </c>
      <c r="U19" s="4">
        <v>0</v>
      </c>
    </row>
    <row r="20" spans="1:21">
      <c r="A20" s="4">
        <v>16</v>
      </c>
      <c r="B20" s="12" t="s">
        <v>411</v>
      </c>
      <c r="C20" s="12">
        <f>INDEX('!참조_ENUM'!$N$3:$N$7,MATCH(D20,'!참조_ENUM'!$O$3:$O$7,0))</f>
        <v>1</v>
      </c>
      <c r="D20" s="12" t="s">
        <v>82</v>
      </c>
      <c r="E20" s="4">
        <v>550</v>
      </c>
      <c r="F20" s="4">
        <v>9</v>
      </c>
      <c r="G20" s="4">
        <v>0</v>
      </c>
      <c r="H20" s="4">
        <v>0.06</v>
      </c>
      <c r="I20" s="4">
        <v>0.06</v>
      </c>
      <c r="J20" s="4">
        <v>0.02</v>
      </c>
      <c r="K20" s="4">
        <v>0</v>
      </c>
      <c r="L20" s="4">
        <v>0.02</v>
      </c>
      <c r="M20" s="4">
        <v>0</v>
      </c>
      <c r="N20" s="4">
        <v>0</v>
      </c>
      <c r="O20" s="4">
        <v>1.4999999999999999E-2</v>
      </c>
      <c r="P20" s="4">
        <v>1.4999999999999999E-2</v>
      </c>
      <c r="Q20" s="4">
        <v>0</v>
      </c>
      <c r="R20" s="13">
        <v>0</v>
      </c>
      <c r="S20" s="4">
        <v>0</v>
      </c>
      <c r="T20" s="4">
        <v>0</v>
      </c>
      <c r="U20" s="4">
        <v>0</v>
      </c>
    </row>
    <row r="21" spans="1:21">
      <c r="A21" s="4">
        <v>17</v>
      </c>
      <c r="B21" s="12" t="s">
        <v>412</v>
      </c>
      <c r="C21" s="12">
        <f>INDEX('!참조_ENUM'!$N$3:$N$7,MATCH(D21,'!참조_ENUM'!$O$3:$O$7,0))</f>
        <v>2</v>
      </c>
      <c r="D21" s="12" t="s">
        <v>80</v>
      </c>
      <c r="E21" s="4">
        <v>220</v>
      </c>
      <c r="F21" s="4">
        <v>12.3</v>
      </c>
      <c r="G21" s="4">
        <v>0</v>
      </c>
      <c r="H21" s="4">
        <v>0.06</v>
      </c>
      <c r="I21" s="4">
        <v>0.06</v>
      </c>
      <c r="J21" s="4">
        <v>0.02</v>
      </c>
      <c r="K21" s="4">
        <v>0</v>
      </c>
      <c r="L21" s="4">
        <v>0.02</v>
      </c>
      <c r="M21" s="4">
        <v>0</v>
      </c>
      <c r="N21" s="4">
        <v>0</v>
      </c>
      <c r="O21" s="4">
        <v>1.4999999999999999E-2</v>
      </c>
      <c r="P21" s="4">
        <v>1.4999999999999999E-2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</row>
    <row r="22" spans="1:21">
      <c r="A22" s="4">
        <v>18</v>
      </c>
      <c r="B22" s="12" t="s">
        <v>413</v>
      </c>
      <c r="C22" s="12">
        <f>INDEX('!참조_ENUM'!$N$3:$N$7,MATCH(D22,'!참조_ENUM'!$O$3:$O$7,0))</f>
        <v>3</v>
      </c>
      <c r="D22" s="12" t="s">
        <v>81</v>
      </c>
      <c r="E22" s="4">
        <v>475.20000000000005</v>
      </c>
      <c r="F22" s="4">
        <v>4.5636000000000001</v>
      </c>
      <c r="G22" s="4">
        <v>0</v>
      </c>
      <c r="H22" s="4">
        <v>0.06</v>
      </c>
      <c r="I22" s="4">
        <v>0.06</v>
      </c>
      <c r="J22" s="4">
        <v>0.02</v>
      </c>
      <c r="K22" s="4">
        <v>0</v>
      </c>
      <c r="L22" s="4">
        <v>0.02</v>
      </c>
      <c r="M22" s="4">
        <v>0</v>
      </c>
      <c r="N22" s="4">
        <v>0</v>
      </c>
      <c r="O22" s="4">
        <v>1.4999999999999999E-2</v>
      </c>
      <c r="P22" s="4">
        <v>1.4999999999999999E-2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</row>
    <row r="23" spans="1:21">
      <c r="A23" s="4">
        <v>19</v>
      </c>
      <c r="B23" s="12" t="s">
        <v>163</v>
      </c>
      <c r="C23" s="12">
        <f>INDEX('!참조_ENUM'!$N$3:$N$7,MATCH(D23,'!참조_ENUM'!$O$3:$O$7,0))</f>
        <v>1</v>
      </c>
      <c r="D23" s="12" t="s">
        <v>82</v>
      </c>
      <c r="E23" s="4">
        <v>55</v>
      </c>
      <c r="F23" s="4">
        <v>0</v>
      </c>
      <c r="G23" s="4">
        <v>0.9</v>
      </c>
      <c r="H23" s="4">
        <v>0.18</v>
      </c>
      <c r="I23" s="4">
        <v>0.18</v>
      </c>
      <c r="J23" s="4">
        <v>0</v>
      </c>
      <c r="K23" s="4">
        <v>0.01</v>
      </c>
      <c r="L23" s="4">
        <v>0</v>
      </c>
      <c r="M23" s="4">
        <v>0.01</v>
      </c>
      <c r="N23" s="4">
        <v>0</v>
      </c>
      <c r="O23" s="4">
        <v>7.4999999999999997E-3</v>
      </c>
      <c r="P23" s="4">
        <v>7.4999999999999997E-3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>
      <c r="A24" s="4">
        <v>20</v>
      </c>
      <c r="B24" s="12" t="s">
        <v>414</v>
      </c>
      <c r="C24" s="12">
        <f>INDEX('!참조_ENUM'!$N$3:$N$7,MATCH(D24,'!참조_ENUM'!$O$3:$O$7,0))</f>
        <v>1</v>
      </c>
      <c r="D24" s="12" t="s">
        <v>82</v>
      </c>
      <c r="E24" s="4">
        <v>30</v>
      </c>
      <c r="F24" s="4">
        <v>0</v>
      </c>
      <c r="G24" s="4">
        <v>1.1499999999999999</v>
      </c>
      <c r="H24" s="4">
        <v>0.15000000000000002</v>
      </c>
      <c r="I24" s="4">
        <v>0.15000000000000002</v>
      </c>
      <c r="J24" s="4">
        <v>0</v>
      </c>
      <c r="K24" s="4">
        <v>0.01</v>
      </c>
      <c r="L24" s="4">
        <v>0</v>
      </c>
      <c r="M24" s="4">
        <v>0.01</v>
      </c>
      <c r="N24" s="4">
        <v>0</v>
      </c>
      <c r="O24" s="4">
        <v>0.1</v>
      </c>
      <c r="P24" s="4">
        <v>7.4999999999999997E-3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>
      <c r="A25" s="4">
        <v>21</v>
      </c>
      <c r="B25" s="14" t="s">
        <v>164</v>
      </c>
      <c r="C25" s="12">
        <f>INDEX('!참조_ENUM'!$N$3:$N$7,MATCH(D25,'!참조_ENUM'!$O$3:$O$7,0))</f>
        <v>2</v>
      </c>
      <c r="D25" s="12" t="s">
        <v>80</v>
      </c>
      <c r="E25" s="4">
        <v>49.5</v>
      </c>
      <c r="F25" s="4">
        <v>0</v>
      </c>
      <c r="G25" s="4">
        <v>0.95500000000000007</v>
      </c>
      <c r="H25" s="4">
        <v>0.15000000000000002</v>
      </c>
      <c r="I25" s="4">
        <v>0.15000000000000002</v>
      </c>
      <c r="J25" s="4">
        <v>0</v>
      </c>
      <c r="K25" s="4">
        <v>0.01</v>
      </c>
      <c r="L25" s="4">
        <v>0</v>
      </c>
      <c r="M25" s="4">
        <v>0.01</v>
      </c>
      <c r="N25" s="4">
        <v>0</v>
      </c>
      <c r="O25" s="4">
        <v>7.4999999999999997E-3</v>
      </c>
      <c r="P25" s="4">
        <v>7.4999999999999997E-3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>
      <c r="A26" s="4">
        <v>22</v>
      </c>
      <c r="B26" s="14" t="s">
        <v>165</v>
      </c>
      <c r="C26" s="12">
        <f>INDEX('!참조_ENUM'!$N$3:$N$7,MATCH(D26,'!참조_ENUM'!$O$3:$O$7,0))</f>
        <v>2</v>
      </c>
      <c r="D26" s="12" t="s">
        <v>80</v>
      </c>
      <c r="E26" s="4">
        <v>22</v>
      </c>
      <c r="F26" s="4">
        <v>0</v>
      </c>
      <c r="G26" s="4">
        <v>1.23</v>
      </c>
      <c r="H26" s="4">
        <v>0.03</v>
      </c>
      <c r="I26" s="4">
        <v>0.03</v>
      </c>
      <c r="J26" s="4">
        <v>0</v>
      </c>
      <c r="K26" s="4">
        <v>0.01</v>
      </c>
      <c r="L26" s="4">
        <v>0</v>
      </c>
      <c r="M26" s="4">
        <v>0.01</v>
      </c>
      <c r="N26" s="4">
        <v>0</v>
      </c>
      <c r="O26" s="4">
        <v>7.4999999999999997E-3</v>
      </c>
      <c r="P26" s="4">
        <v>7.4999999999999997E-3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>
      <c r="A27" s="4">
        <v>23</v>
      </c>
      <c r="B27" s="14" t="s">
        <v>166</v>
      </c>
      <c r="C27" s="12">
        <f>INDEX('!참조_ENUM'!$N$3:$N$7,MATCH(D27,'!참조_ENUM'!$O$3:$O$7,0))</f>
        <v>2</v>
      </c>
      <c r="D27" s="12" t="s">
        <v>80</v>
      </c>
      <c r="E27" s="4">
        <v>19.8</v>
      </c>
      <c r="F27" s="4">
        <v>0</v>
      </c>
      <c r="G27" s="4">
        <v>1.1464000000000001</v>
      </c>
      <c r="H27" s="4">
        <v>0.03</v>
      </c>
      <c r="I27" s="4">
        <v>0.03</v>
      </c>
      <c r="J27" s="4">
        <v>0</v>
      </c>
      <c r="K27" s="4">
        <v>0.01</v>
      </c>
      <c r="L27" s="4">
        <v>0</v>
      </c>
      <c r="M27" s="4">
        <v>0.01</v>
      </c>
      <c r="N27" s="4">
        <v>0</v>
      </c>
      <c r="O27" s="4">
        <v>7.4999999999999997E-3</v>
      </c>
      <c r="P27" s="4">
        <v>7.4999999999999997E-3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>
      <c r="A28" s="4">
        <v>24</v>
      </c>
      <c r="B28" s="14" t="s">
        <v>167</v>
      </c>
      <c r="C28" s="12">
        <f>INDEX('!참조_ENUM'!$N$3:$N$7,MATCH(D28,'!참조_ENUM'!$O$3:$O$7,0))</f>
        <v>2</v>
      </c>
      <c r="D28" s="12" t="s">
        <v>80</v>
      </c>
      <c r="E28" s="4">
        <v>16.5</v>
      </c>
      <c r="F28" s="4">
        <v>0</v>
      </c>
      <c r="G28" s="4">
        <v>1.1695</v>
      </c>
      <c r="H28" s="4">
        <v>0.03</v>
      </c>
      <c r="I28" s="4">
        <v>0.03</v>
      </c>
      <c r="J28" s="4">
        <v>0</v>
      </c>
      <c r="K28" s="4">
        <v>0.01</v>
      </c>
      <c r="L28" s="4">
        <v>0</v>
      </c>
      <c r="M28" s="4">
        <v>0.01</v>
      </c>
      <c r="N28" s="4">
        <v>0</v>
      </c>
      <c r="O28" s="4">
        <v>7.4999999999999997E-3</v>
      </c>
      <c r="P28" s="4">
        <v>7.4999999999999997E-3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</row>
    <row r="29" spans="1:21">
      <c r="A29" s="4">
        <v>25</v>
      </c>
      <c r="B29" s="14" t="s">
        <v>168</v>
      </c>
      <c r="C29" s="12">
        <f>INDEX('!참조_ENUM'!$N$3:$N$7,MATCH(D29,'!참조_ENUM'!$O$3:$O$7,0))</f>
        <v>2</v>
      </c>
      <c r="D29" s="12" t="s">
        <v>80</v>
      </c>
      <c r="E29" s="4">
        <v>22</v>
      </c>
      <c r="F29" s="4">
        <v>0</v>
      </c>
      <c r="G29" s="4">
        <v>1.1640000000000001</v>
      </c>
      <c r="H29" s="4">
        <v>0.03</v>
      </c>
      <c r="I29" s="4">
        <v>0.03</v>
      </c>
      <c r="J29" s="4">
        <v>0</v>
      </c>
      <c r="K29" s="4">
        <v>0.01</v>
      </c>
      <c r="L29" s="4">
        <v>0</v>
      </c>
      <c r="M29" s="4">
        <v>0.01</v>
      </c>
      <c r="N29" s="4">
        <v>0</v>
      </c>
      <c r="O29" s="4">
        <v>7.4999999999999997E-3</v>
      </c>
      <c r="P29" s="4">
        <v>7.4999999999999997E-3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>
      <c r="A30" s="4">
        <v>26</v>
      </c>
      <c r="B30" s="14" t="s">
        <v>169</v>
      </c>
      <c r="C30" s="12">
        <f>INDEX('!참조_ENUM'!$N$3:$N$7,MATCH(D30,'!참조_ENUM'!$O$3:$O$7,0))</f>
        <v>2</v>
      </c>
      <c r="D30" s="12" t="s">
        <v>80</v>
      </c>
      <c r="E30" s="4">
        <v>16.5</v>
      </c>
      <c r="F30" s="4">
        <v>0</v>
      </c>
      <c r="G30" s="4">
        <v>1.208</v>
      </c>
      <c r="H30" s="4">
        <v>0.03</v>
      </c>
      <c r="I30" s="4">
        <v>0.03</v>
      </c>
      <c r="J30" s="4">
        <v>0</v>
      </c>
      <c r="K30" s="4">
        <v>0.01</v>
      </c>
      <c r="L30" s="4">
        <v>0</v>
      </c>
      <c r="M30" s="4">
        <v>0.01</v>
      </c>
      <c r="N30" s="4">
        <v>0</v>
      </c>
      <c r="O30" s="4">
        <v>7.4999999999999997E-3</v>
      </c>
      <c r="P30" s="4">
        <v>7.4999999999999997E-3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</row>
    <row r="31" spans="1:21">
      <c r="A31" s="4">
        <v>27</v>
      </c>
      <c r="B31" s="14" t="s">
        <v>170</v>
      </c>
      <c r="C31" s="12">
        <f>INDEX('!참조_ENUM'!$N$3:$N$7,MATCH(D31,'!참조_ENUM'!$O$3:$O$7,0))</f>
        <v>3</v>
      </c>
      <c r="D31" s="12" t="s">
        <v>81</v>
      </c>
      <c r="E31" s="4">
        <v>19.8</v>
      </c>
      <c r="F31" s="4">
        <v>0</v>
      </c>
      <c r="G31" s="4">
        <v>1.1112</v>
      </c>
      <c r="H31" s="4">
        <v>0.03</v>
      </c>
      <c r="I31" s="4">
        <v>0.03</v>
      </c>
      <c r="J31" s="4">
        <v>0</v>
      </c>
      <c r="K31" s="4">
        <v>0.01</v>
      </c>
      <c r="L31" s="4">
        <v>0</v>
      </c>
      <c r="M31" s="4">
        <v>0.01</v>
      </c>
      <c r="N31" s="4">
        <v>0</v>
      </c>
      <c r="O31" s="4">
        <v>7.4999999999999997E-3</v>
      </c>
      <c r="P31" s="4">
        <v>7.4999999999999997E-3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</row>
    <row r="32" spans="1:21">
      <c r="A32" s="4">
        <v>28</v>
      </c>
      <c r="B32" s="12" t="s">
        <v>171</v>
      </c>
      <c r="C32" s="12">
        <f>INDEX('!참조_ENUM'!$N$3:$N$7,MATCH(D32,'!참조_ENUM'!$O$3:$O$7,0))</f>
        <v>3</v>
      </c>
      <c r="D32" s="12" t="s">
        <v>81</v>
      </c>
      <c r="E32" s="4">
        <v>14.85</v>
      </c>
      <c r="F32" s="4">
        <v>0</v>
      </c>
      <c r="G32" s="4">
        <v>1.1409</v>
      </c>
      <c r="H32" s="4">
        <v>0.03</v>
      </c>
      <c r="I32" s="4">
        <v>0.03</v>
      </c>
      <c r="J32" s="4">
        <v>0</v>
      </c>
      <c r="K32" s="4">
        <v>0.01</v>
      </c>
      <c r="L32" s="4">
        <v>0</v>
      </c>
      <c r="M32" s="4">
        <v>0.01</v>
      </c>
      <c r="N32" s="4">
        <v>0</v>
      </c>
      <c r="O32" s="4">
        <v>7.4999999999999997E-3</v>
      </c>
      <c r="P32" s="4">
        <v>7.4999999999999997E-3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>
      <c r="A33" s="4">
        <v>29</v>
      </c>
      <c r="B33" s="12" t="s">
        <v>172</v>
      </c>
      <c r="C33" s="12">
        <f>INDEX('!참조_ENUM'!$N$3:$N$7,MATCH(D33,'!참조_ENUM'!$O$3:$O$7,0))</f>
        <v>4</v>
      </c>
      <c r="D33" s="12" t="s">
        <v>161</v>
      </c>
      <c r="E33" s="4">
        <v>18.150000000000002</v>
      </c>
      <c r="F33" s="4">
        <v>0</v>
      </c>
      <c r="G33" s="4">
        <v>1.6263749999999999</v>
      </c>
      <c r="H33" s="4">
        <v>0.03</v>
      </c>
      <c r="I33" s="4">
        <v>0.03</v>
      </c>
      <c r="J33" s="4">
        <v>0</v>
      </c>
      <c r="K33" s="4">
        <v>0.01</v>
      </c>
      <c r="L33" s="4">
        <v>0</v>
      </c>
      <c r="M33" s="4">
        <v>0.01</v>
      </c>
      <c r="N33" s="4">
        <v>0</v>
      </c>
      <c r="O33" s="4">
        <v>7.4999999999999997E-3</v>
      </c>
      <c r="P33" s="4">
        <v>7.4999999999999997E-3</v>
      </c>
      <c r="Q33" s="4">
        <v>3</v>
      </c>
      <c r="R33" s="4">
        <v>0</v>
      </c>
      <c r="S33" s="4">
        <v>0</v>
      </c>
      <c r="T33" s="4">
        <v>0</v>
      </c>
      <c r="U33" s="4">
        <v>0</v>
      </c>
    </row>
    <row r="34" spans="1:21">
      <c r="A34" s="4">
        <v>30</v>
      </c>
      <c r="B34" s="12" t="s">
        <v>173</v>
      </c>
      <c r="C34" s="12">
        <f>INDEX('!참조_ENUM'!$N$3:$N$7,MATCH(D34,'!참조_ENUM'!$O$3:$O$7,0))</f>
        <v>1</v>
      </c>
      <c r="D34" s="12" t="s">
        <v>82</v>
      </c>
      <c r="E34" s="4">
        <v>176</v>
      </c>
      <c r="F34" s="4">
        <v>0</v>
      </c>
      <c r="G34" s="4">
        <v>2.16</v>
      </c>
      <c r="H34" s="4">
        <v>0.36</v>
      </c>
      <c r="I34" s="4">
        <v>0.36</v>
      </c>
      <c r="J34" s="4">
        <v>0</v>
      </c>
      <c r="K34" s="4">
        <v>0.02</v>
      </c>
      <c r="L34" s="4">
        <v>0</v>
      </c>
      <c r="M34" s="4">
        <v>0.02</v>
      </c>
      <c r="N34" s="4">
        <v>0</v>
      </c>
      <c r="O34" s="4">
        <v>1.4999999999999999E-2</v>
      </c>
      <c r="P34" s="4">
        <v>1.4999999999999999E-2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>
      <c r="A35" s="4">
        <v>31</v>
      </c>
      <c r="B35" s="12" t="s">
        <v>415</v>
      </c>
      <c r="C35" s="12">
        <f>INDEX('!참조_ENUM'!$N$3:$N$7,MATCH(D35,'!참조_ENUM'!$O$3:$O$7,0))</f>
        <v>1</v>
      </c>
      <c r="D35" s="12" t="s">
        <v>82</v>
      </c>
      <c r="E35" s="4">
        <v>96</v>
      </c>
      <c r="F35" s="4">
        <v>0</v>
      </c>
      <c r="G35" s="4">
        <v>2.76</v>
      </c>
      <c r="H35" s="4">
        <v>0.30000000000000004</v>
      </c>
      <c r="I35" s="4">
        <v>0.30000000000000004</v>
      </c>
      <c r="J35" s="4">
        <v>0</v>
      </c>
      <c r="K35" s="4">
        <v>0.02</v>
      </c>
      <c r="L35" s="4">
        <v>0</v>
      </c>
      <c r="M35" s="4">
        <v>0.02</v>
      </c>
      <c r="N35" s="4">
        <v>0</v>
      </c>
      <c r="O35" s="4">
        <v>0.2</v>
      </c>
      <c r="P35" s="4">
        <v>1.4999999999999999E-2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>
      <c r="A36" s="4">
        <v>32</v>
      </c>
      <c r="B36" s="12" t="s">
        <v>174</v>
      </c>
      <c r="C36" s="12">
        <f>INDEX('!참조_ENUM'!$N$3:$N$7,MATCH(D36,'!참조_ENUM'!$O$3:$O$7,0))</f>
        <v>2</v>
      </c>
      <c r="D36" s="12" t="s">
        <v>80</v>
      </c>
      <c r="E36" s="4">
        <v>70.400000000000006</v>
      </c>
      <c r="F36" s="4">
        <v>0</v>
      </c>
      <c r="G36" s="4">
        <v>2.952</v>
      </c>
      <c r="H36" s="4">
        <v>0.30000000000000004</v>
      </c>
      <c r="I36" s="4">
        <v>0.30000000000000004</v>
      </c>
      <c r="J36" s="4">
        <v>0</v>
      </c>
      <c r="K36" s="4">
        <v>0.02</v>
      </c>
      <c r="L36" s="4">
        <v>0</v>
      </c>
      <c r="M36" s="4">
        <v>0.02</v>
      </c>
      <c r="N36" s="4">
        <v>0</v>
      </c>
      <c r="O36" s="4">
        <v>1.4999999999999999E-2</v>
      </c>
      <c r="P36" s="4">
        <v>1.4999999999999999E-2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>
      <c r="A37" s="4">
        <v>33</v>
      </c>
      <c r="B37" s="12" t="s">
        <v>175</v>
      </c>
      <c r="C37" s="12">
        <f>INDEX('!참조_ENUM'!$N$3:$N$7,MATCH(D37,'!참조_ENUM'!$O$3:$O$7,0))</f>
        <v>3</v>
      </c>
      <c r="D37" s="12" t="s">
        <v>81</v>
      </c>
      <c r="E37" s="4">
        <v>47.52</v>
      </c>
      <c r="F37" s="4">
        <v>0</v>
      </c>
      <c r="G37" s="4">
        <v>2.7381600000000001</v>
      </c>
      <c r="H37" s="4">
        <v>0.06</v>
      </c>
      <c r="I37" s="4">
        <v>0.06</v>
      </c>
      <c r="J37" s="4">
        <v>0</v>
      </c>
      <c r="K37" s="4">
        <v>0.02</v>
      </c>
      <c r="L37" s="4">
        <v>0</v>
      </c>
      <c r="M37" s="4">
        <v>0.02</v>
      </c>
      <c r="N37" s="4">
        <v>0</v>
      </c>
      <c r="O37" s="4">
        <v>1.4999999999999999E-2</v>
      </c>
      <c r="P37" s="4">
        <v>1.4999999999999999E-2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</row>
    <row r="38" spans="1:21">
      <c r="A38" s="4">
        <v>34</v>
      </c>
      <c r="B38" s="12" t="s">
        <v>176</v>
      </c>
      <c r="C38" s="12">
        <f>INDEX('!참조_ENUM'!$N$3:$N$7,MATCH(D38,'!참조_ENUM'!$O$3:$O$7,0))</f>
        <v>1</v>
      </c>
      <c r="D38" s="12" t="s">
        <v>82</v>
      </c>
      <c r="E38" s="4">
        <v>550</v>
      </c>
      <c r="F38" s="4">
        <v>0</v>
      </c>
      <c r="G38" s="4">
        <v>9</v>
      </c>
      <c r="H38" s="4">
        <v>0.06</v>
      </c>
      <c r="I38" s="4">
        <v>0.06</v>
      </c>
      <c r="J38" s="4">
        <v>0</v>
      </c>
      <c r="K38" s="4">
        <v>0.02</v>
      </c>
      <c r="L38" s="4">
        <v>0</v>
      </c>
      <c r="M38" s="4">
        <v>0.02</v>
      </c>
      <c r="N38" s="4">
        <v>0</v>
      </c>
      <c r="O38" s="4">
        <v>1.4999999999999999E-2</v>
      </c>
      <c r="P38" s="4">
        <v>1.4999999999999999E-2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</row>
    <row r="39" spans="1:21">
      <c r="A39" s="4">
        <v>35</v>
      </c>
      <c r="B39" s="12" t="s">
        <v>177</v>
      </c>
      <c r="C39" s="12">
        <f>INDEX('!참조_ENUM'!$N$3:$N$7,MATCH(D39,'!참조_ENUM'!$O$3:$O$7,0))</f>
        <v>2</v>
      </c>
      <c r="D39" s="12" t="s">
        <v>80</v>
      </c>
      <c r="E39" s="4">
        <v>220</v>
      </c>
      <c r="F39" s="4">
        <v>0</v>
      </c>
      <c r="G39" s="4">
        <v>12.3</v>
      </c>
      <c r="H39" s="4">
        <v>0.06</v>
      </c>
      <c r="I39" s="4">
        <v>0.06</v>
      </c>
      <c r="J39" s="4">
        <v>0</v>
      </c>
      <c r="K39" s="4">
        <v>0.02</v>
      </c>
      <c r="L39" s="4">
        <v>0</v>
      </c>
      <c r="M39" s="4">
        <v>0.02</v>
      </c>
      <c r="N39" s="4">
        <v>0</v>
      </c>
      <c r="O39" s="4">
        <v>1.4999999999999999E-2</v>
      </c>
      <c r="P39" s="4">
        <v>1.4999999999999999E-2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</row>
    <row r="40" spans="1:21">
      <c r="A40" s="4">
        <v>36</v>
      </c>
      <c r="B40" s="12" t="s">
        <v>178</v>
      </c>
      <c r="C40" s="12">
        <f>INDEX('!참조_ENUM'!$N$3:$N$7,MATCH(D40,'!참조_ENUM'!$O$3:$O$7,0))</f>
        <v>3</v>
      </c>
      <c r="D40" s="12" t="s">
        <v>81</v>
      </c>
      <c r="E40" s="4">
        <v>475.20000000000005</v>
      </c>
      <c r="F40" s="4">
        <v>0</v>
      </c>
      <c r="G40" s="4">
        <v>4.5636000000000001</v>
      </c>
      <c r="H40" s="4">
        <v>0.06</v>
      </c>
      <c r="I40" s="4">
        <v>0.06</v>
      </c>
      <c r="J40" s="4">
        <v>0</v>
      </c>
      <c r="K40" s="4">
        <v>0.02</v>
      </c>
      <c r="L40" s="4">
        <v>0</v>
      </c>
      <c r="M40" s="4">
        <v>0.02</v>
      </c>
      <c r="N40" s="4">
        <v>0</v>
      </c>
      <c r="O40" s="4">
        <v>1.4999999999999999E-2</v>
      </c>
      <c r="P40" s="4">
        <v>1.4999999999999999E-2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</row>
    <row r="41" spans="1:21">
      <c r="A41" s="4">
        <v>37</v>
      </c>
      <c r="B41" s="12" t="s">
        <v>416</v>
      </c>
      <c r="C41" s="12">
        <f>INDEX('!참조_ENUM'!$N$3:$N$7,MATCH(D41,'!참조_ENUM'!$O$3:$O$7,0))</f>
        <v>4</v>
      </c>
      <c r="D41" s="12" t="s">
        <v>161</v>
      </c>
      <c r="E41" s="4">
        <v>58.080000000000013</v>
      </c>
      <c r="F41" s="4">
        <v>0</v>
      </c>
      <c r="G41" s="4">
        <v>3.9032999999999998</v>
      </c>
      <c r="H41" s="4">
        <v>0.15</v>
      </c>
      <c r="I41" s="4">
        <v>0.15</v>
      </c>
      <c r="J41" s="4">
        <v>0</v>
      </c>
      <c r="K41" s="4">
        <v>0.05</v>
      </c>
      <c r="L41" s="4">
        <v>0</v>
      </c>
      <c r="M41" s="4">
        <v>0.05</v>
      </c>
      <c r="N41" s="4">
        <v>0</v>
      </c>
      <c r="O41" s="4">
        <v>3.7499999999999999E-2</v>
      </c>
      <c r="P41" s="4">
        <v>3.7499999999999999E-2</v>
      </c>
      <c r="Q41" s="4">
        <v>15</v>
      </c>
      <c r="R41" s="4">
        <v>0</v>
      </c>
      <c r="S41" s="4">
        <v>0</v>
      </c>
      <c r="T41" s="4">
        <v>0</v>
      </c>
      <c r="U41" s="4">
        <v>0</v>
      </c>
    </row>
    <row r="42" spans="1:21">
      <c r="A42" s="4">
        <v>38</v>
      </c>
      <c r="B42" s="12" t="s">
        <v>162</v>
      </c>
      <c r="C42" s="12">
        <f>INDEX('!참조_ENUM'!$N$3:$N$7,MATCH(D42,'!참조_ENUM'!$O$3:$O$7,0))</f>
        <v>4</v>
      </c>
      <c r="D42" s="12" t="s">
        <v>161</v>
      </c>
      <c r="E42" s="4">
        <v>181.50000000000003</v>
      </c>
      <c r="F42" s="4">
        <v>0</v>
      </c>
      <c r="G42" s="4">
        <v>6.5054999999999996</v>
      </c>
      <c r="H42" s="4">
        <v>0.15</v>
      </c>
      <c r="I42" s="4">
        <v>0.15</v>
      </c>
      <c r="J42" s="4">
        <v>0</v>
      </c>
      <c r="K42" s="4">
        <v>0.05</v>
      </c>
      <c r="L42" s="4">
        <v>0</v>
      </c>
      <c r="M42" s="4">
        <v>0.05</v>
      </c>
      <c r="N42" s="4">
        <v>0</v>
      </c>
      <c r="O42" s="4">
        <v>3.7499999999999999E-2</v>
      </c>
      <c r="P42" s="4">
        <v>3.7499999999999999E-2</v>
      </c>
      <c r="Q42" s="4">
        <v>15</v>
      </c>
      <c r="R42" s="4">
        <v>0</v>
      </c>
      <c r="S42" s="4">
        <v>0</v>
      </c>
      <c r="T42" s="4">
        <v>0</v>
      </c>
      <c r="U42" s="4">
        <v>0</v>
      </c>
    </row>
    <row r="43" spans="1:21">
      <c r="A43" s="4">
        <v>39</v>
      </c>
      <c r="B43" s="12" t="s">
        <v>417</v>
      </c>
      <c r="C43" s="12">
        <f>INDEX('!참조_ENUM'!$N$3:$N$7,MATCH(D43,'!참조_ENUM'!$O$3:$O$7,0))</f>
        <v>2</v>
      </c>
      <c r="D43" s="12" t="s">
        <v>80</v>
      </c>
      <c r="E43" s="4">
        <v>541.19999999999993</v>
      </c>
      <c r="F43" s="4">
        <v>0</v>
      </c>
      <c r="G43" s="4">
        <v>6.7012350000000005</v>
      </c>
      <c r="H43" s="4">
        <v>0.03</v>
      </c>
      <c r="I43" s="4">
        <v>0.03</v>
      </c>
      <c r="J43" s="4">
        <v>0</v>
      </c>
      <c r="K43" s="4">
        <v>0.01</v>
      </c>
      <c r="L43" s="4">
        <v>0</v>
      </c>
      <c r="M43" s="4">
        <v>0.01</v>
      </c>
      <c r="N43" s="4">
        <v>0</v>
      </c>
      <c r="O43" s="4">
        <v>0.2</v>
      </c>
      <c r="P43" s="4">
        <v>7.4999999999999997E-3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수정 권</cp:lastModifiedBy>
  <dcterms:created xsi:type="dcterms:W3CDTF">2023-11-07T02:16:13Z</dcterms:created>
  <dcterms:modified xsi:type="dcterms:W3CDTF">2024-03-28T07:29:02Z</dcterms:modified>
</cp:coreProperties>
</file>