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\Desktop\"/>
    </mc:Choice>
  </mc:AlternateContent>
  <xr:revisionPtr revIDLastSave="0" documentId="13_ncr:1_{9A064AD9-17BC-46BE-8E12-0FC7C69DE5B5}" xr6:coauthVersionLast="43" xr6:coauthVersionMax="43" xr10:uidLastSave="{00000000-0000-0000-0000-000000000000}"/>
  <bookViews>
    <workbookView xWindow="-120" yWindow="-120" windowWidth="29040" windowHeight="15840" xr2:uid="{0FB85FF6-8025-4C33-B000-DDB888BA6007}"/>
  </bookViews>
  <sheets>
    <sheet name="公式" sheetId="1" r:id="rId1"/>
    <sheet name="常数" sheetId="2" r:id="rId2"/>
    <sheet name="物品价值表" sheetId="7" r:id="rId3"/>
  </sheets>
  <definedNames>
    <definedName name="_xlnm._FilterDatabase" localSheetId="0" hidden="1">公式!$A$1:$BD$113</definedName>
    <definedName name="_xlnm._FilterDatabase" localSheetId="2" hidden="1">物品价值表!$A$1:$B$53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公式!$C$118:$BA$118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公式!$BB$2:$BB$111</definedName>
    <definedName name="solver_lhs2" localSheetId="0" hidden="1">公式!$D$119:$F$119</definedName>
    <definedName name="solver_lhs3" localSheetId="0" hidden="1">公式!$D$120</definedName>
    <definedName name="solver_mip" localSheetId="0" hidden="1">2147483647</definedName>
    <definedName name="solver_mni" localSheetId="0" hidden="1">128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公式!$BB$118</definedName>
    <definedName name="solver_pre" localSheetId="0" hidden="1">0.001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77" i="1" l="1"/>
  <c r="BC66" i="1"/>
  <c r="BB77" i="1"/>
  <c r="BD77" i="1" s="1"/>
  <c r="BB66" i="1"/>
  <c r="BD66" i="1" s="1"/>
  <c r="A2" i="7"/>
  <c r="A3" i="7"/>
  <c r="A4" i="7"/>
  <c r="A5" i="7"/>
  <c r="A6" i="7"/>
  <c r="A7" i="7"/>
  <c r="A8" i="7"/>
  <c r="A9" i="7"/>
  <c r="A10" i="7"/>
  <c r="A11" i="7"/>
  <c r="A12" i="7"/>
  <c r="B53" i="7"/>
  <c r="B27" i="7"/>
  <c r="B39" i="7"/>
  <c r="B44" i="7"/>
  <c r="B49" i="7"/>
  <c r="B12" i="7"/>
  <c r="B52" i="7"/>
  <c r="B9" i="7"/>
  <c r="B19" i="7"/>
  <c r="B6" i="7"/>
  <c r="B14" i="7"/>
  <c r="B10" i="7"/>
  <c r="B16" i="7"/>
  <c r="B13" i="7"/>
  <c r="B24" i="7"/>
  <c r="B42" i="7"/>
  <c r="B48" i="7"/>
  <c r="B7" i="7"/>
  <c r="B17" i="7"/>
  <c r="B25" i="7"/>
  <c r="B40" i="7"/>
  <c r="B18" i="7"/>
  <c r="B23" i="7"/>
  <c r="B36" i="7"/>
  <c r="B35" i="7"/>
  <c r="B8" i="7"/>
  <c r="B21" i="7"/>
  <c r="B31" i="7"/>
  <c r="B38" i="7"/>
  <c r="B5" i="7"/>
  <c r="B20" i="7"/>
  <c r="B28" i="7"/>
  <c r="B33" i="7"/>
  <c r="B11" i="7"/>
  <c r="B34" i="7"/>
  <c r="B46" i="7"/>
  <c r="B51" i="7"/>
  <c r="B2" i="7"/>
  <c r="B3" i="7"/>
  <c r="B4" i="7"/>
  <c r="B29" i="7"/>
  <c r="B37" i="7"/>
  <c r="B41" i="7"/>
  <c r="B30" i="7"/>
  <c r="B32" i="7"/>
  <c r="B43" i="7"/>
  <c r="B45" i="7"/>
  <c r="B50" i="7"/>
  <c r="B26" i="7"/>
  <c r="B22" i="7"/>
  <c r="B15" i="7"/>
  <c r="B47" i="7"/>
  <c r="A15" i="7"/>
  <c r="A35" i="7"/>
  <c r="A51" i="7"/>
  <c r="A37" i="7"/>
  <c r="A45" i="7"/>
  <c r="A22" i="7"/>
  <c r="A52" i="7"/>
  <c r="A48" i="7"/>
  <c r="A44" i="7"/>
  <c r="A13" i="7"/>
  <c r="A14" i="7"/>
  <c r="A18" i="7"/>
  <c r="A43" i="7"/>
  <c r="A49" i="7"/>
  <c r="A24" i="7"/>
  <c r="A23" i="7"/>
  <c r="A42" i="7"/>
  <c r="A40" i="7"/>
  <c r="A33" i="7"/>
  <c r="A17" i="7"/>
  <c r="A38" i="7"/>
  <c r="A46" i="7"/>
  <c r="A39" i="7"/>
  <c r="A20" i="7"/>
  <c r="A19" i="7"/>
  <c r="A28" i="7"/>
  <c r="A30" i="7"/>
  <c r="A26" i="7"/>
  <c r="A47" i="7"/>
  <c r="A53" i="7"/>
  <c r="A27" i="7"/>
  <c r="A21" i="7"/>
  <c r="A34" i="7"/>
  <c r="A31" i="7"/>
  <c r="A29" i="7"/>
  <c r="A41" i="7"/>
  <c r="A50" i="7"/>
  <c r="A36" i="7"/>
  <c r="A25" i="7"/>
  <c r="A16" i="7"/>
  <c r="A32" i="7"/>
  <c r="B1" i="7"/>
  <c r="BB94" i="1"/>
  <c r="BD94" i="1" s="1"/>
  <c r="BB28" i="1"/>
  <c r="BD28" i="1" s="1"/>
  <c r="BB23" i="1"/>
  <c r="BD23" i="1" s="1"/>
  <c r="BB33" i="1"/>
  <c r="BC33" i="1" s="1"/>
  <c r="BB30" i="1"/>
  <c r="BD30" i="1" s="1"/>
  <c r="BB40" i="1"/>
  <c r="BC40" i="1" s="1"/>
  <c r="BB97" i="1"/>
  <c r="BD97" i="1" s="1"/>
  <c r="BB60" i="1"/>
  <c r="BC60" i="1" s="1"/>
  <c r="BB52" i="1"/>
  <c r="BD52" i="1" s="1"/>
  <c r="BB91" i="1"/>
  <c r="BC91" i="1" s="1"/>
  <c r="BB53" i="1"/>
  <c r="BD53" i="1" s="1"/>
  <c r="BB62" i="1"/>
  <c r="BC62" i="1" s="1"/>
  <c r="BB17" i="1"/>
  <c r="BD17" i="1" s="1"/>
  <c r="BB68" i="1"/>
  <c r="BC68" i="1" s="1"/>
  <c r="BB65" i="1"/>
  <c r="BD65" i="1" s="1"/>
  <c r="BB92" i="1"/>
  <c r="BC92" i="1" s="1"/>
  <c r="BB73" i="1"/>
  <c r="BC73" i="1" s="1"/>
  <c r="BB71" i="1"/>
  <c r="BC71" i="1" s="1"/>
  <c r="BB56" i="1"/>
  <c r="BD56" i="1" s="1"/>
  <c r="BB25" i="1"/>
  <c r="BD25" i="1" s="1"/>
  <c r="BB54" i="1"/>
  <c r="BD54" i="1" s="1"/>
  <c r="D120" i="1"/>
  <c r="BC52" i="1" l="1"/>
  <c r="BD71" i="1"/>
  <c r="BD91" i="1"/>
  <c r="BC54" i="1"/>
  <c r="BC30" i="1"/>
  <c r="BD73" i="1"/>
  <c r="BC94" i="1"/>
  <c r="BD68" i="1"/>
  <c r="BD40" i="1"/>
  <c r="BC17" i="1"/>
  <c r="BC25" i="1"/>
  <c r="BC56" i="1"/>
  <c r="BC65" i="1"/>
  <c r="BC53" i="1"/>
  <c r="BC97" i="1"/>
  <c r="BC23" i="1"/>
  <c r="BD92" i="1"/>
  <c r="BD62" i="1"/>
  <c r="BD60" i="1"/>
  <c r="BD33" i="1"/>
  <c r="BC28" i="1"/>
  <c r="BB26" i="1"/>
  <c r="BD26" i="1" s="1"/>
  <c r="BB70" i="1"/>
  <c r="BD70" i="1" s="1"/>
  <c r="BB81" i="1"/>
  <c r="BD81" i="1" s="1"/>
  <c r="BB76" i="1"/>
  <c r="BD76" i="1" s="1"/>
  <c r="BB59" i="1"/>
  <c r="BD59" i="1" s="1"/>
  <c r="BB84" i="1"/>
  <c r="BD84" i="1" s="1"/>
  <c r="BB64" i="1"/>
  <c r="BD64" i="1" s="1"/>
  <c r="BB82" i="1"/>
  <c r="BD82" i="1" s="1"/>
  <c r="BB49" i="1"/>
  <c r="BD49" i="1" s="1"/>
  <c r="BB69" i="1"/>
  <c r="BD69" i="1" s="1"/>
  <c r="BB9" i="1"/>
  <c r="BD9" i="1" s="1"/>
  <c r="BB61" i="1"/>
  <c r="BD61" i="1" s="1"/>
  <c r="F119" i="1"/>
  <c r="E119" i="1"/>
  <c r="D119" i="1"/>
  <c r="BC3" i="1"/>
  <c r="BC29" i="1"/>
  <c r="BC88" i="1"/>
  <c r="BC101" i="1"/>
  <c r="BC110" i="1"/>
  <c r="BC48" i="1"/>
  <c r="BC27" i="1"/>
  <c r="BC102" i="1"/>
  <c r="BC95" i="1"/>
  <c r="BC41" i="1"/>
  <c r="BC100" i="1"/>
  <c r="BC99" i="1"/>
  <c r="BC35" i="1"/>
  <c r="BC87" i="1"/>
  <c r="BC34" i="1"/>
  <c r="BC4" i="1"/>
  <c r="BC6" i="1"/>
  <c r="BC42" i="1"/>
  <c r="BC103" i="1"/>
  <c r="BC47" i="1"/>
  <c r="BC12" i="1"/>
  <c r="BC13" i="1"/>
  <c r="BC15" i="1"/>
  <c r="BC43" i="1"/>
  <c r="BC11" i="1"/>
  <c r="BC46" i="1"/>
  <c r="BC45" i="1"/>
  <c r="BC14" i="1"/>
  <c r="BC44" i="1"/>
  <c r="BC2" i="1"/>
  <c r="BC63" i="1"/>
  <c r="BC32" i="1"/>
  <c r="BC93" i="1"/>
  <c r="BC96" i="1"/>
  <c r="BC5" i="1"/>
  <c r="BC21" i="1"/>
  <c r="BB37" i="1"/>
  <c r="BC37" i="1" s="1"/>
  <c r="BB10" i="1"/>
  <c r="BC10" i="1" s="1"/>
  <c r="BB109" i="1"/>
  <c r="BB16" i="1"/>
  <c r="BD16" i="1" s="1"/>
  <c r="BB18" i="1"/>
  <c r="BD18" i="1" s="1"/>
  <c r="BB38" i="1"/>
  <c r="BD38" i="1" s="1"/>
  <c r="BB86" i="1"/>
  <c r="BC86" i="1" s="1"/>
  <c r="BB24" i="1"/>
  <c r="BD24" i="1" s="1"/>
  <c r="BB20" i="1"/>
  <c r="BD20" i="1" s="1"/>
  <c r="BB57" i="1"/>
  <c r="BC57" i="1" s="1"/>
  <c r="BB83" i="1"/>
  <c r="BC83" i="1" s="1"/>
  <c r="BB55" i="1"/>
  <c r="BD55" i="1" s="1"/>
  <c r="BB63" i="1"/>
  <c r="BD63" i="1" s="1"/>
  <c r="BB67" i="1"/>
  <c r="BC67" i="1" s="1"/>
  <c r="BB72" i="1"/>
  <c r="BC72" i="1" s="1"/>
  <c r="BB74" i="1"/>
  <c r="BD74" i="1" s="1"/>
  <c r="BB79" i="1"/>
  <c r="BD79" i="1" s="1"/>
  <c r="BB75" i="1"/>
  <c r="BC75" i="1" s="1"/>
  <c r="BB78" i="1"/>
  <c r="BC78" i="1" s="1"/>
  <c r="BB111" i="1"/>
  <c r="BD111" i="1" s="1"/>
  <c r="BB31" i="1"/>
  <c r="BD31" i="1" s="1"/>
  <c r="BB85" i="1"/>
  <c r="BC85" i="1" s="1"/>
  <c r="BB89" i="1"/>
  <c r="BC89" i="1" s="1"/>
  <c r="BB90" i="1"/>
  <c r="BD90" i="1" s="1"/>
  <c r="BB98" i="1"/>
  <c r="BD98" i="1" s="1"/>
  <c r="BB104" i="1"/>
  <c r="BC104" i="1" s="1"/>
  <c r="BB39" i="1"/>
  <c r="BC39" i="1" s="1"/>
  <c r="BB105" i="1"/>
  <c r="BD105" i="1" s="1"/>
  <c r="BB107" i="1"/>
  <c r="BD107" i="1" s="1"/>
  <c r="BB106" i="1"/>
  <c r="BC106" i="1" s="1"/>
  <c r="BB36" i="1"/>
  <c r="BC36" i="1" s="1"/>
  <c r="BB108" i="1"/>
  <c r="BD108" i="1" s="1"/>
  <c r="BB19" i="1"/>
  <c r="BD19" i="1" s="1"/>
  <c r="BB58" i="1"/>
  <c r="BD58" i="1" s="1"/>
  <c r="BB22" i="1"/>
  <c r="BC22" i="1" s="1"/>
  <c r="BB7" i="1"/>
  <c r="BC7" i="1" s="1"/>
  <c r="BB51" i="1"/>
  <c r="BD51" i="1" s="1"/>
  <c r="BB80" i="1"/>
  <c r="BD80" i="1" s="1"/>
  <c r="BB29" i="1"/>
  <c r="BD29" i="1" s="1"/>
  <c r="BB88" i="1"/>
  <c r="BD88" i="1" s="1"/>
  <c r="BB101" i="1"/>
  <c r="BD101" i="1" s="1"/>
  <c r="BB110" i="1"/>
  <c r="BD110" i="1" s="1"/>
  <c r="BB50" i="1"/>
  <c r="BD50" i="1" s="1"/>
  <c r="BB27" i="1"/>
  <c r="BD27" i="1" s="1"/>
  <c r="P13" i="1"/>
  <c r="BB13" i="1" s="1"/>
  <c r="BD13" i="1" s="1"/>
  <c r="Q34" i="1"/>
  <c r="BB34" i="1" s="1"/>
  <c r="BD34" i="1" s="1"/>
  <c r="R95" i="1"/>
  <c r="BB95" i="1" s="1"/>
  <c r="BD95" i="1" s="1"/>
  <c r="AB46" i="1"/>
  <c r="BB46" i="1" s="1"/>
  <c r="BD46" i="1" s="1"/>
  <c r="AC4" i="1"/>
  <c r="BB4" i="1" s="1"/>
  <c r="BD4" i="1" s="1"/>
  <c r="AD100" i="1"/>
  <c r="BB100" i="1" s="1"/>
  <c r="BD100" i="1" s="1"/>
  <c r="X45" i="1"/>
  <c r="BB45" i="1" s="1"/>
  <c r="BD45" i="1" s="1"/>
  <c r="Y103" i="1"/>
  <c r="BB103" i="1" s="1"/>
  <c r="BD103" i="1" s="1"/>
  <c r="Z87" i="1"/>
  <c r="BB87" i="1" s="1"/>
  <c r="BD87" i="1" s="1"/>
  <c r="AF44" i="1"/>
  <c r="BB44" i="1" s="1"/>
  <c r="BD44" i="1" s="1"/>
  <c r="AG6" i="1"/>
  <c r="BB6" i="1" s="1"/>
  <c r="BD6" i="1" s="1"/>
  <c r="AH99" i="1"/>
  <c r="BB99" i="1" s="1"/>
  <c r="BD99" i="1" s="1"/>
  <c r="AJ47" i="1"/>
  <c r="BB47" i="1" s="1"/>
  <c r="BD47" i="1" s="1"/>
  <c r="AK41" i="1"/>
  <c r="BB41" i="1" s="1"/>
  <c r="BD41" i="1" s="1"/>
  <c r="H43" i="1"/>
  <c r="BB43" i="1" s="1"/>
  <c r="BD43" i="1" s="1"/>
  <c r="J14" i="1"/>
  <c r="BB14" i="1" s="1"/>
  <c r="BD14" i="1" s="1"/>
  <c r="L12" i="1"/>
  <c r="BB12" i="1" s="1"/>
  <c r="BD12" i="1" s="1"/>
  <c r="N11" i="1"/>
  <c r="BB11" i="1" s="1"/>
  <c r="T15" i="1"/>
  <c r="BB15" i="1" s="1"/>
  <c r="BD15" i="1" s="1"/>
  <c r="U42" i="1"/>
  <c r="BB42" i="1" s="1"/>
  <c r="BD42" i="1" s="1"/>
  <c r="V35" i="1"/>
  <c r="BB35" i="1" s="1"/>
  <c r="BD35" i="1" s="1"/>
  <c r="AL102" i="1"/>
  <c r="BB102" i="1" s="1"/>
  <c r="BD102" i="1" s="1"/>
  <c r="AP2" i="1"/>
  <c r="BB2" i="1" s="1"/>
  <c r="BD2" i="1" s="1"/>
  <c r="AO48" i="1"/>
  <c r="BB48" i="1" s="1"/>
  <c r="BD48" i="1" s="1"/>
  <c r="AN3" i="1"/>
  <c r="BB3" i="1" s="1"/>
  <c r="BD3" i="1" s="1"/>
  <c r="BB8" i="1"/>
  <c r="BC8" i="1" s="1"/>
  <c r="AR96" i="1"/>
  <c r="BB96" i="1" s="1"/>
  <c r="BD96" i="1" s="1"/>
  <c r="AS93" i="1"/>
  <c r="BB93" i="1" s="1"/>
  <c r="BD93" i="1" s="1"/>
  <c r="AQ21" i="1"/>
  <c r="BB21" i="1" s="1"/>
  <c r="BD21" i="1" s="1"/>
  <c r="AR5" i="1"/>
  <c r="BB5" i="1" s="1"/>
  <c r="BD5" i="1" s="1"/>
  <c r="AS32" i="1"/>
  <c r="BB32" i="1" s="1"/>
  <c r="BD32" i="1" s="1"/>
  <c r="BC109" i="1" l="1"/>
  <c r="BB118" i="1"/>
  <c r="BD11" i="1"/>
  <c r="BC61" i="1"/>
  <c r="BC82" i="1"/>
  <c r="BC76" i="1"/>
  <c r="BC9" i="1"/>
  <c r="BC64" i="1"/>
  <c r="BC81" i="1"/>
  <c r="BC69" i="1"/>
  <c r="BC84" i="1"/>
  <c r="BC70" i="1"/>
  <c r="BC49" i="1"/>
  <c r="BC59" i="1"/>
  <c r="BC26" i="1"/>
  <c r="BC107" i="1"/>
  <c r="BC90" i="1"/>
  <c r="BC31" i="1"/>
  <c r="BC79" i="1"/>
  <c r="BC24" i="1"/>
  <c r="BC38" i="1"/>
  <c r="BC18" i="1"/>
  <c r="BC80" i="1"/>
  <c r="BC58" i="1"/>
  <c r="BD36" i="1"/>
  <c r="BD39" i="1"/>
  <c r="BD89" i="1"/>
  <c r="BD78" i="1"/>
  <c r="BD72" i="1"/>
  <c r="BD83" i="1"/>
  <c r="BD10" i="1"/>
  <c r="BD7" i="1"/>
  <c r="BC108" i="1"/>
  <c r="BC105" i="1"/>
  <c r="BC98" i="1"/>
  <c r="BC111" i="1"/>
  <c r="BC74" i="1"/>
  <c r="BC55" i="1"/>
  <c r="BC20" i="1"/>
  <c r="BC16" i="1"/>
  <c r="BC50" i="1"/>
  <c r="BC51" i="1"/>
  <c r="BC19" i="1"/>
  <c r="BD106" i="1"/>
  <c r="BD104" i="1"/>
  <c r="BD85" i="1"/>
  <c r="BD75" i="1"/>
  <c r="BD67" i="1"/>
  <c r="BD57" i="1"/>
  <c r="BD86" i="1"/>
  <c r="BD109" i="1"/>
  <c r="BD37" i="1"/>
  <c r="BD22" i="1"/>
  <c r="BD8" i="1"/>
</calcChain>
</file>

<file path=xl/sharedStrings.xml><?xml version="1.0" encoding="utf-8"?>
<sst xmlns="http://schemas.openxmlformats.org/spreadsheetml/2006/main" count="172" uniqueCount="172">
  <si>
    <t>CE-5</t>
    <phoneticPr fontId="1" type="noConversion"/>
  </si>
  <si>
    <t>龙门币</t>
    <phoneticPr fontId="1" type="noConversion"/>
  </si>
  <si>
    <t>理智</t>
    <phoneticPr fontId="1" type="noConversion"/>
  </si>
  <si>
    <t>SK-5</t>
    <phoneticPr fontId="1" type="noConversion"/>
  </si>
  <si>
    <t>碳素组</t>
    <phoneticPr fontId="1" type="noConversion"/>
  </si>
  <si>
    <t>碳素</t>
    <phoneticPr fontId="1" type="noConversion"/>
  </si>
  <si>
    <t>碳</t>
    <phoneticPr fontId="1" type="noConversion"/>
  </si>
  <si>
    <t>家具零件</t>
    <phoneticPr fontId="1" type="noConversion"/>
  </si>
  <si>
    <t>SK-4</t>
    <phoneticPr fontId="1" type="noConversion"/>
  </si>
  <si>
    <t>SK-3</t>
    <phoneticPr fontId="1" type="noConversion"/>
  </si>
  <si>
    <t>SK-2</t>
    <phoneticPr fontId="1" type="noConversion"/>
  </si>
  <si>
    <t>SK-1</t>
    <phoneticPr fontId="1" type="noConversion"/>
  </si>
  <si>
    <t>加工：基础加固建材</t>
    <phoneticPr fontId="1" type="noConversion"/>
  </si>
  <si>
    <t>基础加固建材</t>
    <phoneticPr fontId="1" type="noConversion"/>
  </si>
  <si>
    <t>进阶加固建材</t>
    <phoneticPr fontId="1" type="noConversion"/>
  </si>
  <si>
    <t>高级加固建材</t>
    <phoneticPr fontId="1" type="noConversion"/>
  </si>
  <si>
    <t>加工：进阶加固建材</t>
    <phoneticPr fontId="1" type="noConversion"/>
  </si>
  <si>
    <t>加工：高级加固建材</t>
    <phoneticPr fontId="1" type="noConversion"/>
  </si>
  <si>
    <t>加工：碳素</t>
    <phoneticPr fontId="1" type="noConversion"/>
  </si>
  <si>
    <t>基建材料加工副产物几率</t>
    <phoneticPr fontId="1" type="noConversion"/>
  </si>
  <si>
    <t>加工：碳素组</t>
    <phoneticPr fontId="1" type="noConversion"/>
  </si>
  <si>
    <t>加工：家具零件（1）</t>
    <phoneticPr fontId="1" type="noConversion"/>
  </si>
  <si>
    <t>加工：家具零件（2）</t>
  </si>
  <si>
    <t>加工：家具零件（3）</t>
  </si>
  <si>
    <t>加工：家具零件（4）</t>
  </si>
  <si>
    <t>加工：家具零件（5）</t>
  </si>
  <si>
    <t>加工：家具零件（6）</t>
  </si>
  <si>
    <t>价值</t>
    <phoneticPr fontId="1" type="noConversion"/>
  </si>
  <si>
    <t>帕累托效率</t>
    <phoneticPr fontId="1" type="noConversion"/>
  </si>
  <si>
    <t>价值损益</t>
    <phoneticPr fontId="1" type="noConversion"/>
  </si>
  <si>
    <t>CE-1</t>
  </si>
  <si>
    <t>CE-2</t>
  </si>
  <si>
    <t>CE-3</t>
  </si>
  <si>
    <t>CE-4</t>
  </si>
  <si>
    <t>帕累托优</t>
    <phoneticPr fontId="1" type="noConversion"/>
  </si>
  <si>
    <t>高级作战记录</t>
    <phoneticPr fontId="1" type="noConversion"/>
  </si>
  <si>
    <t>中级作战记录</t>
    <phoneticPr fontId="1" type="noConversion"/>
  </si>
  <si>
    <t>初级作战记录</t>
    <phoneticPr fontId="1" type="noConversion"/>
  </si>
  <si>
    <t>基础作战记录</t>
    <phoneticPr fontId="1" type="noConversion"/>
  </si>
  <si>
    <t>白马醇</t>
    <phoneticPr fontId="1" type="noConversion"/>
  </si>
  <si>
    <t>扭转醇</t>
    <phoneticPr fontId="1" type="noConversion"/>
  </si>
  <si>
    <t>三水锰矿</t>
    <phoneticPr fontId="1" type="noConversion"/>
  </si>
  <si>
    <t>轻锰矿</t>
    <phoneticPr fontId="1" type="noConversion"/>
  </si>
  <si>
    <t>五水研磨石</t>
    <phoneticPr fontId="1" type="noConversion"/>
  </si>
  <si>
    <t>研磨石</t>
    <phoneticPr fontId="1" type="noConversion"/>
  </si>
  <si>
    <t>RMA70-24</t>
    <phoneticPr fontId="1" type="noConversion"/>
  </si>
  <si>
    <t>RMA70-12</t>
    <phoneticPr fontId="1" type="noConversion"/>
  </si>
  <si>
    <t>提纯源岩</t>
    <phoneticPr fontId="1" type="noConversion"/>
  </si>
  <si>
    <t>固源岩组</t>
    <phoneticPr fontId="1" type="noConversion"/>
  </si>
  <si>
    <t>固源岩</t>
    <phoneticPr fontId="1" type="noConversion"/>
  </si>
  <si>
    <t>源岩</t>
    <phoneticPr fontId="1" type="noConversion"/>
  </si>
  <si>
    <t>全新装置</t>
    <phoneticPr fontId="1" type="noConversion"/>
  </si>
  <si>
    <t>装置</t>
    <phoneticPr fontId="1" type="noConversion"/>
  </si>
  <si>
    <t>破损装置</t>
    <phoneticPr fontId="1" type="noConversion"/>
  </si>
  <si>
    <t>聚酸酯块</t>
    <phoneticPr fontId="1" type="noConversion"/>
  </si>
  <si>
    <t>聚酸酯组</t>
    <phoneticPr fontId="1" type="noConversion"/>
  </si>
  <si>
    <t>聚酸酯</t>
    <phoneticPr fontId="1" type="noConversion"/>
  </si>
  <si>
    <t>酯原料</t>
    <phoneticPr fontId="1" type="noConversion"/>
  </si>
  <si>
    <t>糖聚块</t>
    <phoneticPr fontId="1" type="noConversion"/>
  </si>
  <si>
    <t>糖组</t>
    <phoneticPr fontId="1" type="noConversion"/>
  </si>
  <si>
    <t>糖</t>
    <phoneticPr fontId="1" type="noConversion"/>
  </si>
  <si>
    <t>代糖</t>
    <phoneticPr fontId="1" type="noConversion"/>
  </si>
  <si>
    <t>异铁块</t>
    <phoneticPr fontId="1" type="noConversion"/>
  </si>
  <si>
    <t>异铁组</t>
    <phoneticPr fontId="1" type="noConversion"/>
  </si>
  <si>
    <t>异铁</t>
    <phoneticPr fontId="1" type="noConversion"/>
  </si>
  <si>
    <t>异铁碎片</t>
    <phoneticPr fontId="1" type="noConversion"/>
  </si>
  <si>
    <t>酮阵列</t>
    <phoneticPr fontId="1" type="noConversion"/>
  </si>
  <si>
    <t>酮凝集组</t>
    <phoneticPr fontId="1" type="noConversion"/>
  </si>
  <si>
    <t>酮凝集</t>
    <phoneticPr fontId="1" type="noConversion"/>
  </si>
  <si>
    <t>双酮</t>
    <phoneticPr fontId="1" type="noConversion"/>
  </si>
  <si>
    <t>技巧概要-卷3</t>
    <phoneticPr fontId="1" type="noConversion"/>
  </si>
  <si>
    <t>技巧概要-卷2</t>
    <phoneticPr fontId="1" type="noConversion"/>
  </si>
  <si>
    <t>技巧概要-卷1</t>
    <phoneticPr fontId="1" type="noConversion"/>
  </si>
  <si>
    <t>赤金</t>
    <phoneticPr fontId="1" type="noConversion"/>
  </si>
  <si>
    <t>CA-5</t>
    <phoneticPr fontId="1" type="noConversion"/>
  </si>
  <si>
    <t>CA-1</t>
    <phoneticPr fontId="1" type="noConversion"/>
  </si>
  <si>
    <t>CA-4</t>
    <phoneticPr fontId="1" type="noConversion"/>
  </si>
  <si>
    <t>CA-3</t>
    <phoneticPr fontId="1" type="noConversion"/>
  </si>
  <si>
    <t>CA-2</t>
    <phoneticPr fontId="1" type="noConversion"/>
  </si>
  <si>
    <t>公式</t>
    <phoneticPr fontId="1" type="noConversion"/>
  </si>
  <si>
    <t>LS-5</t>
    <phoneticPr fontId="1" type="noConversion"/>
  </si>
  <si>
    <t>LS-4</t>
    <phoneticPr fontId="1" type="noConversion"/>
  </si>
  <si>
    <t>LS-3</t>
    <phoneticPr fontId="1" type="noConversion"/>
  </si>
  <si>
    <t>LS-2</t>
    <phoneticPr fontId="1" type="noConversion"/>
  </si>
  <si>
    <t>LS-1</t>
    <phoneticPr fontId="1" type="noConversion"/>
  </si>
  <si>
    <t>S4-9</t>
    <phoneticPr fontId="1" type="noConversion"/>
  </si>
  <si>
    <t>S4-8</t>
    <phoneticPr fontId="1" type="noConversion"/>
  </si>
  <si>
    <t>S4-7</t>
    <phoneticPr fontId="1" type="noConversion"/>
  </si>
  <si>
    <t>S4-6</t>
    <phoneticPr fontId="1" type="noConversion"/>
  </si>
  <si>
    <t>S4-5</t>
    <phoneticPr fontId="1" type="noConversion"/>
  </si>
  <si>
    <t>S4-4</t>
    <phoneticPr fontId="1" type="noConversion"/>
  </si>
  <si>
    <t>S4-3</t>
    <phoneticPr fontId="1" type="noConversion"/>
  </si>
  <si>
    <t>S4-2</t>
    <phoneticPr fontId="1" type="noConversion"/>
  </si>
  <si>
    <t>S4-1</t>
    <phoneticPr fontId="1" type="noConversion"/>
  </si>
  <si>
    <t>4-10</t>
    <phoneticPr fontId="1" type="noConversion"/>
  </si>
  <si>
    <t>4-9</t>
    <phoneticPr fontId="1" type="noConversion"/>
  </si>
  <si>
    <t>4-8</t>
    <phoneticPr fontId="1" type="noConversion"/>
  </si>
  <si>
    <t>4-7</t>
    <phoneticPr fontId="1" type="noConversion"/>
  </si>
  <si>
    <t>4-6</t>
    <phoneticPr fontId="1" type="noConversion"/>
  </si>
  <si>
    <t>4-5</t>
    <phoneticPr fontId="1" type="noConversion"/>
  </si>
  <si>
    <t>4-4</t>
    <phoneticPr fontId="1" type="noConversion"/>
  </si>
  <si>
    <t>4-3</t>
    <phoneticPr fontId="1" type="noConversion"/>
  </si>
  <si>
    <t>4-2</t>
    <phoneticPr fontId="1" type="noConversion"/>
  </si>
  <si>
    <t>精英材料加工副产物几率</t>
    <phoneticPr fontId="1" type="noConversion"/>
  </si>
  <si>
    <t>加工：D32钢</t>
    <phoneticPr fontId="1" type="noConversion"/>
  </si>
  <si>
    <t>D32钢</t>
    <phoneticPr fontId="1" type="noConversion"/>
  </si>
  <si>
    <t>加工：双极纳米片</t>
    <phoneticPr fontId="1" type="noConversion"/>
  </si>
  <si>
    <t>双极纳米片</t>
    <phoneticPr fontId="1" type="noConversion"/>
  </si>
  <si>
    <t>聚合剂</t>
    <phoneticPr fontId="1" type="noConversion"/>
  </si>
  <si>
    <t>加工：聚合剂</t>
    <phoneticPr fontId="1" type="noConversion"/>
  </si>
  <si>
    <t>加工：RMA70-24</t>
    <phoneticPr fontId="1" type="noConversion"/>
  </si>
  <si>
    <t>加工：五水研磨石</t>
    <phoneticPr fontId="1" type="noConversion"/>
  </si>
  <si>
    <t>加工：三水锰矿</t>
    <phoneticPr fontId="1" type="noConversion"/>
  </si>
  <si>
    <t>加工：白马醇</t>
    <phoneticPr fontId="1" type="noConversion"/>
  </si>
  <si>
    <t>加工：装置</t>
    <phoneticPr fontId="1" type="noConversion"/>
  </si>
  <si>
    <t>加工：全新装置</t>
    <phoneticPr fontId="1" type="noConversion"/>
  </si>
  <si>
    <t>加工：改量装置</t>
    <phoneticPr fontId="1" type="noConversion"/>
  </si>
  <si>
    <t>改量装置</t>
    <phoneticPr fontId="1" type="noConversion"/>
  </si>
  <si>
    <t>加工：酮凝集</t>
    <phoneticPr fontId="1" type="noConversion"/>
  </si>
  <si>
    <t>加工：酮凝集组</t>
    <phoneticPr fontId="1" type="noConversion"/>
  </si>
  <si>
    <t>加工：酮阵列</t>
    <phoneticPr fontId="1" type="noConversion"/>
  </si>
  <si>
    <t>加工：异铁</t>
    <phoneticPr fontId="1" type="noConversion"/>
  </si>
  <si>
    <t>加工：异铁组</t>
    <phoneticPr fontId="1" type="noConversion"/>
  </si>
  <si>
    <t>加工：异铁块</t>
    <phoneticPr fontId="1" type="noConversion"/>
  </si>
  <si>
    <t>加工：聚酸酯块</t>
    <phoneticPr fontId="1" type="noConversion"/>
  </si>
  <si>
    <t>加工：聚酸酯</t>
    <phoneticPr fontId="1" type="noConversion"/>
  </si>
  <si>
    <t>加工：聚酸酯组</t>
    <phoneticPr fontId="1" type="noConversion"/>
  </si>
  <si>
    <t>加工：糖</t>
    <phoneticPr fontId="1" type="noConversion"/>
  </si>
  <si>
    <t>加工：糖组</t>
    <phoneticPr fontId="1" type="noConversion"/>
  </si>
  <si>
    <t>加工：糖聚块</t>
    <phoneticPr fontId="1" type="noConversion"/>
  </si>
  <si>
    <t>加工：固源岩</t>
    <phoneticPr fontId="1" type="noConversion"/>
  </si>
  <si>
    <t>加工：固源岩组</t>
    <phoneticPr fontId="1" type="noConversion"/>
  </si>
  <si>
    <t>加工：提纯源岩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</si>
  <si>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</si>
  <si>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</si>
  <si>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</si>
  <si>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3-4</t>
    <phoneticPr fontId="1" type="noConversion"/>
  </si>
  <si>
    <t>3-7</t>
    <phoneticPr fontId="1" type="noConversion"/>
  </si>
  <si>
    <t>3-8</t>
    <phoneticPr fontId="1" type="noConversion"/>
  </si>
  <si>
    <t>S3-1</t>
    <phoneticPr fontId="1" type="noConversion"/>
  </si>
  <si>
    <t>S3-2</t>
    <phoneticPr fontId="1" type="noConversion"/>
  </si>
  <si>
    <t>S3-3</t>
    <phoneticPr fontId="1" type="noConversion"/>
  </si>
  <si>
    <t>S3-4</t>
    <phoneticPr fontId="1" type="noConversion"/>
  </si>
  <si>
    <t>1-5</t>
    <phoneticPr fontId="1" type="noConversion"/>
  </si>
  <si>
    <t>1-7</t>
    <phoneticPr fontId="1" type="noConversion"/>
  </si>
  <si>
    <t>1-3</t>
    <phoneticPr fontId="1" type="noConversion"/>
  </si>
  <si>
    <t>1-8</t>
    <phoneticPr fontId="1" type="noConversion"/>
  </si>
  <si>
    <t>1-12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</si>
  <si>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</si>
  <si>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</si>
  <si>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</si>
  <si>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2-4</t>
    <phoneticPr fontId="1" type="noConversion"/>
  </si>
  <si>
    <t>2-5</t>
    <phoneticPr fontId="1" type="noConversion"/>
  </si>
  <si>
    <t>2-6</t>
    <phoneticPr fontId="1" type="noConversion"/>
  </si>
  <si>
    <t>2-7</t>
    <phoneticPr fontId="1" type="noConversion"/>
  </si>
  <si>
    <t>2-8</t>
    <phoneticPr fontId="1" type="noConversion"/>
  </si>
  <si>
    <t>2-9</t>
    <phoneticPr fontId="1" type="noConversion"/>
  </si>
  <si>
    <t>2-10</t>
    <phoneticPr fontId="1" type="noConversion"/>
  </si>
  <si>
    <t>S2-1</t>
    <phoneticPr fontId="1" type="noConversion"/>
  </si>
  <si>
    <t>S2-4</t>
    <phoneticPr fontId="1" type="noConversion"/>
  </si>
  <si>
    <t>S2-5</t>
    <phoneticPr fontId="1" type="noConversion"/>
  </si>
  <si>
    <t>S2-6</t>
    <phoneticPr fontId="1" type="noConversion"/>
  </si>
  <si>
    <t>S2-7</t>
    <phoneticPr fontId="1" type="noConversion"/>
  </si>
  <si>
    <t>S2-8</t>
    <phoneticPr fontId="1" type="noConversion"/>
  </si>
  <si>
    <t>S2-9</t>
    <phoneticPr fontId="1" type="noConversion"/>
  </si>
  <si>
    <t>S2-12</t>
    <phoneticPr fontId="1" type="noConversion"/>
  </si>
  <si>
    <t>作战指导录像互相等价：</t>
    <phoneticPr fontId="1" type="noConversion"/>
  </si>
  <si>
    <t>多余赤金在基建置换作战指导录像：</t>
    <phoneticPr fontId="1" type="noConversion"/>
  </si>
  <si>
    <t>技巧概要加工副产物几率</t>
    <phoneticPr fontId="1" type="noConversion"/>
  </si>
  <si>
    <t>加工：技巧概要-卷2</t>
    <phoneticPr fontId="1" type="noConversion"/>
  </si>
  <si>
    <t>加工：技巧概要-卷3</t>
    <phoneticPr fontId="1" type="noConversion"/>
  </si>
  <si>
    <t>4-1(疑似掉落有误)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</si>
</sst>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58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117</xdr:row>
      <xdr:rowOff>0</xdr:rowOff>
    </xdr:from>
    <xdr:to>
      <xdr:col>53</xdr:col>
      <xdr:colOff>0</xdr:colOff>
      <xdr:row>118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DD7EC1D6-159F-4780-B7CD-A894E40A3B1B}"/>
            </a:ext>
          </a:extLst>
        </xdr:cNvPr>
        <xdr:cNvSpPr/>
      </xdr:nvSpPr>
      <xdr:spPr>
        <a:xfrm>
          <a:off x="2333625" y="21174075"/>
          <a:ext cx="43872150" cy="18097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53</xdr:col>
      <xdr:colOff>0</xdr:colOff>
      <xdr:row>117</xdr:row>
      <xdr:rowOff>0</xdr:rowOff>
    </xdr:from>
    <xdr:to>
      <xdr:col>54</xdr:col>
      <xdr:colOff>0</xdr:colOff>
      <xdr:row>118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5802EE32-E1FD-43D1-B9C4-CE781678090D}"/>
            </a:ext>
          </a:extLst>
        </xdr:cNvPr>
        <xdr:cNvSpPr/>
      </xdr:nvSpPr>
      <xdr:spPr>
        <a:xfrm>
          <a:off x="46205775" y="21174075"/>
          <a:ext cx="752475" cy="1809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52</xdr:col>
      <xdr:colOff>898525</xdr:colOff>
      <xdr:row>116</xdr:row>
      <xdr:rowOff>101600</xdr:rowOff>
    </xdr:from>
    <xdr:to>
      <xdr:col>53</xdr:col>
      <xdr:colOff>233360</xdr:colOff>
      <xdr:row>117</xdr:row>
      <xdr:rowOff>47625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44F55B7C-478A-4996-8091-84F7F94171B9}"/>
            </a:ext>
          </a:extLst>
        </xdr:cNvPr>
        <xdr:cNvSpPr/>
      </xdr:nvSpPr>
      <xdr:spPr>
        <a:xfrm>
          <a:off x="46189900" y="21094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max 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53</xdr:col>
      <xdr:colOff>0</xdr:colOff>
      <xdr:row>1</xdr:row>
      <xdr:rowOff>0</xdr:rowOff>
    </xdr:from>
    <xdr:to>
      <xdr:col>54</xdr:col>
      <xdr:colOff>0</xdr:colOff>
      <xdr:row>111</xdr:row>
      <xdr:rowOff>0</xdr:rowOff>
    </xdr:to>
    <xdr:sp macro="" textlink="">
      <xdr:nvSpPr>
        <xdr:cNvPr id="5" name="OpenSolverBB2:BB111">
          <a:extLst>
            <a:ext uri="{FF2B5EF4-FFF2-40B4-BE49-F238E27FC236}">
              <a16:creationId xmlns:a16="http://schemas.microsoft.com/office/drawing/2014/main" id="{19AB8370-F7CC-415A-941F-9D9B508B2834}"/>
            </a:ext>
          </a:extLst>
        </xdr:cNvPr>
        <xdr:cNvSpPr/>
      </xdr:nvSpPr>
      <xdr:spPr>
        <a:xfrm>
          <a:off x="46205775" y="180975"/>
          <a:ext cx="752475" cy="199072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en-US" altLang="zh-CN" sz="1100" b="1">
              <a:solidFill>
                <a:srgbClr val="0000FF"/>
              </a:solidFill>
            </a:rPr>
            <a:t>0≥</a:t>
          </a:r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118</xdr:row>
      <xdr:rowOff>0</xdr:rowOff>
    </xdr:from>
    <xdr:to>
      <xdr:col>6</xdr:col>
      <xdr:colOff>0</xdr:colOff>
      <xdr:row>119</xdr:row>
      <xdr:rowOff>0</xdr:rowOff>
    </xdr:to>
    <xdr:sp macro="" textlink="">
      <xdr:nvSpPr>
        <xdr:cNvPr id="6" name="OpenSolverD119:F119">
          <a:extLst>
            <a:ext uri="{FF2B5EF4-FFF2-40B4-BE49-F238E27FC236}">
              <a16:creationId xmlns:a16="http://schemas.microsoft.com/office/drawing/2014/main" id="{104F70C0-9871-4FBA-B05D-1D84B0AFF165}"/>
            </a:ext>
          </a:extLst>
        </xdr:cNvPr>
        <xdr:cNvSpPr/>
      </xdr:nvSpPr>
      <xdr:spPr>
        <a:xfrm>
          <a:off x="2990850" y="21355050"/>
          <a:ext cx="3067050" cy="18097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8000"/>
              </a:solidFill>
            </a:rPr>
            <a:t>0=</a:t>
          </a:r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119</xdr:row>
      <xdr:rowOff>0</xdr:rowOff>
    </xdr:from>
    <xdr:to>
      <xdr:col>4</xdr:col>
      <xdr:colOff>0</xdr:colOff>
      <xdr:row>120</xdr:row>
      <xdr:rowOff>0</xdr:rowOff>
    </xdr:to>
    <xdr:sp macro="" textlink="">
      <xdr:nvSpPr>
        <xdr:cNvPr id="7" name="OpenSolverD120">
          <a:extLst>
            <a:ext uri="{FF2B5EF4-FFF2-40B4-BE49-F238E27FC236}">
              <a16:creationId xmlns:a16="http://schemas.microsoft.com/office/drawing/2014/main" id="{1D1F60D5-3FD9-4735-8C3D-37014345784E}"/>
            </a:ext>
          </a:extLst>
        </xdr:cNvPr>
        <xdr:cNvSpPr/>
      </xdr:nvSpPr>
      <xdr:spPr>
        <a:xfrm>
          <a:off x="2990850" y="21536025"/>
          <a:ext cx="1028700" cy="18097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9900CC"/>
              </a:solidFill>
            </a:rPr>
            <a:t>0=</a:t>
          </a:r>
          <a:endParaRPr lang="zh-CN" altLang="en-US" sz="1100" b="1">
            <a:solidFill>
              <a:srgbClr val="9900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53F8-E833-4E89-AECC-ED45615A1F03}">
  <dimension ref="A1:BD120"/>
  <sheetViews>
    <sheetView tabSelected="1" workbookViewId="0">
      <selection sqref="A1:BC110"/>
    </sheetView>
  </sheetViews>
  <sheetFormatPr defaultRowHeight="14.25" x14ac:dyDescent="0.2"/>
  <cols>
    <col min="1" max="1" width="19" customWidth="1"/>
    <col min="2" max="2" width="11.625" customWidth="1"/>
    <col min="3" max="3" width="8.625" customWidth="1"/>
    <col min="4" max="5" width="13.5" customWidth="1"/>
    <col min="6" max="7" width="13.25" customWidth="1"/>
    <col min="8" max="8" width="8.5" customWidth="1"/>
    <col min="9" max="9" width="8.625" customWidth="1"/>
    <col min="10" max="10" width="10.5" customWidth="1"/>
    <col min="11" max="42" width="11" customWidth="1"/>
    <col min="43" max="45" width="9.25" customWidth="1"/>
    <col min="46" max="48" width="16" customWidth="1"/>
    <col min="49" max="49" width="12.25" customWidth="1"/>
    <col min="50" max="50" width="9.25" customWidth="1"/>
    <col min="51" max="51" width="12.5" customWidth="1"/>
    <col min="52" max="52" width="12.25" customWidth="1"/>
    <col min="53" max="53" width="12" customWidth="1"/>
    <col min="54" max="54" width="9.875" bestFit="1" customWidth="1"/>
    <col min="55" max="55" width="10.25" customWidth="1"/>
    <col min="56" max="56" width="10" customWidth="1"/>
  </cols>
  <sheetData>
    <row r="1" spans="1:56" x14ac:dyDescent="0.2">
      <c r="A1" t="s">
        <v>79</v>
      </c>
      <c r="B1" t="s">
        <v>2</v>
      </c>
      <c r="C1" t="s">
        <v>1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117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105</v>
      </c>
      <c r="AO1" t="s">
        <v>107</v>
      </c>
      <c r="AP1" t="s">
        <v>108</v>
      </c>
      <c r="AQ1" t="s">
        <v>4</v>
      </c>
      <c r="AR1" t="s">
        <v>5</v>
      </c>
      <c r="AS1" t="s">
        <v>6</v>
      </c>
      <c r="AT1" t="s">
        <v>70</v>
      </c>
      <c r="AU1" t="s">
        <v>71</v>
      </c>
      <c r="AV1" t="s">
        <v>72</v>
      </c>
      <c r="AW1" t="s">
        <v>73</v>
      </c>
      <c r="AX1" t="s">
        <v>7</v>
      </c>
      <c r="AY1" t="s">
        <v>13</v>
      </c>
      <c r="AZ1" t="s">
        <v>14</v>
      </c>
      <c r="BA1" t="s">
        <v>15</v>
      </c>
      <c r="BB1" t="s">
        <v>29</v>
      </c>
      <c r="BC1" t="s">
        <v>28</v>
      </c>
      <c r="BD1" t="s">
        <v>34</v>
      </c>
    </row>
    <row r="2" spans="1:56" x14ac:dyDescent="0.2">
      <c r="A2" t="s">
        <v>109</v>
      </c>
      <c r="B2" s="1">
        <v>0</v>
      </c>
      <c r="C2" s="1">
        <v>-400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>
        <v>-1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>
        <v>-1</v>
      </c>
      <c r="AG2" s="1"/>
      <c r="AH2" s="1"/>
      <c r="AI2" s="1"/>
      <c r="AJ2" s="1">
        <v>-1</v>
      </c>
      <c r="AK2" s="1"/>
      <c r="AL2" s="1"/>
      <c r="AM2" s="1"/>
      <c r="AN2" s="1"/>
      <c r="AO2" s="1"/>
      <c r="AP2" s="1">
        <f>1+常数!$B$2</f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>
        <f>SUMPRODUCT($B2:$BA2, $B$118:$BA$118)</f>
        <v>8.4000004108020221E-7</v>
      </c>
      <c r="BC2" s="1" t="e">
        <f>IF(B2=0,NA(),1+BB2/-B2)</f>
        <v>#N/A</v>
      </c>
      <c r="BD2" t="b">
        <f>ROUND(BB2,3)=0</f>
        <v>1</v>
      </c>
    </row>
    <row r="3" spans="1:56" x14ac:dyDescent="0.2">
      <c r="A3" t="s">
        <v>104</v>
      </c>
      <c r="B3" s="1">
        <v>0</v>
      </c>
      <c r="C3" s="1">
        <v>-400</v>
      </c>
      <c r="D3" s="1"/>
      <c r="E3" s="1"/>
      <c r="F3" s="1"/>
      <c r="G3" s="1"/>
      <c r="H3" s="1"/>
      <c r="I3" s="1"/>
      <c r="J3" s="1">
        <v>-1</v>
      </c>
      <c r="K3" s="1"/>
      <c r="L3" s="1">
        <v>-1</v>
      </c>
      <c r="M3" s="1"/>
      <c r="N3" s="1">
        <v>-1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>
        <f>1+常数!$B$2</f>
        <v>1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>
        <f>SUMPRODUCT($B3:$BA3, $B$118:$BA$118)</f>
        <v>8.4000004108020221E-7</v>
      </c>
      <c r="BC3" s="1" t="e">
        <f>IF(B3=0,NA(),1+BB3/-B3)</f>
        <v>#N/A</v>
      </c>
      <c r="BD3" t="b">
        <f>ROUND(BB3,3)=0</f>
        <v>1</v>
      </c>
    </row>
    <row r="4" spans="1:56" x14ac:dyDescent="0.2">
      <c r="A4" t="s">
        <v>128</v>
      </c>
      <c r="B4" s="1">
        <v>0</v>
      </c>
      <c r="C4" s="1">
        <v>-200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f>1+常数!$B$2</f>
        <v>1</v>
      </c>
      <c r="AD4" s="1">
        <v>-4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>
        <f>SUMPRODUCT($B4:$BA4, $B$118:$BA$118)</f>
        <v>6.1999999800832484E-7</v>
      </c>
      <c r="BC4" s="1" t="e">
        <f>IF(B4=0,NA(),1+BB4/-B4)</f>
        <v>#N/A</v>
      </c>
      <c r="BD4" t="b">
        <f>ROUND(BB4,3)=0</f>
        <v>1</v>
      </c>
    </row>
    <row r="5" spans="1:56" x14ac:dyDescent="0.2">
      <c r="A5" t="s">
        <v>16</v>
      </c>
      <c r="B5" s="1">
        <v>0</v>
      </c>
      <c r="C5" s="1">
        <v>-2400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>
        <f>-2+常数!$B$1</f>
        <v>-1.83</v>
      </c>
      <c r="AS5" s="1"/>
      <c r="AT5" s="1"/>
      <c r="AU5" s="1"/>
      <c r="AV5" s="1"/>
      <c r="AW5" s="1"/>
      <c r="AX5" s="1"/>
      <c r="AY5" s="1"/>
      <c r="AZ5" s="1">
        <v>1</v>
      </c>
      <c r="BA5" s="1"/>
      <c r="BB5" s="1">
        <f>SUMPRODUCT($B5:$BA5, $B$118:$BA$118)</f>
        <v>4.9199999807569839E-7</v>
      </c>
      <c r="BC5" s="1" t="e">
        <f>IF(B5=0,NA(),1+BB5/-B5)</f>
        <v>#N/A</v>
      </c>
      <c r="BD5" t="b">
        <f>ROUND(BB5,3)=0</f>
        <v>1</v>
      </c>
    </row>
    <row r="6" spans="1:56" x14ac:dyDescent="0.2">
      <c r="A6" t="s">
        <v>122</v>
      </c>
      <c r="B6" s="1">
        <v>0</v>
      </c>
      <c r="C6" s="1">
        <v>-200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f>1+常数!$B$2</f>
        <v>1</v>
      </c>
      <c r="AH6" s="1">
        <v>-4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>
        <f>SUMPRODUCT($B6:$BA6, $B$118:$BA$118)</f>
        <v>4.2000000277653271E-7</v>
      </c>
      <c r="BC6" s="1" t="e">
        <f>IF(B6=0,NA(),1+BB6/-B6)</f>
        <v>#N/A</v>
      </c>
      <c r="BD6" t="b">
        <f>ROUND(BB6,3)=0</f>
        <v>1</v>
      </c>
    </row>
    <row r="7" spans="1:56" x14ac:dyDescent="0.2">
      <c r="A7" t="s">
        <v>78</v>
      </c>
      <c r="B7" s="1">
        <v>-15</v>
      </c>
      <c r="C7" s="1">
        <v>180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5</v>
      </c>
      <c r="AW7" s="1"/>
      <c r="AX7" s="1"/>
      <c r="AY7" s="1"/>
      <c r="AZ7" s="1"/>
      <c r="BA7" s="1"/>
      <c r="BB7" s="1">
        <f>SUMPRODUCT($B7:$BA7, $B$118:$BA$118)</f>
        <v>2.2200000060479397E-7</v>
      </c>
      <c r="BC7" s="1">
        <f>IF(B7=0,NA(),1+BB7/-B7)</f>
        <v>1.0000000148000001</v>
      </c>
      <c r="BD7" t="b">
        <f>ROUND(BB7,3)=0</f>
        <v>1</v>
      </c>
    </row>
    <row r="8" spans="1:56" x14ac:dyDescent="0.2">
      <c r="A8" s="2" t="s">
        <v>102</v>
      </c>
      <c r="B8" s="1">
        <v>-18</v>
      </c>
      <c r="C8" s="1">
        <v>216</v>
      </c>
      <c r="D8" s="1"/>
      <c r="E8" s="1">
        <v>7.5600000000000001E-2</v>
      </c>
      <c r="F8" s="1">
        <v>9.6100000000000005E-2</v>
      </c>
      <c r="G8" s="1">
        <v>8.9800000000000005E-2</v>
      </c>
      <c r="H8" s="1"/>
      <c r="I8" s="1"/>
      <c r="J8" s="1"/>
      <c r="K8" s="1">
        <v>1.9199999999999998E-2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4.3299999999999998E-2</v>
      </c>
      <c r="AC8" s="1">
        <v>0.40739999999999998</v>
      </c>
      <c r="AD8" s="1">
        <v>0.20369999999999999</v>
      </c>
      <c r="AE8" s="1">
        <v>0.16919999999999999</v>
      </c>
      <c r="AF8" s="1"/>
      <c r="AG8" s="1">
        <v>1.6E-2</v>
      </c>
      <c r="AH8" s="1">
        <v>0.1419</v>
      </c>
      <c r="AI8" s="1">
        <v>0.12509999999999999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>
        <f>SUMPRODUCT($B8:$BA8, $B$118:$BA$118)</f>
        <v>1.6857399665060058E-7</v>
      </c>
      <c r="BC8" s="1">
        <f>IF(B8=0,NA(),1+BB8/-B8)</f>
        <v>1.0000000093652219</v>
      </c>
      <c r="BD8" t="b">
        <f>ROUND(BB8,3)=0</f>
        <v>1</v>
      </c>
    </row>
    <row r="9" spans="1:56" x14ac:dyDescent="0.2">
      <c r="A9" s="3" t="s">
        <v>134</v>
      </c>
      <c r="B9">
        <v>-15</v>
      </c>
      <c r="C9">
        <v>180</v>
      </c>
      <c r="K9">
        <v>0.36420000000000002</v>
      </c>
      <c r="R9">
        <v>0.1971</v>
      </c>
      <c r="S9">
        <v>0.22059999999999999</v>
      </c>
      <c r="V9">
        <v>6.9199999999999998E-2</v>
      </c>
      <c r="W9">
        <v>8.09E-2</v>
      </c>
      <c r="Z9">
        <v>0.1371</v>
      </c>
      <c r="AA9">
        <v>0.11749999999999999</v>
      </c>
      <c r="AW9">
        <v>0.1368</v>
      </c>
      <c r="BB9" s="1">
        <f>SUMPRODUCT($B9:$BA9, $B$118:$BA$118)</f>
        <v>1.5699999988960656E-7</v>
      </c>
      <c r="BC9" s="1">
        <f>IF(B9=0,NA(),1+BB9/-B9)</f>
        <v>1.0000000104666666</v>
      </c>
      <c r="BD9" t="b">
        <f>ROUND(BB9,3)=0</f>
        <v>1</v>
      </c>
    </row>
    <row r="10" spans="1:56" x14ac:dyDescent="0.2">
      <c r="A10" t="s">
        <v>10</v>
      </c>
      <c r="B10" s="1">
        <v>-15</v>
      </c>
      <c r="C10" s="1">
        <v>180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v>4</v>
      </c>
      <c r="AT10" s="1"/>
      <c r="AU10" s="1"/>
      <c r="AV10" s="1"/>
      <c r="AW10" s="1"/>
      <c r="AX10" s="1">
        <v>3</v>
      </c>
      <c r="AY10" s="1"/>
      <c r="AZ10" s="1"/>
      <c r="BA10" s="1"/>
      <c r="BB10" s="1">
        <f>SUMPRODUCT($B10:$BA10, $B$118:$BA$118)</f>
        <v>1.3200000026358794E-7</v>
      </c>
      <c r="BC10" s="1">
        <f>IF(B10=0,NA(),1+BB10/-B10)</f>
        <v>1.0000000088000001</v>
      </c>
      <c r="BD10" t="b">
        <f>ROUND(BB10,3)=0</f>
        <v>1</v>
      </c>
    </row>
    <row r="11" spans="1:56" x14ac:dyDescent="0.2">
      <c r="A11" t="s">
        <v>110</v>
      </c>
      <c r="B11" s="1">
        <v>0</v>
      </c>
      <c r="C11" s="1">
        <v>-300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>1+常数!$B$2</f>
        <v>1</v>
      </c>
      <c r="O11" s="1">
        <v>-1</v>
      </c>
      <c r="P11" s="1"/>
      <c r="Q11" s="1">
        <v>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>
        <v>-1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>
        <f>SUMPRODUCT($B11:$BA11, $B$118:$BA$118)</f>
        <v>1.3000000365082087E-7</v>
      </c>
      <c r="BC11" s="1" t="e">
        <f>IF(B11=0,NA(),1+BB11/-B11)</f>
        <v>#N/A</v>
      </c>
      <c r="BD11" t="b">
        <f>ROUND(BB11,3)=0</f>
        <v>1</v>
      </c>
    </row>
    <row r="12" spans="1:56" x14ac:dyDescent="0.2">
      <c r="A12" t="s">
        <v>111</v>
      </c>
      <c r="B12" s="1">
        <v>0</v>
      </c>
      <c r="C12" s="1">
        <v>-300</v>
      </c>
      <c r="D12" s="1"/>
      <c r="E12" s="1"/>
      <c r="F12" s="1"/>
      <c r="G12" s="1"/>
      <c r="H12" s="1"/>
      <c r="I12" s="1"/>
      <c r="J12" s="1"/>
      <c r="K12" s="1"/>
      <c r="L12" s="1">
        <f>1+常数!$B$2</f>
        <v>1</v>
      </c>
      <c r="M12" s="1">
        <v>-1</v>
      </c>
      <c r="N12" s="1"/>
      <c r="O12" s="1"/>
      <c r="P12" s="1"/>
      <c r="Q12" s="1"/>
      <c r="R12" s="1"/>
      <c r="S12" s="1"/>
      <c r="T12" s="1"/>
      <c r="U12" s="1">
        <v>-1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v>-1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>
        <f>SUMPRODUCT($B12:$BA12, $B$118:$BA$118)</f>
        <v>1.3000000009810719E-7</v>
      </c>
      <c r="BC12" s="1" t="e">
        <f>IF(B12=0,NA(),1+BB12/-B12)</f>
        <v>#N/A</v>
      </c>
      <c r="BD12" t="b">
        <f>ROUND(BB12,3)=0</f>
        <v>1</v>
      </c>
    </row>
    <row r="13" spans="1:56" x14ac:dyDescent="0.2">
      <c r="A13" t="s">
        <v>132</v>
      </c>
      <c r="B13" s="1">
        <v>0</v>
      </c>
      <c r="C13" s="1">
        <v>-300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f>1+常数!$B$2</f>
        <v>1</v>
      </c>
      <c r="Q13" s="1">
        <v>-4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f>SUMPRODUCT($B13:$BA13, $B$118:$BA$118)</f>
        <v>1.2999999654539351E-7</v>
      </c>
      <c r="BC13" s="1" t="e">
        <f>IF(B13=0,NA(),1+BB13/-B13)</f>
        <v>#N/A</v>
      </c>
      <c r="BD13" t="b">
        <f>ROUND(BB13,3)=0</f>
        <v>1</v>
      </c>
    </row>
    <row r="14" spans="1:56" x14ac:dyDescent="0.2">
      <c r="A14" t="s">
        <v>112</v>
      </c>
      <c r="B14" s="1">
        <v>0</v>
      </c>
      <c r="C14" s="1">
        <v>-300</v>
      </c>
      <c r="D14" s="1"/>
      <c r="E14" s="1"/>
      <c r="F14" s="1"/>
      <c r="G14" s="1"/>
      <c r="H14" s="1"/>
      <c r="I14" s="1">
        <v>-1</v>
      </c>
      <c r="J14" s="1">
        <f>1+常数!$B$2</f>
        <v>1</v>
      </c>
      <c r="K14" s="1">
        <v>-2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-1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>
        <f>SUMPRODUCT($B14:$BA14, $B$118:$BA$118)</f>
        <v>1.2999999654539351E-7</v>
      </c>
      <c r="BC14" s="1" t="e">
        <f>IF(B14=0,NA(),1+BB14/-B14)</f>
        <v>#N/A</v>
      </c>
      <c r="BD14" t="b">
        <f>ROUND(BB14,3)=0</f>
        <v>1</v>
      </c>
    </row>
    <row r="15" spans="1:56" x14ac:dyDescent="0.2">
      <c r="A15" t="s">
        <v>116</v>
      </c>
      <c r="B15" s="1">
        <v>0</v>
      </c>
      <c r="C15" s="1">
        <v>-300</v>
      </c>
      <c r="D15" s="1"/>
      <c r="E15" s="1"/>
      <c r="F15" s="1"/>
      <c r="G15" s="1"/>
      <c r="H15" s="1"/>
      <c r="I15" s="1"/>
      <c r="J15" s="1"/>
      <c r="K15" s="1"/>
      <c r="L15" s="1"/>
      <c r="M15" s="1">
        <v>-1</v>
      </c>
      <c r="N15" s="1"/>
      <c r="O15" s="1"/>
      <c r="P15" s="1"/>
      <c r="Q15" s="1">
        <v>-2</v>
      </c>
      <c r="R15" s="1"/>
      <c r="S15" s="1"/>
      <c r="T15" s="1">
        <f>1+常数!$B$2</f>
        <v>1</v>
      </c>
      <c r="U15" s="1">
        <v>-1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>
        <f>SUMPRODUCT($B15:$BA15, $B$118:$BA$118)</f>
        <v>1.2999998943996616E-7</v>
      </c>
      <c r="BC15" s="1" t="e">
        <f>IF(B15=0,NA(),1+BB15/-B15)</f>
        <v>#N/A</v>
      </c>
      <c r="BD15" t="b">
        <f>ROUND(BB15,3)=0</f>
        <v>1</v>
      </c>
    </row>
    <row r="16" spans="1:56" x14ac:dyDescent="0.2">
      <c r="A16" t="s">
        <v>3</v>
      </c>
      <c r="B16" s="1">
        <v>-30</v>
      </c>
      <c r="C16" s="1">
        <v>360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>
        <v>3</v>
      </c>
      <c r="AR16" s="1">
        <v>0.61539999999999995</v>
      </c>
      <c r="AS16" s="1"/>
      <c r="AT16" s="1"/>
      <c r="AU16" s="1"/>
      <c r="AV16" s="1"/>
      <c r="AW16" s="1"/>
      <c r="AX16" s="1">
        <v>10</v>
      </c>
      <c r="AY16" s="1"/>
      <c r="AZ16" s="1"/>
      <c r="BA16" s="1"/>
      <c r="BB16" s="1">
        <f>SUMPRODUCT($B16:$BA16, $B$118:$BA$118)</f>
        <v>1.2423999784516582E-7</v>
      </c>
      <c r="BC16" s="1">
        <f>IF(B16=0,NA(),1+BB16/-B16)</f>
        <v>1.0000000041413333</v>
      </c>
      <c r="BD16" t="b">
        <f>ROUND(BB16,3)=0</f>
        <v>1</v>
      </c>
    </row>
    <row r="17" spans="1:56" x14ac:dyDescent="0.2">
      <c r="A17" s="3" t="s">
        <v>153</v>
      </c>
      <c r="B17">
        <v>-12</v>
      </c>
      <c r="C17">
        <v>144</v>
      </c>
      <c r="G17">
        <v>1.0542</v>
      </c>
      <c r="R17">
        <v>3.0499999999999999E-2</v>
      </c>
      <c r="S17">
        <v>0.43130000000000002</v>
      </c>
      <c r="V17">
        <v>1.9099999999999999E-2</v>
      </c>
      <c r="W17">
        <v>9.9199999999999997E-2</v>
      </c>
      <c r="Y17">
        <v>0.3664</v>
      </c>
      <c r="Z17">
        <v>2.29E-2</v>
      </c>
      <c r="AA17">
        <v>0.28239999999999998</v>
      </c>
      <c r="AW17">
        <v>6.0199999999999997E-2</v>
      </c>
      <c r="BB17" s="1">
        <f>SUMPRODUCT($B17:$BA17, $B$118:$BA$118)</f>
        <v>1.0799599943489557E-7</v>
      </c>
      <c r="BC17" s="1">
        <f>IF(B17=0,NA(),1+BB17/-B17)</f>
        <v>1.0000000089996666</v>
      </c>
      <c r="BD17" t="b">
        <f>ROUND(BB17,3)=0</f>
        <v>1</v>
      </c>
    </row>
    <row r="18" spans="1:56" x14ac:dyDescent="0.2">
      <c r="A18" s="3" t="s">
        <v>100</v>
      </c>
      <c r="B18" s="1">
        <v>-18</v>
      </c>
      <c r="C18" s="1">
        <v>216</v>
      </c>
      <c r="D18" s="1"/>
      <c r="E18" s="1"/>
      <c r="F18" s="1"/>
      <c r="G18" s="1"/>
      <c r="H18" s="1">
        <v>4.9000000000000002E-2</v>
      </c>
      <c r="I18" s="1">
        <v>0.37990000000000002</v>
      </c>
      <c r="J18" s="1"/>
      <c r="K18" s="1"/>
      <c r="L18" s="1"/>
      <c r="M18" s="1"/>
      <c r="N18" s="1"/>
      <c r="O18" s="1"/>
      <c r="P18" s="1"/>
      <c r="Q18" s="1">
        <v>2.7900000000000001E-2</v>
      </c>
      <c r="R18" s="1">
        <v>0.29859999999999998</v>
      </c>
      <c r="S18" s="1">
        <v>0.26440000000000002</v>
      </c>
      <c r="T18" s="1"/>
      <c r="U18" s="1">
        <v>1.2999999999999999E-2</v>
      </c>
      <c r="V18" s="1">
        <v>0.1179</v>
      </c>
      <c r="W18" s="1">
        <v>0.10680000000000001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>
        <v>7.5600000000000001E-2</v>
      </c>
      <c r="AX18" s="1"/>
      <c r="AY18" s="1"/>
      <c r="AZ18" s="1"/>
      <c r="BA18" s="1"/>
      <c r="BB18" s="1">
        <f>SUMPRODUCT($B18:$BA18, $B$118:$BA$118)</f>
        <v>9.5740000427557703E-8</v>
      </c>
      <c r="BC18" s="1">
        <f>IF(B18=0,NA(),1+BB18/-B18)</f>
        <v>1.0000000053188889</v>
      </c>
      <c r="BD18" t="b">
        <f>ROUND(BB18,3)=0</f>
        <v>1</v>
      </c>
    </row>
    <row r="19" spans="1:56" x14ac:dyDescent="0.2">
      <c r="A19" s="3" t="s">
        <v>96</v>
      </c>
      <c r="B19" s="1">
        <v>-21</v>
      </c>
      <c r="C19" s="1">
        <v>252</v>
      </c>
      <c r="D19" s="1"/>
      <c r="E19" s="1"/>
      <c r="F19" s="1"/>
      <c r="G19" s="1"/>
      <c r="H19" s="1"/>
      <c r="I19" s="1"/>
      <c r="J19" s="1"/>
      <c r="K19" s="1"/>
      <c r="L19" s="1">
        <v>3.6499999999999998E-2</v>
      </c>
      <c r="M19" s="1">
        <v>0.33300000000000002</v>
      </c>
      <c r="N19" s="1"/>
      <c r="O19" s="1">
        <v>2.4E-2</v>
      </c>
      <c r="P19" s="1"/>
      <c r="Q19" s="1"/>
      <c r="R19" s="1"/>
      <c r="S19" s="1"/>
      <c r="T19" s="1"/>
      <c r="U19" s="1"/>
      <c r="V19" s="1"/>
      <c r="W19" s="1"/>
      <c r="X19" s="1"/>
      <c r="Y19" s="1">
        <v>3.6499999999999998E-2</v>
      </c>
      <c r="Z19" s="1">
        <v>0.14199999999999999</v>
      </c>
      <c r="AA19" s="1">
        <v>0.28499999999999998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>
        <v>2.0899999999999998E-2</v>
      </c>
      <c r="AL19" s="1">
        <v>0.1169</v>
      </c>
      <c r="AM19" s="1">
        <v>0.214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>
        <f>SUMPRODUCT($B19:$BA19, $B$118:$BA$118)</f>
        <v>8.8829999356221379E-8</v>
      </c>
      <c r="BC19" s="1">
        <f>IF(B19=0,NA(),1+BB19/-B19)</f>
        <v>1.0000000042299999</v>
      </c>
      <c r="BD19" t="b">
        <f>ROUND(BB19,3)=0</f>
        <v>1</v>
      </c>
    </row>
    <row r="20" spans="1:56" x14ac:dyDescent="0.2">
      <c r="A20" t="s">
        <v>93</v>
      </c>
      <c r="B20" s="1">
        <v>-18</v>
      </c>
      <c r="C20" s="1">
        <v>216</v>
      </c>
      <c r="D20" s="1"/>
      <c r="E20" s="1">
        <v>5.5599999999999997E-2</v>
      </c>
      <c r="F20" s="1">
        <v>8.8900000000000007E-2</v>
      </c>
      <c r="G20" s="1">
        <v>7.0400000000000004E-2</v>
      </c>
      <c r="H20" s="1"/>
      <c r="I20" s="1"/>
      <c r="J20" s="1"/>
      <c r="K20" s="1">
        <v>2.1499999999999998E-2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3.1099999999999999E-2</v>
      </c>
      <c r="AD20" s="1">
        <v>0.20069999999999999</v>
      </c>
      <c r="AE20" s="1">
        <v>0.18759999999999999</v>
      </c>
      <c r="AF20" s="1">
        <v>3.1099999999999999E-2</v>
      </c>
      <c r="AG20" s="1">
        <v>0.33450000000000002</v>
      </c>
      <c r="AH20" s="1">
        <v>0.14929999999999999</v>
      </c>
      <c r="AI20" s="1">
        <v>0.13020000000000001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>
        <f>SUMPRODUCT($B20:$BA20, $B$118:$BA$118)</f>
        <v>8.7041996388315113E-8</v>
      </c>
      <c r="BC20" s="1">
        <f>IF(B20=0,NA(),1+BB20/-B20)</f>
        <v>1.0000000048356665</v>
      </c>
      <c r="BD20" t="b">
        <f>ROUND(BB20,3)=0</f>
        <v>1</v>
      </c>
    </row>
    <row r="21" spans="1:56" x14ac:dyDescent="0.2">
      <c r="A21" t="s">
        <v>17</v>
      </c>
      <c r="B21" s="1">
        <v>0</v>
      </c>
      <c r="C21" s="1">
        <v>-7200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>
        <f>-2+常数!$B$1</f>
        <v>-1.83</v>
      </c>
      <c r="AR21" s="1"/>
      <c r="AS21" s="1"/>
      <c r="AT21" s="1"/>
      <c r="AU21" s="1"/>
      <c r="AV21" s="1"/>
      <c r="AW21" s="1"/>
      <c r="AX21" s="1"/>
      <c r="AY21" s="1"/>
      <c r="AZ21" s="1"/>
      <c r="BA21" s="1">
        <v>1</v>
      </c>
      <c r="BB21" s="1">
        <f>SUMPRODUCT($B21:$BA21, $B$118:$BA$118)</f>
        <v>7.900000298377563E-8</v>
      </c>
      <c r="BC21" s="1" t="e">
        <f>IF(B21=0,NA(),1+BB21/-B21)</f>
        <v>#N/A</v>
      </c>
      <c r="BD21" t="b">
        <f>ROUND(BB21,3)=0</f>
        <v>1</v>
      </c>
    </row>
    <row r="22" spans="1:56" x14ac:dyDescent="0.2">
      <c r="A22" t="s">
        <v>74</v>
      </c>
      <c r="B22" s="1">
        <v>-30</v>
      </c>
      <c r="C22" s="1">
        <v>360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>
        <v>2.5</v>
      </c>
      <c r="AU22" s="1">
        <v>1.5</v>
      </c>
      <c r="AV22" s="1">
        <v>1.5</v>
      </c>
      <c r="AW22" s="1"/>
      <c r="AX22" s="1"/>
      <c r="AY22" s="1"/>
      <c r="AZ22" s="1"/>
      <c r="BA22" s="1"/>
      <c r="BB22" s="1">
        <f>SUMPRODUCT($B22:$BA22, $B$118:$BA$118)</f>
        <v>4.4000000087862645E-8</v>
      </c>
      <c r="BC22" s="1">
        <f>IF(B22=0,NA(),1+BB22/-B22)</f>
        <v>1.0000000014666666</v>
      </c>
      <c r="BD22" t="b">
        <f>ROUND(BB22,3)=0</f>
        <v>1</v>
      </c>
    </row>
    <row r="23" spans="1:56" x14ac:dyDescent="0.2">
      <c r="A23" t="s">
        <v>163</v>
      </c>
      <c r="B23">
        <v>-12</v>
      </c>
      <c r="C23">
        <v>144</v>
      </c>
      <c r="F23">
        <v>8.4699999999999998E-2</v>
      </c>
      <c r="G23">
        <v>1.0508</v>
      </c>
      <c r="AD23">
        <v>1.12E-2</v>
      </c>
      <c r="AE23">
        <v>0.33710000000000001</v>
      </c>
      <c r="AH23">
        <v>1.12E-2</v>
      </c>
      <c r="AI23">
        <v>1.9326000000000001</v>
      </c>
      <c r="AM23">
        <v>0.2697</v>
      </c>
      <c r="BB23" s="1">
        <f>SUMPRODUCT($B23:$BA23, $B$118:$BA$118)</f>
        <v>4.0523999267350064E-8</v>
      </c>
      <c r="BC23" s="1">
        <f>IF(B23=0,NA(),1+BB23/-B23)</f>
        <v>1.000000003377</v>
      </c>
      <c r="BD23" t="b">
        <f>ROUND(BB23,3)=0</f>
        <v>1</v>
      </c>
    </row>
    <row r="24" spans="1:56" x14ac:dyDescent="0.2">
      <c r="A24" s="3" t="s">
        <v>95</v>
      </c>
      <c r="B24" s="1">
        <v>-21</v>
      </c>
      <c r="C24" s="1">
        <v>252</v>
      </c>
      <c r="D24" s="1"/>
      <c r="E24" s="1"/>
      <c r="F24" s="1"/>
      <c r="G24" s="1"/>
      <c r="H24" s="1"/>
      <c r="I24" s="1"/>
      <c r="J24" s="1"/>
      <c r="K24" s="1"/>
      <c r="L24" s="1"/>
      <c r="M24" s="1">
        <v>2.2200000000000001E-2</v>
      </c>
      <c r="N24" s="1">
        <v>4.5199999999999997E-2</v>
      </c>
      <c r="O24" s="1">
        <v>0.28070000000000001</v>
      </c>
      <c r="P24" s="1"/>
      <c r="Q24" s="1"/>
      <c r="R24" s="1"/>
      <c r="S24" s="1"/>
      <c r="T24" s="1"/>
      <c r="U24" s="1"/>
      <c r="V24" s="1"/>
      <c r="W24" s="1"/>
      <c r="X24" s="1"/>
      <c r="Y24" s="1">
        <v>3.2599999999999997E-2</v>
      </c>
      <c r="Z24" s="1">
        <v>0.14149999999999999</v>
      </c>
      <c r="AA24" s="1">
        <v>0.31409999999999999</v>
      </c>
      <c r="AB24" s="1"/>
      <c r="AC24" s="1"/>
      <c r="AD24" s="1"/>
      <c r="AE24" s="1"/>
      <c r="AF24" s="1"/>
      <c r="AG24" s="1"/>
      <c r="AH24" s="1"/>
      <c r="AI24" s="1"/>
      <c r="AJ24" s="1"/>
      <c r="AK24" s="1">
        <v>2.3699999999999999E-2</v>
      </c>
      <c r="AL24" s="1">
        <v>0.12959999999999999</v>
      </c>
      <c r="AM24" s="1">
        <v>0.24809999999999999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>
        <f>SUMPRODUCT($B24:$BA24, $B$118:$BA$118)</f>
        <v>2.5559999672353229E-8</v>
      </c>
      <c r="BC24" s="1">
        <f>IF(B24=0,NA(),1+BB24/-B24)</f>
        <v>1.0000000012171428</v>
      </c>
      <c r="BD24" t="b">
        <f>ROUND(BB24,3)=0</f>
        <v>1</v>
      </c>
    </row>
    <row r="25" spans="1:56" x14ac:dyDescent="0.2">
      <c r="A25" s="2" t="s">
        <v>146</v>
      </c>
      <c r="B25">
        <v>-9</v>
      </c>
      <c r="C25">
        <v>108</v>
      </c>
      <c r="G25">
        <v>1.1000000000000001</v>
      </c>
      <c r="S25">
        <v>0.14460000000000001</v>
      </c>
      <c r="W25">
        <v>2.41E-2</v>
      </c>
      <c r="Z25">
        <v>0.86750000000000005</v>
      </c>
      <c r="AA25">
        <v>0.1205</v>
      </c>
      <c r="AE25">
        <v>4.82E-2</v>
      </c>
      <c r="AI25">
        <v>1.2E-2</v>
      </c>
      <c r="AM25">
        <v>8.43E-2</v>
      </c>
      <c r="AW25">
        <v>0.1</v>
      </c>
      <c r="BB25" s="1">
        <f>SUMPRODUCT($B25:$BA25, $B$118:$BA$118)</f>
        <v>4.7399993929886364E-9</v>
      </c>
      <c r="BC25" s="1">
        <f>IF(B25=0,NA(),1+BB25/-B25)</f>
        <v>1.0000000005266667</v>
      </c>
      <c r="BD25" t="b">
        <f>ROUND(BB25,3)=0</f>
        <v>1</v>
      </c>
    </row>
    <row r="26" spans="1:56" x14ac:dyDescent="0.2">
      <c r="A26" s="3" t="s">
        <v>144</v>
      </c>
      <c r="B26">
        <v>-6</v>
      </c>
      <c r="C26">
        <v>72</v>
      </c>
      <c r="G26">
        <v>1.1215999999999999</v>
      </c>
      <c r="R26">
        <v>1.2588999999999999</v>
      </c>
      <c r="S26">
        <v>0.12740000000000001</v>
      </c>
      <c r="W26">
        <v>3.2399999999999998E-2</v>
      </c>
      <c r="AA26">
        <v>7.0800000000000002E-2</v>
      </c>
      <c r="AE26">
        <v>6.88E-2</v>
      </c>
      <c r="AI26">
        <v>4.1099999999999998E-2</v>
      </c>
      <c r="AM26">
        <v>5.33E-2</v>
      </c>
      <c r="AW26">
        <v>9.4600000000000004E-2</v>
      </c>
      <c r="BB26" s="1">
        <f>SUMPRODUCT($B26:$BA26, $B$118:$BA$118)</f>
        <v>-1.115200060075594E-8</v>
      </c>
      <c r="BC26" s="1">
        <f>IF(B26=0,NA(),1+BB26/-B26)</f>
        <v>0.99999999814133322</v>
      </c>
      <c r="BD26" t="b">
        <f>ROUND(BB26,3)=0</f>
        <v>1</v>
      </c>
    </row>
    <row r="27" spans="1:56" x14ac:dyDescent="0.2">
      <c r="A27" t="s">
        <v>22</v>
      </c>
      <c r="B27" s="1">
        <v>0</v>
      </c>
      <c r="C27" s="1">
        <v>-200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>
        <v>-1</v>
      </c>
      <c r="AS27" s="1"/>
      <c r="AT27" s="1"/>
      <c r="AU27" s="1"/>
      <c r="AV27" s="1"/>
      <c r="AW27" s="1"/>
      <c r="AX27" s="1">
        <v>8</v>
      </c>
      <c r="AY27" s="1"/>
      <c r="AZ27" s="1"/>
      <c r="BA27" s="1"/>
      <c r="BB27" s="1">
        <f>SUMPRODUCT($B27:$BA27, $B$118:$BA$118)</f>
        <v>-2.0000000766629E-8</v>
      </c>
      <c r="BC27" s="1" t="e">
        <f>IF(B27=0,NA(),1+BB27/-B27)</f>
        <v>#N/A</v>
      </c>
      <c r="BD27" t="b">
        <f>ROUND(BB27,3)=0</f>
        <v>1</v>
      </c>
    </row>
    <row r="28" spans="1:56" x14ac:dyDescent="0.2">
      <c r="A28" t="s">
        <v>164</v>
      </c>
      <c r="B28">
        <v>-12</v>
      </c>
      <c r="C28">
        <v>144</v>
      </c>
      <c r="F28">
        <v>6.6699999999999995E-2</v>
      </c>
      <c r="G28">
        <v>1.2666999999999999</v>
      </c>
      <c r="AE28">
        <v>0.1154</v>
      </c>
      <c r="AI28">
        <v>0.15379999999999999</v>
      </c>
      <c r="AM28">
        <v>2.1537999999999999</v>
      </c>
      <c r="BB28" s="1">
        <f>SUMPRODUCT($B28:$BA28, $B$118:$BA$118)</f>
        <v>-3.6974000749978586E-8</v>
      </c>
      <c r="BC28" s="1">
        <f>IF(B28=0,NA(),1+BB28/-B28)</f>
        <v>0.99999999691883323</v>
      </c>
      <c r="BD28" t="b">
        <f>ROUND(BB28,3)=0</f>
        <v>1</v>
      </c>
    </row>
    <row r="29" spans="1:56" x14ac:dyDescent="0.2">
      <c r="A29" t="s">
        <v>23</v>
      </c>
      <c r="B29" s="1">
        <v>0</v>
      </c>
      <c r="C29" s="1">
        <v>-200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>
        <v>-1</v>
      </c>
      <c r="AR29" s="1"/>
      <c r="AS29" s="1"/>
      <c r="AT29" s="1"/>
      <c r="AU29" s="1"/>
      <c r="AV29" s="1"/>
      <c r="AW29" s="1"/>
      <c r="AX29" s="1">
        <v>12</v>
      </c>
      <c r="AY29" s="1"/>
      <c r="AZ29" s="1"/>
      <c r="BA29" s="1"/>
      <c r="BB29" s="1">
        <f>SUMPRODUCT($B29:$BA29, $B$118:$BA$118)</f>
        <v>-3.9999999756901161E-8</v>
      </c>
      <c r="BC29" s="1" t="e">
        <f>IF(B29=0,NA(),1+BB29/-B29)</f>
        <v>#N/A</v>
      </c>
      <c r="BD29" t="b">
        <f>ROUND(BB29,3)=0</f>
        <v>1</v>
      </c>
    </row>
    <row r="30" spans="1:56" x14ac:dyDescent="0.2">
      <c r="A30" t="s">
        <v>161</v>
      </c>
      <c r="B30">
        <v>-12</v>
      </c>
      <c r="C30">
        <v>144</v>
      </c>
      <c r="G30">
        <v>1.3332999999999999</v>
      </c>
      <c r="AD30">
        <v>4.2599999999999999E-2</v>
      </c>
      <c r="AE30">
        <v>2.3616999999999999</v>
      </c>
      <c r="AH30">
        <v>2.1299999999999999E-2</v>
      </c>
      <c r="AI30">
        <v>0.12770000000000001</v>
      </c>
      <c r="AM30">
        <v>0.17019999999999999</v>
      </c>
      <c r="BB30" s="1">
        <f>SUMPRODUCT($B30:$BA30, $B$118:$BA$118)</f>
        <v>-5.1106001763834286E-8</v>
      </c>
      <c r="BC30" s="1">
        <f>IF(B30=0,NA(),1+BB30/-B30)</f>
        <v>0.99999999574116649</v>
      </c>
      <c r="BD30" t="b">
        <f>ROUND(BB30,3)=0</f>
        <v>1</v>
      </c>
    </row>
    <row r="31" spans="1:56" x14ac:dyDescent="0.2">
      <c r="A31" t="s">
        <v>80</v>
      </c>
      <c r="B31" s="1">
        <v>-30</v>
      </c>
      <c r="C31" s="1">
        <v>360</v>
      </c>
      <c r="D31" s="1">
        <v>3</v>
      </c>
      <c r="E31" s="1">
        <v>1</v>
      </c>
      <c r="F31" s="1">
        <v>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>
        <f>SUMPRODUCT($B31:$BA31, $B$118:$BA$118)</f>
        <v>-5.6000000858702492E-8</v>
      </c>
      <c r="BC31" s="1">
        <f>IF(B31=0,NA(),1+BB31/-B31)</f>
        <v>0.99999999813333329</v>
      </c>
      <c r="BD31" t="b">
        <f>ROUND(BB31,3)=0</f>
        <v>1</v>
      </c>
    </row>
    <row r="32" spans="1:56" x14ac:dyDescent="0.2">
      <c r="A32" t="s">
        <v>12</v>
      </c>
      <c r="B32" s="1">
        <v>0</v>
      </c>
      <c r="C32" s="1">
        <v>-800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>
        <f>-2+常数!$B$1</f>
        <v>-1.83</v>
      </c>
      <c r="AT32" s="1"/>
      <c r="AU32" s="1"/>
      <c r="AV32" s="1"/>
      <c r="AW32" s="1"/>
      <c r="AX32" s="1"/>
      <c r="AY32" s="1">
        <v>1</v>
      </c>
      <c r="AZ32" s="1"/>
      <c r="BA32" s="1"/>
      <c r="BB32" s="1">
        <f>SUMPRODUCT($B32:$BA32, $B$118:$BA$118)</f>
        <v>-6.7000000214534339E-8</v>
      </c>
      <c r="BC32" s="1" t="e">
        <f>IF(B32=0,NA(),1+BB32/-B32)</f>
        <v>#N/A</v>
      </c>
      <c r="BD32" t="b">
        <f>ROUND(BB32,3)=0</f>
        <v>1</v>
      </c>
    </row>
    <row r="33" spans="1:56" x14ac:dyDescent="0.2">
      <c r="A33" t="s">
        <v>162</v>
      </c>
      <c r="B33">
        <v>-12</v>
      </c>
      <c r="C33">
        <v>144</v>
      </c>
      <c r="G33">
        <v>1.0278</v>
      </c>
      <c r="R33">
        <v>3.1699999999999999E-2</v>
      </c>
      <c r="S33">
        <v>0.30159999999999998</v>
      </c>
      <c r="W33">
        <v>0.127</v>
      </c>
      <c r="Z33">
        <v>1.5900000000000001E-2</v>
      </c>
      <c r="AA33">
        <v>2.5714000000000001</v>
      </c>
      <c r="AW33">
        <v>0.19439999999999999</v>
      </c>
      <c r="BB33" s="1">
        <f>SUMPRODUCT($B33:$BA33, $B$118:$BA$118)</f>
        <v>-6.8315999468548938E-8</v>
      </c>
      <c r="BC33" s="1">
        <f>IF(B33=0,NA(),1+BB33/-B33)</f>
        <v>0.99999999430700004</v>
      </c>
      <c r="BD33" t="b">
        <f>ROUND(BB33,3)=0</f>
        <v>1</v>
      </c>
    </row>
    <row r="34" spans="1:56" x14ac:dyDescent="0.2">
      <c r="A34" t="s">
        <v>131</v>
      </c>
      <c r="B34" s="1">
        <v>0</v>
      </c>
      <c r="C34" s="1">
        <v>-200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f>1+常数!$B$2</f>
        <v>1</v>
      </c>
      <c r="R34" s="1">
        <v>-5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>
        <f>SUMPRODUCT($B34:$BA34, $B$118:$BA$118)</f>
        <v>-7.9999997737445483E-8</v>
      </c>
      <c r="BC34" s="1" t="e">
        <f>IF(B34=0,NA(),1+BB34/-B34)</f>
        <v>#N/A</v>
      </c>
      <c r="BD34" t="b">
        <f>ROUND(BB34,3)=0</f>
        <v>1</v>
      </c>
    </row>
    <row r="35" spans="1:56" x14ac:dyDescent="0.2">
      <c r="A35" t="s">
        <v>114</v>
      </c>
      <c r="B35" s="1">
        <v>0</v>
      </c>
      <c r="C35" s="1">
        <v>-100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f>1+常数!$B$2</f>
        <v>1</v>
      </c>
      <c r="W35" s="1">
        <v>-3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>
        <f>SUMPRODUCT($B35:$BA35, $B$118:$BA$118)</f>
        <v>-9.0000000341206032E-8</v>
      </c>
      <c r="BC35" s="1" t="e">
        <f>IF(B35=0,NA(),1+BB35/-B35)</f>
        <v>#N/A</v>
      </c>
      <c r="BD35" t="b">
        <f>ROUND(BB35,3)=0</f>
        <v>1</v>
      </c>
    </row>
    <row r="36" spans="1:56" x14ac:dyDescent="0.2">
      <c r="A36" t="s">
        <v>88</v>
      </c>
      <c r="B36" s="1">
        <v>-21</v>
      </c>
      <c r="C36" s="1">
        <v>3480</v>
      </c>
      <c r="D36" s="1"/>
      <c r="E36" s="1">
        <v>6.5799999999999997E-2</v>
      </c>
      <c r="F36" s="1">
        <v>0.11840000000000001</v>
      </c>
      <c r="G36" s="1">
        <v>9.2100000000000001E-2</v>
      </c>
      <c r="H36" s="1"/>
      <c r="I36" s="1"/>
      <c r="J36" s="1"/>
      <c r="K36" s="1">
        <v>6.4500000000000002E-2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>
        <v>6.0199999999999997E-2</v>
      </c>
      <c r="AD36" s="1">
        <v>0.1905</v>
      </c>
      <c r="AE36" s="1">
        <v>0.1246</v>
      </c>
      <c r="AF36" s="1"/>
      <c r="AG36" s="1">
        <v>3.3000000000000002E-2</v>
      </c>
      <c r="AH36" s="1">
        <v>0.1404</v>
      </c>
      <c r="AI36" s="1">
        <v>0.1046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>
        <f>SUMPRODUCT($B36:$BA36, $B$118:$BA$118)</f>
        <v>-9.7302000678922695E-8</v>
      </c>
      <c r="BC36" s="1">
        <f>IF(B36=0,NA(),1+BB36/-B36)</f>
        <v>0.99999999536657136</v>
      </c>
      <c r="BD36" t="b">
        <f>ROUND(BB36,3)=0</f>
        <v>1</v>
      </c>
    </row>
    <row r="37" spans="1:56" x14ac:dyDescent="0.2">
      <c r="A37" t="s">
        <v>77</v>
      </c>
      <c r="B37" s="1">
        <v>-20</v>
      </c>
      <c r="C37" s="1">
        <v>240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>
        <v>3</v>
      </c>
      <c r="AV37" s="1">
        <v>1</v>
      </c>
      <c r="AW37" s="1"/>
      <c r="AX37" s="1"/>
      <c r="AY37" s="1"/>
      <c r="AZ37" s="1"/>
      <c r="BA37" s="1"/>
      <c r="BB37" s="1">
        <f>SUMPRODUCT($B37:$BA37, $B$118:$BA$118)</f>
        <v>-1.0399999794685755E-7</v>
      </c>
      <c r="BC37" s="1">
        <f>IF(B37=0,NA(),1+BB37/-B37)</f>
        <v>0.99999999480000012</v>
      </c>
      <c r="BD37" t="b">
        <f>ROUND(BB37,3)=0</f>
        <v>1</v>
      </c>
    </row>
    <row r="38" spans="1:56" x14ac:dyDescent="0.2">
      <c r="A38" s="2" t="s">
        <v>94</v>
      </c>
      <c r="B38" s="1">
        <v>-21</v>
      </c>
      <c r="C38" s="1">
        <v>252</v>
      </c>
      <c r="D38" s="1"/>
      <c r="E38" s="1"/>
      <c r="F38" s="1"/>
      <c r="G38" s="1"/>
      <c r="H38" s="1"/>
      <c r="I38" s="1">
        <v>5.0299999999999997E-2</v>
      </c>
      <c r="J38" s="1"/>
      <c r="K38" s="1"/>
      <c r="L38" s="1"/>
      <c r="M38" s="1"/>
      <c r="N38" s="1"/>
      <c r="O38" s="1"/>
      <c r="P38" s="1"/>
      <c r="Q38" s="1">
        <v>4.1500000000000002E-2</v>
      </c>
      <c r="R38" s="1">
        <v>0.34420000000000001</v>
      </c>
      <c r="S38" s="1">
        <v>0.20849999999999999</v>
      </c>
      <c r="T38" s="1">
        <v>4.2700000000000002E-2</v>
      </c>
      <c r="U38" s="1">
        <v>0.31030000000000002</v>
      </c>
      <c r="V38" s="1">
        <v>0.10929999999999999</v>
      </c>
      <c r="W38" s="1">
        <v>7.7899999999999997E-2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>
        <v>0.126</v>
      </c>
      <c r="AX38" s="1"/>
      <c r="AY38" s="1"/>
      <c r="AZ38" s="1"/>
      <c r="BA38" s="1"/>
      <c r="BB38" s="1">
        <f>SUMPRODUCT($B38:$BA38, $B$118:$BA$118)</f>
        <v>-1.3636000403827175E-7</v>
      </c>
      <c r="BC38" s="1">
        <f>IF(B38=0,NA(),1+BB38/-B38)</f>
        <v>0.99999999350666646</v>
      </c>
      <c r="BD38" t="b">
        <f>ROUND(BB38,3)=0</f>
        <v>1</v>
      </c>
    </row>
    <row r="39" spans="1:56" x14ac:dyDescent="0.2">
      <c r="A39" s="3" t="s">
        <v>99</v>
      </c>
      <c r="B39" s="1">
        <v>-18</v>
      </c>
      <c r="C39" s="1">
        <v>216</v>
      </c>
      <c r="D39" s="1"/>
      <c r="E39" s="1"/>
      <c r="F39" s="1"/>
      <c r="G39" s="1"/>
      <c r="H39" s="1"/>
      <c r="I39" s="1"/>
      <c r="J39" s="1"/>
      <c r="K39" s="1"/>
      <c r="L39" s="1"/>
      <c r="M39" s="1">
        <v>1.2200000000000001E-2</v>
      </c>
      <c r="N39" s="1"/>
      <c r="O39" s="1">
        <v>1.11E-2</v>
      </c>
      <c r="P39" s="1"/>
      <c r="Q39" s="1"/>
      <c r="R39" s="1"/>
      <c r="S39" s="1"/>
      <c r="T39" s="1"/>
      <c r="U39" s="1"/>
      <c r="V39" s="1"/>
      <c r="W39" s="1"/>
      <c r="X39" s="1"/>
      <c r="Y39" s="1">
        <v>1.89E-2</v>
      </c>
      <c r="Z39" s="1">
        <v>9.7799999999999998E-2</v>
      </c>
      <c r="AA39" s="1">
        <v>0.36220000000000002</v>
      </c>
      <c r="AB39" s="1"/>
      <c r="AC39" s="1"/>
      <c r="AD39" s="1"/>
      <c r="AE39" s="1"/>
      <c r="AF39" s="1"/>
      <c r="AG39" s="1"/>
      <c r="AH39" s="1"/>
      <c r="AI39" s="1"/>
      <c r="AJ39" s="1">
        <v>0.04</v>
      </c>
      <c r="AK39" s="1">
        <v>0.32219999999999999</v>
      </c>
      <c r="AL39" s="1">
        <v>8.7800000000000003E-2</v>
      </c>
      <c r="AM39" s="1">
        <v>0.36670000000000003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>
        <f>SUMPRODUCT($B39:$BA39, $B$118:$BA$118)</f>
        <v>-1.6758999921151485E-7</v>
      </c>
      <c r="BC39" s="1">
        <f>IF(B39=0,NA(),1+BB39/-B39)</f>
        <v>0.99999999068944445</v>
      </c>
      <c r="BD39" t="b">
        <f>ROUND(BB39,3)=0</f>
        <v>1</v>
      </c>
    </row>
    <row r="40" spans="1:56" x14ac:dyDescent="0.2">
      <c r="A40" t="s">
        <v>160</v>
      </c>
      <c r="B40">
        <v>-12</v>
      </c>
      <c r="C40">
        <v>144</v>
      </c>
      <c r="G40">
        <v>0.91669999999999996</v>
      </c>
      <c r="S40">
        <v>3.5625</v>
      </c>
      <c r="V40">
        <v>3.1300000000000001E-2</v>
      </c>
      <c r="W40">
        <v>6.25E-2</v>
      </c>
      <c r="Z40">
        <v>3.1300000000000001E-2</v>
      </c>
      <c r="AA40">
        <v>0.3125</v>
      </c>
      <c r="AW40">
        <v>0.125</v>
      </c>
      <c r="BB40" s="1">
        <f>SUMPRODUCT($B40:$BA40, $B$118:$BA$118)</f>
        <v>-1.6764399909940941E-7</v>
      </c>
      <c r="BC40" s="1">
        <f>IF(B40=0,NA(),1+BB40/-B40)</f>
        <v>0.99999998602966678</v>
      </c>
      <c r="BD40" t="b">
        <f>ROUND(BB40,3)=0</f>
        <v>1</v>
      </c>
    </row>
    <row r="41" spans="1:56" x14ac:dyDescent="0.2">
      <c r="A41" t="s">
        <v>119</v>
      </c>
      <c r="B41" s="1">
        <v>0</v>
      </c>
      <c r="C41" s="1">
        <v>-200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>
        <f>1+常数!$B$2</f>
        <v>1</v>
      </c>
      <c r="AL41" s="1">
        <v>-4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>
        <f>SUMPRODUCT($B41:$BA41, $B$118:$BA$118)</f>
        <v>-3.7999999946691787E-7</v>
      </c>
      <c r="BC41" s="1" t="e">
        <f>IF(B41=0,NA(),1+BB41/-B41)</f>
        <v>#N/A</v>
      </c>
      <c r="BD41" t="b">
        <f>ROUND(BB41,3)=0</f>
        <v>1</v>
      </c>
    </row>
    <row r="42" spans="1:56" x14ac:dyDescent="0.2">
      <c r="A42" t="s">
        <v>115</v>
      </c>
      <c r="B42" s="1">
        <v>0</v>
      </c>
      <c r="C42" s="1">
        <v>-200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f>1+常数!$B$2</f>
        <v>1</v>
      </c>
      <c r="V42" s="1">
        <v>-4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>
        <f>SUMPRODUCT($B42:$BA42, $B$118:$BA$118)</f>
        <v>-5.7999999825142368E-7</v>
      </c>
      <c r="BC42" s="1" t="e">
        <f>IF(B42=0,NA(),1+BB42/-B42)</f>
        <v>#N/A</v>
      </c>
      <c r="BD42" t="b">
        <f>ROUND(BB42,3)=0</f>
        <v>1</v>
      </c>
    </row>
    <row r="43" spans="1:56" x14ac:dyDescent="0.2">
      <c r="A43" t="s">
        <v>113</v>
      </c>
      <c r="B43" s="1">
        <v>0</v>
      </c>
      <c r="C43" s="1">
        <v>-300</v>
      </c>
      <c r="D43" s="1"/>
      <c r="E43" s="1"/>
      <c r="F43" s="1"/>
      <c r="G43" s="1"/>
      <c r="H43" s="1">
        <f>1+常数!$B$2</f>
        <v>1</v>
      </c>
      <c r="I43" s="1">
        <v>-1</v>
      </c>
      <c r="J43" s="1"/>
      <c r="K43" s="1"/>
      <c r="L43" s="1"/>
      <c r="M43" s="1"/>
      <c r="N43" s="1"/>
      <c r="O43" s="1">
        <v>-1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-1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>
        <f>SUMPRODUCT($B43:$BA43, $B$118:$BA$118)</f>
        <v>-8.6999999382442184E-7</v>
      </c>
      <c r="BC43" s="1" t="e">
        <f>IF(B43=0,NA(),1+BB43/-B43)</f>
        <v>#N/A</v>
      </c>
      <c r="BD43" t="b">
        <f>ROUND(BB43,3)=0</f>
        <v>1</v>
      </c>
    </row>
    <row r="44" spans="1:56" x14ac:dyDescent="0.2">
      <c r="A44" t="s">
        <v>123</v>
      </c>
      <c r="B44" s="1">
        <v>0</v>
      </c>
      <c r="C44" s="1">
        <v>-300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-1</v>
      </c>
      <c r="V44" s="1"/>
      <c r="W44" s="1"/>
      <c r="X44" s="1"/>
      <c r="Y44" s="1">
        <v>-1</v>
      </c>
      <c r="Z44" s="1"/>
      <c r="AA44" s="1"/>
      <c r="AB44" s="1"/>
      <c r="AC44" s="1"/>
      <c r="AD44" s="1"/>
      <c r="AE44" s="1"/>
      <c r="AF44" s="1">
        <f>1+常数!$B$2</f>
        <v>1</v>
      </c>
      <c r="AG44" s="1">
        <v>-2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>
        <f>SUMPRODUCT($B44:$BA44, $B$118:$BA$118)</f>
        <v>-8.7000000092984919E-7</v>
      </c>
      <c r="BC44" s="1" t="e">
        <f>IF(B44=0,NA(),1+BB44/-B44)</f>
        <v>#N/A</v>
      </c>
      <c r="BD44" t="b">
        <f>ROUND(BB44,3)=0</f>
        <v>1</v>
      </c>
    </row>
    <row r="45" spans="1:56" x14ac:dyDescent="0.2">
      <c r="A45" t="s">
        <v>124</v>
      </c>
      <c r="B45" s="1">
        <v>0</v>
      </c>
      <c r="C45" s="1">
        <v>-300</v>
      </c>
      <c r="D45" s="1"/>
      <c r="E45" s="1"/>
      <c r="F45" s="1"/>
      <c r="G45" s="1"/>
      <c r="H45" s="1"/>
      <c r="I45" s="1">
        <v>-1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>
        <f>1+常数!$B$2</f>
        <v>1</v>
      </c>
      <c r="Y45" s="1">
        <v>-2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>
        <v>-1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>
        <f>SUMPRODUCT($B45:$BA45, $B$118:$BA$118)</f>
        <v>-8.7000000092984919E-7</v>
      </c>
      <c r="BC45" s="1" t="e">
        <f>IF(B45=0,NA(),1+BB45/-B45)</f>
        <v>#N/A</v>
      </c>
      <c r="BD45" t="b">
        <f>ROUND(BB45,3)=0</f>
        <v>1</v>
      </c>
    </row>
    <row r="46" spans="1:56" x14ac:dyDescent="0.2">
      <c r="A46" t="s">
        <v>129</v>
      </c>
      <c r="B46" s="1">
        <v>0</v>
      </c>
      <c r="C46" s="1">
        <v>-300</v>
      </c>
      <c r="D46" s="1"/>
      <c r="E46" s="1"/>
      <c r="F46" s="1"/>
      <c r="G46" s="1"/>
      <c r="H46" s="1"/>
      <c r="I46" s="1"/>
      <c r="J46" s="1"/>
      <c r="K46" s="1">
        <v>-1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f>1+常数!$B$2</f>
        <v>1</v>
      </c>
      <c r="AC46" s="1">
        <v>-2</v>
      </c>
      <c r="AD46" s="1"/>
      <c r="AE46" s="1"/>
      <c r="AF46" s="1"/>
      <c r="AG46" s="1">
        <v>-1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>
        <f>SUMPRODUCT($B46:$BA46, $B$118:$BA$118)</f>
        <v>-1.8699999877469509E-6</v>
      </c>
      <c r="BC46" s="1" t="e">
        <f>IF(B46=0,NA(),1+BB46/-B46)</f>
        <v>#N/A</v>
      </c>
      <c r="BD46" t="b">
        <f>ROUND(BB46,3)=0</f>
        <v>1</v>
      </c>
    </row>
    <row r="47" spans="1:56" x14ac:dyDescent="0.2">
      <c r="A47" t="s">
        <v>120</v>
      </c>
      <c r="B47" s="1">
        <v>0</v>
      </c>
      <c r="C47" s="1">
        <v>-300</v>
      </c>
      <c r="D47" s="1"/>
      <c r="E47" s="1"/>
      <c r="F47" s="1"/>
      <c r="G47" s="1"/>
      <c r="H47" s="1"/>
      <c r="I47" s="1"/>
      <c r="J47" s="1"/>
      <c r="K47" s="1">
        <v>-1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>
        <v>-1</v>
      </c>
      <c r="AD47" s="1"/>
      <c r="AE47" s="1"/>
      <c r="AF47" s="1"/>
      <c r="AG47" s="1"/>
      <c r="AH47" s="1"/>
      <c r="AI47" s="1"/>
      <c r="AJ47" s="1">
        <f>1+常数!$B$2</f>
        <v>1</v>
      </c>
      <c r="AK47" s="1">
        <v>-2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f>SUMPRODUCT($B47:$BA47, $B$118:$BA$118)</f>
        <v>-2.870000002985762E-6</v>
      </c>
      <c r="BC47" s="1" t="e">
        <f>IF(B47=0,NA(),1+BB47/-B47)</f>
        <v>#N/A</v>
      </c>
      <c r="BD47" t="b">
        <f>ROUND(BB47,3)=0</f>
        <v>1</v>
      </c>
    </row>
    <row r="48" spans="1:56" x14ac:dyDescent="0.2">
      <c r="A48" t="s">
        <v>106</v>
      </c>
      <c r="B48" s="1">
        <v>0</v>
      </c>
      <c r="C48" s="1">
        <v>-400</v>
      </c>
      <c r="D48" s="1"/>
      <c r="E48" s="1"/>
      <c r="F48" s="1"/>
      <c r="G48" s="1"/>
      <c r="H48" s="1">
        <v>-2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>
        <v>-1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f>1+常数!$B$2</f>
        <v>1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>
        <f>SUMPRODUCT($B48:$BA48, $B$118:$BA$118)</f>
        <v>-3.1600000056641875E-6</v>
      </c>
      <c r="BC48" s="1" t="e">
        <f>IF(B48=0,NA(),1+BB48/-B48)</f>
        <v>#N/A</v>
      </c>
      <c r="BD48" t="b">
        <f>ROUND(BB48,3)=0</f>
        <v>1</v>
      </c>
    </row>
    <row r="49" spans="1:56" x14ac:dyDescent="0.2">
      <c r="A49" s="3" t="s">
        <v>136</v>
      </c>
      <c r="B49">
        <v>-15</v>
      </c>
      <c r="C49">
        <v>180</v>
      </c>
      <c r="R49">
        <v>0.19070000000000001</v>
      </c>
      <c r="S49">
        <v>0.20680000000000001</v>
      </c>
      <c r="U49">
        <v>0.2888</v>
      </c>
      <c r="V49">
        <v>7.8399999999999997E-2</v>
      </c>
      <c r="W49">
        <v>8.0199999999999994E-2</v>
      </c>
      <c r="Z49">
        <v>0.15509999999999999</v>
      </c>
      <c r="AA49">
        <v>0.1658</v>
      </c>
      <c r="AW49">
        <v>0.1008</v>
      </c>
      <c r="BB49" s="1">
        <f>SUMPRODUCT($B49:$BA49, $B$118:$BA$118)</f>
        <v>-0.11795579977999948</v>
      </c>
      <c r="BC49" s="1">
        <f>IF(B49=0,NA(),1+BB49/-B49)</f>
        <v>0.99213628001466669</v>
      </c>
      <c r="BD49" t="b">
        <f>ROUND(BB49,3)=0</f>
        <v>0</v>
      </c>
    </row>
    <row r="50" spans="1:56" x14ac:dyDescent="0.2">
      <c r="A50" t="s">
        <v>81</v>
      </c>
      <c r="B50" s="1">
        <v>-25</v>
      </c>
      <c r="C50" s="1">
        <v>300</v>
      </c>
      <c r="D50" s="1">
        <v>1</v>
      </c>
      <c r="E50" s="1">
        <v>2.5</v>
      </c>
      <c r="F50" s="1">
        <v>3</v>
      </c>
      <c r="G50" s="1">
        <v>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>
        <f>SUMPRODUCT($B50:$BA50, $B$118:$BA$118)</f>
        <v>-0.25745781999999817</v>
      </c>
      <c r="BC50" s="1">
        <f>IF(B50=0,NA(),1+BB50/-B50)</f>
        <v>0.98970168720000007</v>
      </c>
      <c r="BD50" t="b">
        <f>ROUND(BB50,3)=0</f>
        <v>0</v>
      </c>
    </row>
    <row r="51" spans="1:56" x14ac:dyDescent="0.2">
      <c r="A51" t="s">
        <v>0</v>
      </c>
      <c r="B51" s="1">
        <v>-30</v>
      </c>
      <c r="C51" s="1">
        <v>7500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>
        <f>SUMPRODUCT($B51:$BA51, $B$118:$BA$118)</f>
        <v>-0.37130325000000042</v>
      </c>
      <c r="BC51" s="1">
        <f>IF(B51=0,NA(),1+BB51/-B51)</f>
        <v>0.98762322499999999</v>
      </c>
      <c r="BD51" t="b">
        <f>ROUND(BB51,3)=0</f>
        <v>0</v>
      </c>
    </row>
    <row r="52" spans="1:56" x14ac:dyDescent="0.2">
      <c r="A52" s="2" t="s">
        <v>157</v>
      </c>
      <c r="B52">
        <v>-15</v>
      </c>
      <c r="C52">
        <v>180</v>
      </c>
      <c r="F52">
        <v>0.1244</v>
      </c>
      <c r="G52">
        <v>9.98E-2</v>
      </c>
      <c r="O52">
        <v>0.28260000000000002</v>
      </c>
      <c r="AD52">
        <v>0.1343</v>
      </c>
      <c r="AE52">
        <v>0.1633</v>
      </c>
      <c r="AH52">
        <v>0.1012</v>
      </c>
      <c r="AI52">
        <v>0.1042</v>
      </c>
      <c r="AL52">
        <v>9.0200000000000002E-2</v>
      </c>
      <c r="AM52">
        <v>0.14929999999999999</v>
      </c>
      <c r="BB52" s="1">
        <f>SUMPRODUCT($B52:$BA52, $B$118:$BA$118)</f>
        <v>-0.41601024361600114</v>
      </c>
      <c r="BC52" s="1">
        <f>IF(B52=0,NA(),1+BB52/-B52)</f>
        <v>0.97226598375893325</v>
      </c>
      <c r="BD52" t="b">
        <f>ROUND(BB52,3)=0</f>
        <v>0</v>
      </c>
    </row>
    <row r="53" spans="1:56" x14ac:dyDescent="0.2">
      <c r="A53" s="3" t="s">
        <v>155</v>
      </c>
      <c r="B53">
        <v>-12</v>
      </c>
      <c r="C53">
        <v>144</v>
      </c>
      <c r="F53">
        <v>0.05</v>
      </c>
      <c r="G53">
        <v>1.1333</v>
      </c>
      <c r="AD53">
        <v>1.0200000000000001E-2</v>
      </c>
      <c r="AE53">
        <v>0.27550000000000002</v>
      </c>
      <c r="AG53">
        <v>0.24490000000000001</v>
      </c>
      <c r="AH53">
        <v>1.0200000000000001E-2</v>
      </c>
      <c r="AI53">
        <v>0.30609999999999998</v>
      </c>
      <c r="AM53">
        <v>0.1837</v>
      </c>
      <c r="BB53" s="1">
        <f>SUMPRODUCT($B53:$BA53, $B$118:$BA$118)</f>
        <v>-0.82155215482599908</v>
      </c>
      <c r="BC53" s="1">
        <f>IF(B53=0,NA(),1+BB53/-B53)</f>
        <v>0.93153732043116677</v>
      </c>
      <c r="BD53" t="b">
        <f>ROUND(BB53,3)=0</f>
        <v>0</v>
      </c>
    </row>
    <row r="54" spans="1:56" x14ac:dyDescent="0.2">
      <c r="A54" s="3" t="s">
        <v>145</v>
      </c>
      <c r="B54">
        <v>-6</v>
      </c>
      <c r="C54">
        <v>72</v>
      </c>
      <c r="G54">
        <v>1.0968</v>
      </c>
      <c r="W54">
        <v>3.1300000000000001E-2</v>
      </c>
      <c r="AI54">
        <v>0.84379999999999999</v>
      </c>
      <c r="AM54">
        <v>3.1300000000000001E-2</v>
      </c>
      <c r="AW54">
        <v>0.1613</v>
      </c>
      <c r="BB54" s="1">
        <f>SUMPRODUCT($B54:$BA54, $B$118:$BA$118)</f>
        <v>-0.92841288000600009</v>
      </c>
      <c r="BC54" s="1">
        <f>IF(B54=0,NA(),1+BB54/-B54)</f>
        <v>0.84526451999899999</v>
      </c>
      <c r="BD54" t="b">
        <f>ROUND(BB54,3)=0</f>
        <v>0</v>
      </c>
    </row>
    <row r="55" spans="1:56" x14ac:dyDescent="0.2">
      <c r="A55" t="s">
        <v>75</v>
      </c>
      <c r="B55" s="1">
        <v>-10</v>
      </c>
      <c r="C55" s="1">
        <v>120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>
        <v>3</v>
      </c>
      <c r="AW55" s="1"/>
      <c r="AX55" s="1"/>
      <c r="AY55" s="1"/>
      <c r="AZ55" s="1"/>
      <c r="BA55" s="1"/>
      <c r="BB55" s="1">
        <f>SUMPRODUCT($B55:$BA55, $B$118:$BA$118)</f>
        <v>-0.95259395199999908</v>
      </c>
      <c r="BC55" s="1">
        <f>IF(B55=0,NA(),1+BB55/-B55)</f>
        <v>0.90474060480000007</v>
      </c>
      <c r="BD55" t="b">
        <f>ROUND(BB55,3)=0</f>
        <v>0</v>
      </c>
    </row>
    <row r="56" spans="1:56" x14ac:dyDescent="0.2">
      <c r="A56" s="3" t="s">
        <v>147</v>
      </c>
      <c r="B56">
        <v>-9</v>
      </c>
      <c r="C56">
        <v>108</v>
      </c>
      <c r="G56">
        <v>1.0207999999999999</v>
      </c>
      <c r="S56">
        <v>0.16900000000000001</v>
      </c>
      <c r="V56">
        <v>0.59150000000000003</v>
      </c>
      <c r="W56">
        <v>4.2299999999999997E-2</v>
      </c>
      <c r="AA56">
        <v>4.2299999999999997E-2</v>
      </c>
      <c r="AE56">
        <v>7.0400000000000004E-2</v>
      </c>
      <c r="AI56">
        <v>5.6300000000000003E-2</v>
      </c>
      <c r="AM56">
        <v>7.0400000000000004E-2</v>
      </c>
      <c r="AW56">
        <v>8.3299999999999999E-2</v>
      </c>
      <c r="BB56" s="1">
        <f>SUMPRODUCT($B56:$BA56, $B$118:$BA$118)</f>
        <v>-0.96868221457599946</v>
      </c>
      <c r="BC56" s="1">
        <f>IF(B56=0,NA(),1+BB56/-B56)</f>
        <v>0.89236864282488892</v>
      </c>
      <c r="BD56" t="b">
        <f>ROUND(BB56,3)=0</f>
        <v>0</v>
      </c>
    </row>
    <row r="57" spans="1:56" x14ac:dyDescent="0.2">
      <c r="A57" s="3" t="s">
        <v>97</v>
      </c>
      <c r="B57" s="1">
        <v>-18</v>
      </c>
      <c r="C57" s="1">
        <v>216</v>
      </c>
      <c r="D57" s="1"/>
      <c r="E57" s="1"/>
      <c r="F57" s="1"/>
      <c r="G57" s="1"/>
      <c r="H57" s="1"/>
      <c r="I57" s="1">
        <v>1.66E-2</v>
      </c>
      <c r="J57" s="1">
        <v>3.2099999999999997E-2</v>
      </c>
      <c r="K57" s="1">
        <v>0.29470000000000002</v>
      </c>
      <c r="L57" s="1"/>
      <c r="M57" s="1"/>
      <c r="N57" s="1"/>
      <c r="O57" s="1"/>
      <c r="P57" s="1"/>
      <c r="Q57" s="1">
        <v>1.66E-2</v>
      </c>
      <c r="R57" s="1">
        <v>0.30590000000000001</v>
      </c>
      <c r="S57" s="1">
        <v>0.26790000000000003</v>
      </c>
      <c r="T57" s="1"/>
      <c r="U57" s="1">
        <v>1.18E-2</v>
      </c>
      <c r="V57" s="1">
        <v>0.1144</v>
      </c>
      <c r="W57" s="1">
        <v>0.1091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>
        <v>9.4399999999999998E-2</v>
      </c>
      <c r="AX57" s="1"/>
      <c r="AY57" s="1"/>
      <c r="AZ57" s="1"/>
      <c r="BA57" s="1"/>
      <c r="BB57" s="1">
        <f>SUMPRODUCT($B57:$BA57, $B$118:$BA$118)</f>
        <v>-0.99477276337000087</v>
      </c>
      <c r="BC57" s="1">
        <f>IF(B57=0,NA(),1+BB57/-B57)</f>
        <v>0.94473484647944439</v>
      </c>
      <c r="BD57" t="b">
        <f>ROUND(BB57,3)=0</f>
        <v>0</v>
      </c>
    </row>
    <row r="58" spans="1:56" x14ac:dyDescent="0.2">
      <c r="A58" s="3" t="s">
        <v>101</v>
      </c>
      <c r="B58" s="1">
        <v>-18</v>
      </c>
      <c r="C58" s="1">
        <v>216</v>
      </c>
      <c r="D58" s="1"/>
      <c r="E58" s="1">
        <v>1.5455000000000001</v>
      </c>
      <c r="F58" s="1"/>
      <c r="G58" s="1"/>
      <c r="H58" s="1"/>
      <c r="I58" s="1">
        <v>0.16669999999999999</v>
      </c>
      <c r="J58" s="1"/>
      <c r="K58" s="1"/>
      <c r="L58" s="1"/>
      <c r="M58" s="1"/>
      <c r="N58" s="1"/>
      <c r="O58" s="1"/>
      <c r="P58" s="1"/>
      <c r="Q58" s="1">
        <v>5.5599999999999997E-2</v>
      </c>
      <c r="R58" s="1">
        <v>0.16669999999999999</v>
      </c>
      <c r="S58" s="1">
        <v>5.5599999999999997E-2</v>
      </c>
      <c r="T58" s="1"/>
      <c r="U58" s="1">
        <v>5.5599999999999997E-2</v>
      </c>
      <c r="V58" s="1">
        <v>0.27779999999999999</v>
      </c>
      <c r="W58" s="1">
        <v>5.5599999999999997E-2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>
        <f>SUMPRODUCT($B58:$BA58, $B$118:$BA$118)</f>
        <v>-1.0897462487800016</v>
      </c>
      <c r="BC58" s="1">
        <f>IF(B58=0,NA(),1+BB58/-B58)</f>
        <v>0.93945854173444432</v>
      </c>
      <c r="BD58" t="b">
        <f>ROUND(BB58,3)=0</f>
        <v>0</v>
      </c>
    </row>
    <row r="59" spans="1:56" x14ac:dyDescent="0.2">
      <c r="A59" t="s">
        <v>140</v>
      </c>
      <c r="B59">
        <v>-15</v>
      </c>
      <c r="C59">
        <v>180</v>
      </c>
      <c r="R59">
        <v>0.2268</v>
      </c>
      <c r="S59">
        <v>0.1804</v>
      </c>
      <c r="V59">
        <v>6.1899999999999997E-2</v>
      </c>
      <c r="W59">
        <v>8.7599999999999997E-2</v>
      </c>
      <c r="Z59">
        <v>1.5</v>
      </c>
      <c r="AA59">
        <v>0.13400000000000001</v>
      </c>
      <c r="AW59">
        <v>0.1328</v>
      </c>
      <c r="BB59" s="1">
        <f>SUMPRODUCT($B59:$BA59, $B$118:$BA$118)</f>
        <v>-1.1672923018399997</v>
      </c>
      <c r="BC59" s="1">
        <f>IF(B59=0,NA(),1+BB59/-B59)</f>
        <v>0.92218051321066663</v>
      </c>
      <c r="BD59" t="b">
        <f>ROUND(BB59,3)=0</f>
        <v>0</v>
      </c>
    </row>
    <row r="60" spans="1:56" x14ac:dyDescent="0.2">
      <c r="A60" t="s">
        <v>158</v>
      </c>
      <c r="B60">
        <v>-9</v>
      </c>
      <c r="C60">
        <v>108</v>
      </c>
      <c r="G60">
        <v>1.2222</v>
      </c>
      <c r="S60">
        <v>0.1346</v>
      </c>
      <c r="W60">
        <v>4.8099999999999997E-2</v>
      </c>
      <c r="AA60">
        <v>8.6499999999999994E-2</v>
      </c>
      <c r="AE60">
        <v>5.7700000000000001E-2</v>
      </c>
      <c r="AI60">
        <v>9.6199999999999994E-2</v>
      </c>
      <c r="AL60">
        <v>0.76919999999999999</v>
      </c>
      <c r="AM60">
        <v>6.7299999999999999E-2</v>
      </c>
      <c r="AW60">
        <v>6.6699999999999995E-2</v>
      </c>
      <c r="BB60" s="1">
        <f>SUMPRODUCT($B60:$BA60, $B$118:$BA$118)</f>
        <v>-1.3034526476639996</v>
      </c>
      <c r="BC60" s="1">
        <f>IF(B60=0,NA(),1+BB60/-B60)</f>
        <v>0.85517192803733333</v>
      </c>
      <c r="BD60" t="b">
        <f>ROUND(BB60,3)=0</f>
        <v>0</v>
      </c>
    </row>
    <row r="61" spans="1:56" x14ac:dyDescent="0.2">
      <c r="A61" s="3" t="s">
        <v>133</v>
      </c>
      <c r="B61">
        <v>-15</v>
      </c>
      <c r="C61">
        <v>180</v>
      </c>
      <c r="F61">
        <v>4.8399999999999999E-2</v>
      </c>
      <c r="G61">
        <v>6.4500000000000002E-2</v>
      </c>
      <c r="AD61">
        <v>0.1016</v>
      </c>
      <c r="AE61">
        <v>0.15629999999999999</v>
      </c>
      <c r="AH61">
        <v>0.1016</v>
      </c>
      <c r="AI61">
        <v>0.1094</v>
      </c>
      <c r="AK61">
        <v>0.36720000000000003</v>
      </c>
      <c r="AL61">
        <v>0.1406</v>
      </c>
      <c r="AM61">
        <v>0.1875</v>
      </c>
      <c r="BB61" s="1">
        <f>SUMPRODUCT($B61:$BA61, $B$118:$BA$118)</f>
        <v>-1.3583705539099973</v>
      </c>
      <c r="BC61" s="1">
        <f>IF(B61=0,NA(),1+BB61/-B61)</f>
        <v>0.90944196307266689</v>
      </c>
      <c r="BD61" t="b">
        <f>ROUND(BB61,3)=0</f>
        <v>0</v>
      </c>
    </row>
    <row r="62" spans="1:56" x14ac:dyDescent="0.2">
      <c r="A62" s="2" t="s">
        <v>154</v>
      </c>
      <c r="B62">
        <v>-12</v>
      </c>
      <c r="C62">
        <v>1500</v>
      </c>
      <c r="G62">
        <v>1.0588</v>
      </c>
      <c r="AE62">
        <v>0.55559999999999998</v>
      </c>
      <c r="AH62">
        <v>5.5599999999999997E-2</v>
      </c>
      <c r="AI62">
        <v>0.16669999999999999</v>
      </c>
      <c r="AM62">
        <v>0.16669999999999999</v>
      </c>
      <c r="BB62" s="1">
        <f>SUMPRODUCT($B62:$BA62, $B$118:$BA$118)</f>
        <v>-1.427075918446</v>
      </c>
      <c r="BC62" s="1">
        <f>IF(B62=0,NA(),1+BB62/-B62)</f>
        <v>0.88107700679616663</v>
      </c>
      <c r="BD62" t="b">
        <f>ROUND(BB62,3)=0</f>
        <v>0</v>
      </c>
    </row>
    <row r="63" spans="1:56" x14ac:dyDescent="0.2">
      <c r="A63" t="s">
        <v>21</v>
      </c>
      <c r="B63" s="1">
        <v>0</v>
      </c>
      <c r="C63" s="1">
        <v>-200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>
        <v>-1</v>
      </c>
      <c r="AT63" s="1"/>
      <c r="AU63" s="1"/>
      <c r="AV63" s="1"/>
      <c r="AW63" s="1"/>
      <c r="AX63" s="1">
        <v>4</v>
      </c>
      <c r="AY63" s="1"/>
      <c r="AZ63" s="1"/>
      <c r="BA63" s="1"/>
      <c r="BB63" s="1">
        <f>SUMPRODUCT($B63:$BA63, $B$118:$BA$118)</f>
        <v>-1.4302024000000002</v>
      </c>
      <c r="BC63" s="1" t="e">
        <f>IF(B63=0,NA(),1+BB63/-B63)</f>
        <v>#N/A</v>
      </c>
      <c r="BD63" t="b">
        <f>ROUND(BB63,3)=0</f>
        <v>0</v>
      </c>
    </row>
    <row r="64" spans="1:56" x14ac:dyDescent="0.2">
      <c r="A64" s="3" t="s">
        <v>138</v>
      </c>
      <c r="B64">
        <v>-18</v>
      </c>
      <c r="C64">
        <v>216</v>
      </c>
      <c r="M64">
        <v>1.2999999999999999E-2</v>
      </c>
      <c r="O64">
        <v>1.17E-2</v>
      </c>
      <c r="X64">
        <v>2.47E-2</v>
      </c>
      <c r="Y64">
        <v>0.374</v>
      </c>
      <c r="Z64">
        <v>8.9599999999999999E-2</v>
      </c>
      <c r="AA64">
        <v>0.40260000000000001</v>
      </c>
      <c r="AK64">
        <v>1.2999999999999999E-2</v>
      </c>
      <c r="AL64">
        <v>8.9599999999999999E-2</v>
      </c>
      <c r="AM64">
        <v>0.3377</v>
      </c>
      <c r="BB64" s="1">
        <f>SUMPRODUCT($B64:$BA64, $B$118:$BA$118)</f>
        <v>-1.7242995598500013</v>
      </c>
      <c r="BC64" s="1">
        <f>IF(B64=0,NA(),1+BB64/-B64)</f>
        <v>0.90420558000833329</v>
      </c>
      <c r="BD64" t="b">
        <f>ROUND(BB64,3)=0</f>
        <v>0</v>
      </c>
    </row>
    <row r="65" spans="1:56" x14ac:dyDescent="0.2">
      <c r="A65" s="3" t="s">
        <v>151</v>
      </c>
      <c r="B65">
        <v>-12</v>
      </c>
      <c r="C65">
        <v>144</v>
      </c>
      <c r="G65">
        <v>0.93830000000000002</v>
      </c>
      <c r="Q65">
        <v>0.45429999999999998</v>
      </c>
      <c r="R65">
        <v>0.04</v>
      </c>
      <c r="S65">
        <v>0.3029</v>
      </c>
      <c r="W65">
        <v>0.14860000000000001</v>
      </c>
      <c r="Z65">
        <v>1.43E-2</v>
      </c>
      <c r="AA65">
        <v>0.28000000000000003</v>
      </c>
      <c r="AW65">
        <v>8.77E-2</v>
      </c>
      <c r="BB65" s="1">
        <f>SUMPRODUCT($B65:$BA65, $B$118:$BA$118)</f>
        <v>-1.7312932381759991</v>
      </c>
      <c r="BC65" s="1">
        <f>IF(B65=0,NA(),1+BB65/-B65)</f>
        <v>0.85572556348533335</v>
      </c>
      <c r="BD65" t="b">
        <f>ROUND(BB65,3)=0</f>
        <v>0</v>
      </c>
    </row>
    <row r="66" spans="1:56" x14ac:dyDescent="0.2">
      <c r="A66" t="s">
        <v>169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1</v>
      </c>
      <c r="AW66" s="1">
        <v>-3</v>
      </c>
      <c r="AX66" s="1"/>
      <c r="AY66" s="1"/>
      <c r="AZ66" s="1"/>
      <c r="BA66" s="1"/>
      <c r="BB66" s="1">
        <f>SUMPRODUCT($B66:$BA66, $B$118:$BA$118)</f>
        <v>-1.7764593</v>
      </c>
      <c r="BC66" s="1" t="e">
        <f>IF(B66=0,NA(),1+BB66/-B66)</f>
        <v>#N/A</v>
      </c>
      <c r="BD66" t="b">
        <f>ROUND(BB66,3)=0</f>
        <v>0</v>
      </c>
    </row>
    <row r="67" spans="1:56" x14ac:dyDescent="0.2">
      <c r="A67" t="s">
        <v>85</v>
      </c>
      <c r="B67" s="1">
        <v>-21</v>
      </c>
      <c r="C67" s="1">
        <v>252</v>
      </c>
      <c r="D67" s="1"/>
      <c r="E67" s="1">
        <v>3.1345999999999998</v>
      </c>
      <c r="F67" s="1">
        <v>8.9700000000000002E-2</v>
      </c>
      <c r="G67" s="1">
        <v>7.6899999999999996E-2</v>
      </c>
      <c r="H67" s="1"/>
      <c r="I67" s="1"/>
      <c r="J67" s="1"/>
      <c r="K67" s="1">
        <v>6.0499999999999998E-2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>
        <v>3.8199999999999998E-2</v>
      </c>
      <c r="AD67" s="1">
        <v>0.18790000000000001</v>
      </c>
      <c r="AE67" s="1">
        <v>8.5999999999999993E-2</v>
      </c>
      <c r="AF67" s="1"/>
      <c r="AG67" s="1">
        <v>2.5499999999999998E-2</v>
      </c>
      <c r="AH67" s="1">
        <v>0.121</v>
      </c>
      <c r="AI67" s="1">
        <v>0.121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>
        <f>SUMPRODUCT($B67:$BA67, $B$118:$BA$118)</f>
        <v>-1.9371988135380014</v>
      </c>
      <c r="BC67" s="1">
        <f>IF(B67=0,NA(),1+BB67/-B67)</f>
        <v>0.90775243745057133</v>
      </c>
      <c r="BD67" t="b">
        <f>ROUND(BB67,3)=0</f>
        <v>0</v>
      </c>
    </row>
    <row r="68" spans="1:56" x14ac:dyDescent="0.2">
      <c r="A68" s="2" t="s">
        <v>152</v>
      </c>
      <c r="B68">
        <v>-12</v>
      </c>
      <c r="C68">
        <v>144</v>
      </c>
      <c r="F68">
        <v>1.2500000000000001E-2</v>
      </c>
      <c r="G68">
        <v>1.3875</v>
      </c>
      <c r="AC68">
        <v>0.25259999999999999</v>
      </c>
      <c r="AD68">
        <v>2.1100000000000001E-2</v>
      </c>
      <c r="AE68">
        <v>0.25259999999999999</v>
      </c>
      <c r="AH68">
        <v>1.0500000000000001E-2</v>
      </c>
      <c r="AI68">
        <v>0.25259999999999999</v>
      </c>
      <c r="AL68">
        <v>2.1100000000000001E-2</v>
      </c>
      <c r="AM68">
        <v>0.22109999999999999</v>
      </c>
      <c r="BB68" s="1">
        <f>SUMPRODUCT($B68:$BA68, $B$118:$BA$118)</f>
        <v>-1.9400622341800022</v>
      </c>
      <c r="BC68" s="1">
        <f>IF(B68=0,NA(),1+BB68/-B68)</f>
        <v>0.83832814715166648</v>
      </c>
      <c r="BD68" t="b">
        <f>ROUND(BB68,3)=0</f>
        <v>0</v>
      </c>
    </row>
    <row r="69" spans="1:56" x14ac:dyDescent="0.2">
      <c r="A69" s="3" t="s">
        <v>135</v>
      </c>
      <c r="B69">
        <v>-15</v>
      </c>
      <c r="C69">
        <v>180</v>
      </c>
      <c r="M69">
        <v>0.29770000000000002</v>
      </c>
      <c r="R69">
        <v>0.22140000000000001</v>
      </c>
      <c r="S69">
        <v>0.1527</v>
      </c>
      <c r="V69">
        <v>2.29E-2</v>
      </c>
      <c r="W69">
        <v>8.4000000000000005E-2</v>
      </c>
      <c r="Z69">
        <v>0.1221</v>
      </c>
      <c r="AA69">
        <v>0.1069</v>
      </c>
      <c r="AW69">
        <v>5.1499999999999997E-2</v>
      </c>
      <c r="BB69" s="1">
        <f>SUMPRODUCT($B69:$BA69, $B$118:$BA$118)</f>
        <v>-1.956706280129999</v>
      </c>
      <c r="BC69" s="1">
        <f>IF(B69=0,NA(),1+BB69/-B69)</f>
        <v>0.86955291465800011</v>
      </c>
      <c r="BD69" t="b">
        <f>ROUND(BB69,3)=0</f>
        <v>0</v>
      </c>
    </row>
    <row r="70" spans="1:56" x14ac:dyDescent="0.2">
      <c r="A70" s="2" t="s">
        <v>143</v>
      </c>
      <c r="B70">
        <v>-6</v>
      </c>
      <c r="C70">
        <v>72</v>
      </c>
      <c r="G70">
        <v>0.95240000000000002</v>
      </c>
      <c r="S70">
        <v>4.7600000000000003E-2</v>
      </c>
      <c r="W70">
        <v>0.90480000000000005</v>
      </c>
      <c r="AA70">
        <v>4.7600000000000003E-2</v>
      </c>
      <c r="AW70">
        <v>9.5200000000000007E-2</v>
      </c>
      <c r="BB70" s="1">
        <f>SUMPRODUCT($B70:$BA70, $B$118:$BA$118)</f>
        <v>-2.0123719428880005</v>
      </c>
      <c r="BC70" s="1">
        <f>IF(B70=0,NA(),1+BB70/-B70)</f>
        <v>0.66460467618533325</v>
      </c>
      <c r="BD70" t="b">
        <f>ROUND(BB70,3)=0</f>
        <v>0</v>
      </c>
    </row>
    <row r="71" spans="1:56" x14ac:dyDescent="0.2">
      <c r="A71" s="3" t="s">
        <v>148</v>
      </c>
      <c r="B71">
        <v>-9</v>
      </c>
      <c r="C71">
        <v>108</v>
      </c>
      <c r="G71">
        <v>1.25</v>
      </c>
      <c r="S71">
        <v>0.1714</v>
      </c>
      <c r="W71">
        <v>1.9E-2</v>
      </c>
      <c r="AA71">
        <v>3.8100000000000002E-2</v>
      </c>
      <c r="AE71">
        <v>0.1143</v>
      </c>
      <c r="AH71">
        <v>0.64759999999999995</v>
      </c>
      <c r="AI71">
        <v>3.8100000000000002E-2</v>
      </c>
      <c r="AM71">
        <v>2.86E-2</v>
      </c>
      <c r="AW71">
        <v>0.05</v>
      </c>
      <c r="BB71" s="1">
        <f>SUMPRODUCT($B71:$BA71, $B$118:$BA$118)</f>
        <v>-2.0702689969700017</v>
      </c>
      <c r="BC71" s="1">
        <f>IF(B71=0,NA(),1+BB71/-B71)</f>
        <v>0.76997011144777761</v>
      </c>
      <c r="BD71" t="b">
        <f>ROUND(BB71,3)=0</f>
        <v>0</v>
      </c>
    </row>
    <row r="72" spans="1:56" x14ac:dyDescent="0.2">
      <c r="A72" t="s">
        <v>8</v>
      </c>
      <c r="B72" s="1">
        <v>-25</v>
      </c>
      <c r="C72" s="1">
        <v>300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>
        <v>2</v>
      </c>
      <c r="AR72" s="1">
        <v>1</v>
      </c>
      <c r="AS72" s="1"/>
      <c r="AT72" s="1"/>
      <c r="AU72" s="1"/>
      <c r="AV72" s="1"/>
      <c r="AW72" s="1"/>
      <c r="AX72" s="1">
        <v>7</v>
      </c>
      <c r="AY72" s="1"/>
      <c r="AZ72" s="1"/>
      <c r="BA72" s="1"/>
      <c r="BB72" s="1">
        <f>SUMPRODUCT($B72:$BA72, $B$118:$BA$118)</f>
        <v>-2.1108662399999982</v>
      </c>
      <c r="BC72" s="1">
        <f>IF(B72=0,NA(),1+BB72/-B72)</f>
        <v>0.91556535040000009</v>
      </c>
      <c r="BD72" t="b">
        <f>ROUND(BB72,3)=0</f>
        <v>0</v>
      </c>
    </row>
    <row r="73" spans="1:56" x14ac:dyDescent="0.2">
      <c r="A73" s="2" t="s">
        <v>149</v>
      </c>
      <c r="B73">
        <v>-9</v>
      </c>
      <c r="C73">
        <v>108</v>
      </c>
      <c r="G73">
        <v>0.9</v>
      </c>
      <c r="S73">
        <v>0.23080000000000001</v>
      </c>
      <c r="W73">
        <v>5.1299999999999998E-2</v>
      </c>
      <c r="AA73">
        <v>5.1299999999999998E-2</v>
      </c>
      <c r="AD73">
        <v>0.87180000000000002</v>
      </c>
      <c r="AE73">
        <v>2.5600000000000001E-2</v>
      </c>
      <c r="AI73">
        <v>2.5600000000000001E-2</v>
      </c>
      <c r="AW73">
        <v>0.2</v>
      </c>
      <c r="BB73" s="1">
        <f>SUMPRODUCT($B73:$BA73, $B$118:$BA$118)</f>
        <v>-2.187008491579999</v>
      </c>
      <c r="BC73" s="1">
        <f>IF(B73=0,NA(),1+BB73/-B73)</f>
        <v>0.75699905649111121</v>
      </c>
      <c r="BD73" t="b">
        <f>ROUND(BB73,3)=0</f>
        <v>0</v>
      </c>
    </row>
    <row r="74" spans="1:56" x14ac:dyDescent="0.2">
      <c r="A74" t="s">
        <v>33</v>
      </c>
      <c r="B74" s="1">
        <v>-25</v>
      </c>
      <c r="C74" s="1">
        <v>5700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>
        <f>SUMPRODUCT($B74:$BA74, $B$118:$BA$118)</f>
        <v>-2.4821904700000026</v>
      </c>
      <c r="BC74" s="1">
        <f>IF(B74=0,NA(),1+BB74/-B74)</f>
        <v>0.90071238119999986</v>
      </c>
      <c r="BD74" t="b">
        <f>ROUND(BB74,3)=0</f>
        <v>0</v>
      </c>
    </row>
    <row r="75" spans="1:56" x14ac:dyDescent="0.2">
      <c r="A75" t="s">
        <v>11</v>
      </c>
      <c r="B75" s="1">
        <v>-10</v>
      </c>
      <c r="C75" s="1">
        <v>120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2</v>
      </c>
      <c r="AT75" s="1"/>
      <c r="AU75" s="1"/>
      <c r="AV75" s="1"/>
      <c r="AW75" s="1"/>
      <c r="AX75" s="1">
        <v>1</v>
      </c>
      <c r="AY75" s="1"/>
      <c r="AZ75" s="1"/>
      <c r="BA75" s="1"/>
      <c r="BB75" s="1">
        <f>SUMPRODUCT($B75:$BA75, $B$118:$BA$118)</f>
        <v>-2.6901297819999992</v>
      </c>
      <c r="BC75" s="1">
        <f>IF(B75=0,NA(),1+BB75/-B75)</f>
        <v>0.73098702180000008</v>
      </c>
      <c r="BD75" t="b">
        <f>ROUND(BB75,3)=0</f>
        <v>0</v>
      </c>
    </row>
    <row r="76" spans="1:56" x14ac:dyDescent="0.2">
      <c r="A76" t="s">
        <v>141</v>
      </c>
      <c r="B76">
        <v>-15</v>
      </c>
      <c r="C76">
        <v>180</v>
      </c>
      <c r="F76">
        <v>0.1026</v>
      </c>
      <c r="G76">
        <v>9.4E-2</v>
      </c>
      <c r="AD76">
        <v>0.16500000000000001</v>
      </c>
      <c r="AE76">
        <v>0.1386</v>
      </c>
      <c r="AH76">
        <v>1.2673000000000001</v>
      </c>
      <c r="AI76">
        <v>0.15840000000000001</v>
      </c>
      <c r="AL76">
        <v>9.5699999999999993E-2</v>
      </c>
      <c r="AM76">
        <v>8.9099999999999999E-2</v>
      </c>
      <c r="BB76" s="1">
        <f>SUMPRODUCT($B76:$BA76, $B$118:$BA$118)</f>
        <v>-3.0144634563300015</v>
      </c>
      <c r="BC76" s="1">
        <f>IF(B76=0,NA(),1+BB76/-B76)</f>
        <v>0.79903576957799993</v>
      </c>
      <c r="BD76" t="b">
        <f>ROUND(BB76,3)=0</f>
        <v>0</v>
      </c>
    </row>
    <row r="77" spans="1:56" x14ac:dyDescent="0.2">
      <c r="A77" t="s">
        <v>170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>
        <v>1</v>
      </c>
      <c r="AV77" s="1">
        <v>-3</v>
      </c>
      <c r="AW77" s="1"/>
      <c r="AX77" s="1"/>
      <c r="AY77" s="1"/>
      <c r="AZ77" s="1"/>
      <c r="BA77" s="1"/>
      <c r="BB77" s="1">
        <f>SUMPRODUCT($B77:$BA77, $B$118:$BA$118)</f>
        <v>-3.1753138000000005</v>
      </c>
      <c r="BC77" s="1" t="e">
        <f>IF(B77=0,NA(),1+BB77/-B77)</f>
        <v>#N/A</v>
      </c>
      <c r="BD77" t="b">
        <f>ROUND(BB77,3)=0</f>
        <v>0</v>
      </c>
    </row>
    <row r="78" spans="1:56" x14ac:dyDescent="0.2">
      <c r="A78" t="s">
        <v>30</v>
      </c>
      <c r="B78" s="1">
        <v>-10</v>
      </c>
      <c r="C78" s="1">
        <v>1700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>
        <f>SUMPRODUCT($B78:$BA78, $B$118:$BA$118)</f>
        <v>-3.2841620700000007</v>
      </c>
      <c r="BC78" s="1">
        <f>IF(B78=0,NA(),1+BB78/-B78)</f>
        <v>0.67158379299999993</v>
      </c>
      <c r="BD78" t="b">
        <f>ROUND(BB78,3)=0</f>
        <v>0</v>
      </c>
    </row>
    <row r="79" spans="1:56" x14ac:dyDescent="0.2">
      <c r="A79" t="s">
        <v>84</v>
      </c>
      <c r="B79" s="1">
        <v>-10</v>
      </c>
      <c r="C79" s="1">
        <v>120</v>
      </c>
      <c r="D79" s="1"/>
      <c r="E79" s="1"/>
      <c r="F79" s="1">
        <v>3</v>
      </c>
      <c r="G79" s="1">
        <v>2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>
        <f>SUMPRODUCT($B79:$BA79, $B$118:$BA$118)</f>
        <v>-3.3469520919999995</v>
      </c>
      <c r="BC79" s="1">
        <f>IF(B79=0,NA(),1+BB79/-B79)</f>
        <v>0.66530479080000005</v>
      </c>
      <c r="BD79" t="b">
        <f>ROUND(BB79,3)=0</f>
        <v>0</v>
      </c>
    </row>
    <row r="80" spans="1:56" x14ac:dyDescent="0.2">
      <c r="A80" t="s">
        <v>83</v>
      </c>
      <c r="B80" s="1">
        <v>-15</v>
      </c>
      <c r="C80" s="1">
        <v>180</v>
      </c>
      <c r="D80" s="1"/>
      <c r="E80" s="1"/>
      <c r="F80" s="1">
        <v>5</v>
      </c>
      <c r="G80" s="1">
        <v>4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>
        <f>SUMPRODUCT($B80:$BA80, $B$118:$BA$118)</f>
        <v>-3.4756809580000008</v>
      </c>
      <c r="BC80" s="1">
        <f>IF(B80=0,NA(),1+BB80/-B80)</f>
        <v>0.76828793613333324</v>
      </c>
      <c r="BD80" t="b">
        <f>ROUND(BB80,3)=0</f>
        <v>0</v>
      </c>
    </row>
    <row r="81" spans="1:56" x14ac:dyDescent="0.2">
      <c r="A81" t="s">
        <v>142</v>
      </c>
      <c r="B81">
        <v>-15</v>
      </c>
      <c r="C81">
        <v>180</v>
      </c>
      <c r="R81">
        <v>0.2034</v>
      </c>
      <c r="S81">
        <v>0.19209999999999999</v>
      </c>
      <c r="V81">
        <v>0.94350000000000001</v>
      </c>
      <c r="W81">
        <v>6.7799999999999999E-2</v>
      </c>
      <c r="Z81">
        <v>0.15820000000000001</v>
      </c>
      <c r="AW81">
        <v>0.10639999999999999</v>
      </c>
      <c r="BB81" s="1">
        <f>SUMPRODUCT($B81:$BA81, $B$118:$BA$118)</f>
        <v>-3.4892363917000013</v>
      </c>
      <c r="BC81" s="1">
        <f>IF(B81=0,NA(),1+BB81/-B81)</f>
        <v>0.76738424055333321</v>
      </c>
      <c r="BD81" t="b">
        <f>ROUND(BB81,3)=0</f>
        <v>0</v>
      </c>
    </row>
    <row r="82" spans="1:56" x14ac:dyDescent="0.2">
      <c r="A82" s="3" t="s">
        <v>137</v>
      </c>
      <c r="B82">
        <v>-15</v>
      </c>
      <c r="C82">
        <v>180</v>
      </c>
      <c r="F82">
        <v>0.1356</v>
      </c>
      <c r="G82">
        <v>5.0799999999999998E-2</v>
      </c>
      <c r="AD82">
        <v>0.1169</v>
      </c>
      <c r="AE82">
        <v>0.18179999999999999</v>
      </c>
      <c r="AH82">
        <v>0.1104</v>
      </c>
      <c r="AI82">
        <v>0.1104</v>
      </c>
      <c r="AL82">
        <v>1.2597</v>
      </c>
      <c r="AM82">
        <v>0.13639999999999999</v>
      </c>
      <c r="BB82" s="1">
        <f>SUMPRODUCT($B82:$BA82, $B$118:$BA$118)</f>
        <v>-3.5836713929860018</v>
      </c>
      <c r="BC82" s="1">
        <f>IF(B82=0,NA(),1+BB82/-B82)</f>
        <v>0.7610885738009332</v>
      </c>
      <c r="BD82" t="b">
        <f>ROUND(BB82,3)=0</f>
        <v>0</v>
      </c>
    </row>
    <row r="83" spans="1:56" x14ac:dyDescent="0.2">
      <c r="A83" t="s">
        <v>82</v>
      </c>
      <c r="B83" s="1">
        <v>-20</v>
      </c>
      <c r="C83" s="1">
        <v>240</v>
      </c>
      <c r="D83" s="1"/>
      <c r="E83" s="1">
        <v>3</v>
      </c>
      <c r="F83" s="1">
        <v>1.5</v>
      </c>
      <c r="G83" s="1">
        <v>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>
        <f>SUMPRODUCT($B83:$BA83, $B$118:$BA$118)</f>
        <v>-3.6044100439999998</v>
      </c>
      <c r="BC83" s="1">
        <f>IF(B83=0,NA(),1+BB83/-B83)</f>
        <v>0.81977949780000003</v>
      </c>
      <c r="BD83" t="b">
        <f>ROUND(BB83,3)=0</f>
        <v>0</v>
      </c>
    </row>
    <row r="84" spans="1:56" x14ac:dyDescent="0.2">
      <c r="A84" t="s">
        <v>139</v>
      </c>
      <c r="B84">
        <v>-15</v>
      </c>
      <c r="C84">
        <v>180</v>
      </c>
      <c r="F84">
        <v>0.17319999999999999</v>
      </c>
      <c r="G84">
        <v>6.3E-2</v>
      </c>
      <c r="AD84">
        <v>1.5145999999999999</v>
      </c>
      <c r="AE84">
        <v>0.1255</v>
      </c>
      <c r="AH84">
        <v>9.2100000000000001E-2</v>
      </c>
      <c r="AI84">
        <v>9.6199999999999994E-2</v>
      </c>
      <c r="AL84">
        <v>0.15060000000000001</v>
      </c>
      <c r="AM84">
        <v>0.1255</v>
      </c>
      <c r="BB84" s="1">
        <f>SUMPRODUCT($B84:$BA84, $B$118:$BA$118)</f>
        <v>-3.6345422703899999</v>
      </c>
      <c r="BC84" s="1">
        <f>IF(B84=0,NA(),1+BB84/-B84)</f>
        <v>0.75769718197400004</v>
      </c>
      <c r="BD84" t="b">
        <f>ROUND(BB84,3)=0</f>
        <v>0</v>
      </c>
    </row>
    <row r="85" spans="1:56" x14ac:dyDescent="0.2">
      <c r="A85" t="s">
        <v>32</v>
      </c>
      <c r="B85" s="1">
        <v>-20</v>
      </c>
      <c r="C85" s="1">
        <v>4100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>
        <f>SUMPRODUCT($B85:$BA85, $B$118:$BA$118)</f>
        <v>-3.8029791100000025</v>
      </c>
      <c r="BC85" s="1">
        <f>IF(B85=0,NA(),1+BB85/-B85)</f>
        <v>0.80985104449999989</v>
      </c>
      <c r="BD85" t="b">
        <f>ROUND(BB85,3)=0</f>
        <v>0</v>
      </c>
    </row>
    <row r="86" spans="1:56" x14ac:dyDescent="0.2">
      <c r="A86" s="3" t="s">
        <v>98</v>
      </c>
      <c r="B86" s="1">
        <v>-18</v>
      </c>
      <c r="C86" s="1">
        <v>216</v>
      </c>
      <c r="D86" s="1"/>
      <c r="E86" s="1"/>
      <c r="F86" s="1"/>
      <c r="G86" s="1"/>
      <c r="H86" s="1"/>
      <c r="I86" s="1">
        <v>2.07E-2</v>
      </c>
      <c r="J86" s="1"/>
      <c r="K86" s="1"/>
      <c r="L86" s="1"/>
      <c r="M86" s="1"/>
      <c r="N86" s="1"/>
      <c r="O86" s="1"/>
      <c r="P86" s="1">
        <v>4.7300000000000002E-2</v>
      </c>
      <c r="Q86" s="1">
        <v>0.45479999999999998</v>
      </c>
      <c r="R86" s="1">
        <v>0.31409999999999999</v>
      </c>
      <c r="S86" s="1">
        <v>0.27379999999999999</v>
      </c>
      <c r="T86" s="1"/>
      <c r="U86" s="1">
        <v>1.67E-2</v>
      </c>
      <c r="V86" s="1">
        <v>0.1182</v>
      </c>
      <c r="W86" s="1">
        <v>0.10199999999999999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>
        <v>8.5400000000000004E-2</v>
      </c>
      <c r="AX86" s="1"/>
      <c r="AY86" s="1"/>
      <c r="AZ86" s="1"/>
      <c r="BA86" s="1"/>
      <c r="BB86" s="1">
        <f>SUMPRODUCT($B86:$BA86, $B$118:$BA$118)</f>
        <v>-3.8080826642900001</v>
      </c>
      <c r="BC86" s="1">
        <f>IF(B86=0,NA(),1+BB86/-B86)</f>
        <v>0.78843985198388888</v>
      </c>
      <c r="BD86" t="b">
        <f>ROUND(BB86,3)=0</f>
        <v>0</v>
      </c>
    </row>
    <row r="87" spans="1:56" x14ac:dyDescent="0.2">
      <c r="A87" t="s">
        <v>125</v>
      </c>
      <c r="B87" s="1">
        <v>0</v>
      </c>
      <c r="C87" s="1">
        <v>-100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>
        <f>1+常数!$B$2</f>
        <v>1</v>
      </c>
      <c r="AA87" s="1">
        <v>-3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>
        <f>SUMPRODUCT($B87:$BA87, $B$118:$BA$118)</f>
        <v>-3.8773125900000007</v>
      </c>
      <c r="BC87" s="1" t="e">
        <f>IF(B87=0,NA(),1+BB87/-B87)</f>
        <v>#N/A</v>
      </c>
      <c r="BD87" t="b">
        <f>ROUND(BB87,3)=0</f>
        <v>0</v>
      </c>
    </row>
    <row r="88" spans="1:56" x14ac:dyDescent="0.2">
      <c r="A88" t="s">
        <v>24</v>
      </c>
      <c r="B88" s="1">
        <v>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>
        <v>8</v>
      </c>
      <c r="AY88" s="1">
        <v>-1</v>
      </c>
      <c r="AZ88" s="1"/>
      <c r="BA88" s="1"/>
      <c r="BB88" s="1">
        <f>SUMPRODUCT($B88:$BA88, $B$118:$BA$118)</f>
        <v>-3.9120275399999995</v>
      </c>
      <c r="BC88" s="1" t="e">
        <f>IF(B88=0,NA(),1+BB88/-B88)</f>
        <v>#N/A</v>
      </c>
      <c r="BD88" t="b">
        <f>ROUND(BB88,3)=0</f>
        <v>0</v>
      </c>
    </row>
    <row r="89" spans="1:56" x14ac:dyDescent="0.2">
      <c r="A89" t="s">
        <v>31</v>
      </c>
      <c r="B89" s="1">
        <v>-15</v>
      </c>
      <c r="C89" s="1">
        <v>2800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>
        <f>SUMPRODUCT($B89:$BA89, $B$118:$BA$118)</f>
        <v>-3.938619880000001</v>
      </c>
      <c r="BC89" s="1">
        <f>IF(B89=0,NA(),1+BB89/-B89)</f>
        <v>0.73742534133333326</v>
      </c>
      <c r="BD89" t="b">
        <f>ROUND(BB89,3)=0</f>
        <v>0</v>
      </c>
    </row>
    <row r="90" spans="1:56" x14ac:dyDescent="0.2">
      <c r="A90" t="s">
        <v>9</v>
      </c>
      <c r="B90" s="1">
        <v>-20</v>
      </c>
      <c r="C90" s="1">
        <v>240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>
        <v>2.5</v>
      </c>
      <c r="AS90" s="1">
        <v>0.5</v>
      </c>
      <c r="AT90" s="1"/>
      <c r="AU90" s="1"/>
      <c r="AV90" s="1"/>
      <c r="AW90" s="1"/>
      <c r="AX90" s="1">
        <v>5</v>
      </c>
      <c r="AY90" s="1"/>
      <c r="AZ90" s="1"/>
      <c r="BA90" s="1"/>
      <c r="BB90" s="1">
        <f>SUMPRODUCT($B90:$BA90, $B$118:$BA$118)</f>
        <v>-4.0402659039999982</v>
      </c>
      <c r="BC90" s="1">
        <f>IF(B90=0,NA(),1+BB90/-B90)</f>
        <v>0.79798670480000011</v>
      </c>
      <c r="BD90" t="b">
        <f>ROUND(BB90,3)=0</f>
        <v>0</v>
      </c>
    </row>
    <row r="91" spans="1:56" x14ac:dyDescent="0.2">
      <c r="A91" s="3" t="s">
        <v>156</v>
      </c>
      <c r="B91">
        <v>-15</v>
      </c>
      <c r="C91">
        <v>180</v>
      </c>
      <c r="G91">
        <v>1.2082999999999999</v>
      </c>
      <c r="I91">
        <v>0.26440000000000002</v>
      </c>
      <c r="R91">
        <v>6.9000000000000006E-2</v>
      </c>
      <c r="S91">
        <v>0.48280000000000001</v>
      </c>
      <c r="V91">
        <v>2.3E-2</v>
      </c>
      <c r="W91">
        <v>9.1999999999999998E-2</v>
      </c>
      <c r="Z91">
        <v>1.15E-2</v>
      </c>
      <c r="AA91">
        <v>0.2069</v>
      </c>
      <c r="AW91">
        <v>8.3299999999999999E-2</v>
      </c>
      <c r="BB91" s="1">
        <f>SUMPRODUCT($B91:$BA91, $B$118:$BA$118)</f>
        <v>-4.0738149065359988</v>
      </c>
      <c r="BC91" s="1">
        <f>IF(B91=0,NA(),1+BB91/-B91)</f>
        <v>0.72841233956426676</v>
      </c>
      <c r="BD91" t="b">
        <f>ROUND(BB91,3)=0</f>
        <v>0</v>
      </c>
    </row>
    <row r="92" spans="1:56" x14ac:dyDescent="0.2">
      <c r="A92" s="3" t="s">
        <v>150</v>
      </c>
      <c r="B92">
        <v>-12</v>
      </c>
      <c r="C92">
        <v>144</v>
      </c>
      <c r="G92">
        <v>0.84209999999999996</v>
      </c>
      <c r="R92">
        <v>0.1176</v>
      </c>
      <c r="S92">
        <v>0.35289999999999999</v>
      </c>
      <c r="W92">
        <v>1.6175999999999999</v>
      </c>
      <c r="AA92">
        <v>0.26469999999999999</v>
      </c>
      <c r="BB92" s="1">
        <f>SUMPRODUCT($B92:$BA92, $B$118:$BA$118)</f>
        <v>-4.1310637430020005</v>
      </c>
      <c r="BC92" s="1">
        <f>IF(B92=0,NA(),1+BB92/-B92)</f>
        <v>0.65574468808316655</v>
      </c>
      <c r="BD92" t="b">
        <f>ROUND(BB92,3)=0</f>
        <v>0</v>
      </c>
    </row>
    <row r="93" spans="1:56" x14ac:dyDescent="0.2">
      <c r="A93" t="s">
        <v>18</v>
      </c>
      <c r="B93" s="1">
        <v>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>
        <v>1</v>
      </c>
      <c r="AS93" s="1">
        <f>-3+常数!$B$1</f>
        <v>-2.83</v>
      </c>
      <c r="AT93" s="1"/>
      <c r="AU93" s="1"/>
      <c r="AV93" s="1"/>
      <c r="AW93" s="1"/>
      <c r="AX93" s="1"/>
      <c r="AY93" s="1"/>
      <c r="AZ93" s="1"/>
      <c r="BA93" s="1"/>
      <c r="BB93" s="1">
        <f>SUMPRODUCT($B93:$BA93, $B$118:$BA$118)</f>
        <v>-4.6509927470000001</v>
      </c>
      <c r="BC93" s="1" t="e">
        <f>IF(B93=0,NA(),1+BB93/-B93)</f>
        <v>#N/A</v>
      </c>
      <c r="BD93" t="b">
        <f>ROUND(BB93,3)=0</f>
        <v>0</v>
      </c>
    </row>
    <row r="94" spans="1:56" x14ac:dyDescent="0.2">
      <c r="A94" t="s">
        <v>165</v>
      </c>
      <c r="B94">
        <v>-15</v>
      </c>
      <c r="C94">
        <v>180</v>
      </c>
      <c r="R94">
        <v>2.2797999999999998</v>
      </c>
      <c r="S94">
        <v>0.19689999999999999</v>
      </c>
      <c r="V94">
        <v>0.114</v>
      </c>
      <c r="W94">
        <v>6.7400000000000002E-2</v>
      </c>
      <c r="Z94">
        <v>0.15540000000000001</v>
      </c>
      <c r="AA94">
        <v>0.15540000000000001</v>
      </c>
      <c r="AW94">
        <v>7.7799999999999994E-2</v>
      </c>
      <c r="BB94" s="1">
        <f>SUMPRODUCT($B94:$BA94, $B$118:$BA$118)</f>
        <v>-4.6991514391400004</v>
      </c>
      <c r="BC94" s="1">
        <f>IF(B94=0,NA(),1+BB94/-B94)</f>
        <v>0.68672323739066665</v>
      </c>
      <c r="BD94" t="b">
        <f>ROUND(BB94,3)=0</f>
        <v>0</v>
      </c>
    </row>
    <row r="95" spans="1:56" x14ac:dyDescent="0.2">
      <c r="A95" t="s">
        <v>130</v>
      </c>
      <c r="B95" s="1">
        <v>0</v>
      </c>
      <c r="C95" s="1">
        <v>-100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>
        <f>1+常数!$B$2</f>
        <v>1</v>
      </c>
      <c r="S95" s="1">
        <v>-3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>
        <f>SUMPRODUCT($B95:$BA95, $B$118:$BA$118)</f>
        <v>-5.0743845900000011</v>
      </c>
      <c r="BC95" s="1" t="e">
        <f>IF(B95=0,NA(),1+BB95/-B95)</f>
        <v>#N/A</v>
      </c>
      <c r="BD95" t="b">
        <f>ROUND(BB95,3)=0</f>
        <v>0</v>
      </c>
    </row>
    <row r="96" spans="1:56" x14ac:dyDescent="0.2">
      <c r="A96" t="s">
        <v>20</v>
      </c>
      <c r="B96" s="1">
        <v>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>
        <f>-3+常数!$B$1</f>
        <v>-2.83</v>
      </c>
      <c r="AS96" s="1"/>
      <c r="AT96" s="1"/>
      <c r="AU96" s="1"/>
      <c r="AV96" s="1"/>
      <c r="AW96" s="1"/>
      <c r="AX96" s="1"/>
      <c r="AY96" s="1"/>
      <c r="AZ96" s="1"/>
      <c r="BA96" s="1"/>
      <c r="BB96" s="1">
        <f>SUMPRODUCT($B96:$BA96, $B$118:$BA$118)</f>
        <v>-5.1220774480000015</v>
      </c>
      <c r="BC96" s="1" t="e">
        <f>IF(B96=0,NA(),1+BB96/-B96)</f>
        <v>#N/A</v>
      </c>
      <c r="BD96" t="b">
        <f>ROUND(BB96,3)=0</f>
        <v>0</v>
      </c>
    </row>
    <row r="97" spans="1:56" x14ac:dyDescent="0.2">
      <c r="A97" t="s">
        <v>159</v>
      </c>
      <c r="B97">
        <v>-9</v>
      </c>
      <c r="C97">
        <v>108</v>
      </c>
      <c r="G97">
        <v>1.3125</v>
      </c>
      <c r="S97">
        <v>0.1111</v>
      </c>
      <c r="AA97">
        <v>0.1852</v>
      </c>
      <c r="AE97">
        <v>0.1852</v>
      </c>
      <c r="AI97">
        <v>7.4099999999999999E-2</v>
      </c>
      <c r="AW97">
        <v>6.25E-2</v>
      </c>
      <c r="BB97" s="1">
        <f>SUMPRODUCT($B97:$BA97, $B$118:$BA$118)</f>
        <v>-5.544322760570001</v>
      </c>
      <c r="BC97" s="1">
        <f>IF(B97=0,NA(),1+BB97/-B97)</f>
        <v>0.38396413771444438</v>
      </c>
      <c r="BD97" t="b">
        <f>ROUND(BB97,3)=0</f>
        <v>0</v>
      </c>
    </row>
    <row r="98" spans="1:56" x14ac:dyDescent="0.2">
      <c r="A98" t="s">
        <v>76</v>
      </c>
      <c r="B98" s="1">
        <v>-25</v>
      </c>
      <c r="C98" s="1">
        <v>300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>
        <v>1.5</v>
      </c>
      <c r="AU98" s="1">
        <v>1</v>
      </c>
      <c r="AV98" s="1">
        <v>1</v>
      </c>
      <c r="AW98" s="1"/>
      <c r="AX98" s="1"/>
      <c r="AY98" s="1"/>
      <c r="AZ98" s="1"/>
      <c r="BA98" s="1"/>
      <c r="BB98" s="1">
        <f>SUMPRODUCT($B98:$BA98, $B$118:$BA$118)</f>
        <v>-5.8425770299999975</v>
      </c>
      <c r="BC98" s="1">
        <f>IF(B98=0,NA(),1+BB98/-B98)</f>
        <v>0.76629691880000006</v>
      </c>
      <c r="BD98" t="b">
        <f>ROUND(BB98,3)=0</f>
        <v>0</v>
      </c>
    </row>
    <row r="99" spans="1:56" x14ac:dyDescent="0.2">
      <c r="A99" t="s">
        <v>121</v>
      </c>
      <c r="B99" s="1">
        <v>0</v>
      </c>
      <c r="C99" s="1">
        <v>-100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>
        <f>1+常数!$B$2</f>
        <v>1</v>
      </c>
      <c r="AI99" s="1">
        <v>-3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>
        <f>SUMPRODUCT($B99:$BA99, $B$118:$BA$118)</f>
        <v>-6.3232733900000015</v>
      </c>
      <c r="BC99" s="1" t="e">
        <f>IF(B99=0,NA(),1+BB99/-B99)</f>
        <v>#N/A</v>
      </c>
      <c r="BD99" t="b">
        <f>ROUND(BB99,3)=0</f>
        <v>0</v>
      </c>
    </row>
    <row r="100" spans="1:56" x14ac:dyDescent="0.2">
      <c r="A100" t="s">
        <v>127</v>
      </c>
      <c r="B100" s="1">
        <v>0</v>
      </c>
      <c r="C100" s="1">
        <v>-100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f>1+常数!$B$2</f>
        <v>1</v>
      </c>
      <c r="AE100" s="1">
        <v>-3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>
        <f>SUMPRODUCT($B100:$BA100, $B$118:$BA$118)</f>
        <v>-6.6481193899999997</v>
      </c>
      <c r="BC100" s="1" t="e">
        <f>IF(B100=0,NA(),1+BB100/-B100)</f>
        <v>#N/A</v>
      </c>
      <c r="BD100" t="b">
        <f>ROUND(BB100,3)=0</f>
        <v>0</v>
      </c>
    </row>
    <row r="101" spans="1:56" x14ac:dyDescent="0.2">
      <c r="A101" t="s">
        <v>25</v>
      </c>
      <c r="B101" s="1">
        <v>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>
        <v>16</v>
      </c>
      <c r="AY101" s="1"/>
      <c r="AZ101" s="1">
        <v>-1</v>
      </c>
      <c r="BA101" s="1"/>
      <c r="BB101" s="1">
        <f>SUMPRODUCT($B101:$BA101, $B$118:$BA$118)</f>
        <v>-7.195789679999999</v>
      </c>
      <c r="BC101" s="1" t="e">
        <f>IF(B101=0,NA(),1+BB101/-B101)</f>
        <v>#N/A</v>
      </c>
      <c r="BD101" t="b">
        <f>ROUND(BB101,3)=0</f>
        <v>0</v>
      </c>
    </row>
    <row r="102" spans="1:56" x14ac:dyDescent="0.2">
      <c r="A102" t="s">
        <v>118</v>
      </c>
      <c r="B102" s="1">
        <v>0</v>
      </c>
      <c r="C102" s="1">
        <v>-100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>
        <f>1+常数!$B$2</f>
        <v>1</v>
      </c>
      <c r="AM102" s="1">
        <v>-3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>
        <f>SUMPRODUCT($B102:$BA102, $B$118:$BA$118)</f>
        <v>-7.4134730900000001</v>
      </c>
      <c r="BC102" s="1" t="e">
        <f>IF(B102=0,NA(),1+BB102/-B102)</f>
        <v>#N/A</v>
      </c>
      <c r="BD102" t="b">
        <f>ROUND(BB102,3)=0</f>
        <v>0</v>
      </c>
    </row>
    <row r="103" spans="1:56" x14ac:dyDescent="0.2">
      <c r="A103" t="s">
        <v>126</v>
      </c>
      <c r="B103" s="1">
        <v>0</v>
      </c>
      <c r="C103" s="1">
        <v>-200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>
        <f>1+常数!$B$2</f>
        <v>1</v>
      </c>
      <c r="Z103" s="1">
        <v>-4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>
        <f>SUMPRODUCT($B103:$BA103, $B$118:$BA$118)</f>
        <v>-7.8215591799999977</v>
      </c>
      <c r="BC103" s="1" t="e">
        <f>IF(B103=0,NA(),1+BB103/-B103)</f>
        <v>#N/A</v>
      </c>
      <c r="BD103" t="b">
        <f>ROUND(BB103,3)=0</f>
        <v>0</v>
      </c>
    </row>
    <row r="104" spans="1:56" x14ac:dyDescent="0.2">
      <c r="A104" t="s">
        <v>87</v>
      </c>
      <c r="B104" s="1">
        <v>-18</v>
      </c>
      <c r="C104" s="1">
        <v>216</v>
      </c>
      <c r="D104" s="1"/>
      <c r="E104" s="1">
        <v>7.1400000000000005E-2</v>
      </c>
      <c r="F104" s="1"/>
      <c r="G104" s="1">
        <v>0.1429</v>
      </c>
      <c r="H104" s="1"/>
      <c r="I104" s="1"/>
      <c r="J104" s="1"/>
      <c r="K104" s="1">
        <v>0.12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>
        <v>0.08</v>
      </c>
      <c r="AD104" s="1">
        <v>0.2</v>
      </c>
      <c r="AE104" s="1">
        <v>0.16</v>
      </c>
      <c r="AF104" s="1"/>
      <c r="AG104" s="1"/>
      <c r="AH104" s="1">
        <v>0.08</v>
      </c>
      <c r="AI104" s="1">
        <v>0.24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>
        <f>SUMPRODUCT($B104:$BA104, $B$118:$BA$118)</f>
        <v>-8.4901901569579987</v>
      </c>
      <c r="BC104" s="1">
        <f>IF(B104=0,NA(),1+BB104/-B104)</f>
        <v>0.52832276905788889</v>
      </c>
      <c r="BD104" t="b">
        <f>ROUND(BB104,3)=0</f>
        <v>0</v>
      </c>
    </row>
    <row r="105" spans="1:56" x14ac:dyDescent="0.2">
      <c r="A105" t="s">
        <v>86</v>
      </c>
      <c r="B105" s="1">
        <v>-18</v>
      </c>
      <c r="C105" s="1">
        <v>216</v>
      </c>
      <c r="D105" s="1"/>
      <c r="E105" s="1"/>
      <c r="F105" s="1"/>
      <c r="G105" s="1"/>
      <c r="H105" s="1"/>
      <c r="I105" s="1"/>
      <c r="J105" s="1"/>
      <c r="K105" s="1"/>
      <c r="L105" s="1"/>
      <c r="M105" s="1">
        <v>3.4500000000000003E-2</v>
      </c>
      <c r="N105" s="1"/>
      <c r="O105" s="1">
        <v>5.1700000000000003E-2</v>
      </c>
      <c r="P105" s="1"/>
      <c r="Q105" s="1"/>
      <c r="R105" s="1"/>
      <c r="S105" s="1"/>
      <c r="T105" s="1"/>
      <c r="U105" s="1"/>
      <c r="V105" s="1"/>
      <c r="W105" s="1"/>
      <c r="X105" s="1"/>
      <c r="Y105" s="1">
        <v>1.72E-2</v>
      </c>
      <c r="Z105" s="1">
        <v>0.1207</v>
      </c>
      <c r="AA105" s="1">
        <v>0.2586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>
        <v>5.1700000000000003E-2</v>
      </c>
      <c r="AL105" s="1">
        <v>0.13789999999999999</v>
      </c>
      <c r="AM105" s="1">
        <v>0.27589999999999998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>
        <f>SUMPRODUCT($B105:$BA105, $B$118:$BA$118)</f>
        <v>-8.7913497004499987</v>
      </c>
      <c r="BC105" s="1">
        <f>IF(B105=0,NA(),1+BB105/-B105)</f>
        <v>0.51159168330833338</v>
      </c>
      <c r="BD105" t="b">
        <f>ROUND(BB105,3)=0</f>
        <v>0</v>
      </c>
    </row>
    <row r="106" spans="1:56" x14ac:dyDescent="0.2">
      <c r="A106" t="s">
        <v>89</v>
      </c>
      <c r="B106" s="1">
        <v>-18</v>
      </c>
      <c r="C106" s="1">
        <v>216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>
        <v>0.28570000000000001</v>
      </c>
      <c r="AA106" s="1">
        <v>0.35709999999999997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>
        <v>7.1400000000000005E-2</v>
      </c>
      <c r="AL106" s="1">
        <v>7.1400000000000005E-2</v>
      </c>
      <c r="AM106" s="1">
        <v>0.1429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>
        <f>SUMPRODUCT($B106:$BA106, $B$118:$BA$118)</f>
        <v>-11.086684115899999</v>
      </c>
      <c r="BC106" s="1">
        <f>IF(B106=0,NA(),1+BB106/-B106)</f>
        <v>0.38407310467222233</v>
      </c>
      <c r="BD106" t="b">
        <f>ROUND(BB106,3)=0</f>
        <v>0</v>
      </c>
    </row>
    <row r="107" spans="1:56" x14ac:dyDescent="0.2">
      <c r="A107" t="s">
        <v>91</v>
      </c>
      <c r="B107" s="1">
        <v>-18</v>
      </c>
      <c r="C107" s="1">
        <v>216</v>
      </c>
      <c r="D107" s="1"/>
      <c r="E107" s="1"/>
      <c r="F107" s="1"/>
      <c r="G107" s="1">
        <v>0.25</v>
      </c>
      <c r="H107" s="1"/>
      <c r="I107" s="1"/>
      <c r="J107" s="1"/>
      <c r="K107" s="1">
        <v>5.2600000000000001E-2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>
        <v>0.26319999999999999</v>
      </c>
      <c r="AE107" s="1">
        <v>5.2600000000000001E-2</v>
      </c>
      <c r="AF107" s="1"/>
      <c r="AG107" s="1"/>
      <c r="AH107" s="1">
        <v>0.1053</v>
      </c>
      <c r="AI107" s="1">
        <v>0.15790000000000001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>
        <f>SUMPRODUCT($B107:$BA107, $B$118:$BA$118)</f>
        <v>-12.581626700070002</v>
      </c>
      <c r="BC107" s="1">
        <f>IF(B107=0,NA(),1+BB107/-B107)</f>
        <v>0.30102073888499992</v>
      </c>
      <c r="BD107" t="b">
        <f>ROUND(BB107,3)=0</f>
        <v>0</v>
      </c>
    </row>
    <row r="108" spans="1:56" x14ac:dyDescent="0.2">
      <c r="A108" t="s">
        <v>90</v>
      </c>
      <c r="B108" s="1">
        <v>-18</v>
      </c>
      <c r="C108" s="1">
        <v>216</v>
      </c>
      <c r="D108" s="1"/>
      <c r="E108" s="1"/>
      <c r="F108" s="1">
        <v>0.16669999999999999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>
        <v>6.25E-2</v>
      </c>
      <c r="AD108" s="1">
        <v>0.1875</v>
      </c>
      <c r="AE108" s="1">
        <v>0.25</v>
      </c>
      <c r="AF108" s="1"/>
      <c r="AG108" s="1"/>
      <c r="AH108" s="1">
        <v>0.125</v>
      </c>
      <c r="AI108" s="1">
        <v>6.25E-2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>
        <f>SUMPRODUCT($B108:$BA108, $B$118:$BA$118)</f>
        <v>-12.698591475360001</v>
      </c>
      <c r="BC108" s="1">
        <f>IF(B108=0,NA(),1+BB108/-B108)</f>
        <v>0.29452269581333335</v>
      </c>
      <c r="BD108" t="b">
        <f>ROUND(BB108,3)=0</f>
        <v>0</v>
      </c>
    </row>
    <row r="109" spans="1:56" x14ac:dyDescent="0.2">
      <c r="A109" t="s">
        <v>92</v>
      </c>
      <c r="B109" s="1">
        <v>-18</v>
      </c>
      <c r="C109" s="1">
        <v>216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>
        <v>7.1400000000000005E-2</v>
      </c>
      <c r="AA109" s="1">
        <v>0.42859999999999998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>
        <v>0.1429</v>
      </c>
      <c r="AM109" s="1">
        <v>0.35709999999999997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>
        <f>SUMPRODUCT($B109:$BA109, $B$118:$BA$118)</f>
        <v>-12.749453476619999</v>
      </c>
      <c r="BC109" s="1">
        <f>IF(B109=0,NA(),1+BB109/-B109)</f>
        <v>0.29169702907666673</v>
      </c>
      <c r="BD109" t="b">
        <f>ROUND(BB109,3)=0</f>
        <v>0</v>
      </c>
    </row>
    <row r="110" spans="1:56" x14ac:dyDescent="0.2">
      <c r="A110" t="s">
        <v>26</v>
      </c>
      <c r="B110" s="1"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>
        <v>24</v>
      </c>
      <c r="AY110" s="1"/>
      <c r="AZ110" s="1"/>
      <c r="BA110" s="1">
        <v>-1</v>
      </c>
      <c r="BB110" s="1">
        <f>SUMPRODUCT($B110:$BA110, $B$118:$BA$118)</f>
        <v>-25.738398520000004</v>
      </c>
      <c r="BC110" s="1" t="e">
        <f>IF(B110=0,NA(),1+BB110/-B110)</f>
        <v>#N/A</v>
      </c>
      <c r="BD110" t="b">
        <f>ROUND(BB110,3)=0</f>
        <v>0</v>
      </c>
    </row>
    <row r="111" spans="1:56" x14ac:dyDescent="0.2">
      <c r="A111" s="2" t="s">
        <v>171</v>
      </c>
      <c r="B111" s="1">
        <v>-1800000</v>
      </c>
      <c r="C111" s="1">
        <v>2700</v>
      </c>
      <c r="D111" s="1"/>
      <c r="E111" s="1"/>
      <c r="F111" s="1"/>
      <c r="G111" s="1"/>
      <c r="H111" s="1"/>
      <c r="I111" s="1">
        <v>0.2</v>
      </c>
      <c r="J111" s="1"/>
      <c r="K111" s="1"/>
      <c r="L111" s="1"/>
      <c r="M111" s="1"/>
      <c r="N111" s="1"/>
      <c r="O111" s="1"/>
      <c r="P111" s="1"/>
      <c r="Q111" s="1">
        <v>0.15</v>
      </c>
      <c r="R111" s="1">
        <v>0.17499999999999999</v>
      </c>
      <c r="S111" s="1">
        <v>0.32500000000000001</v>
      </c>
      <c r="T111" s="1"/>
      <c r="U111" s="1">
        <v>0.1</v>
      </c>
      <c r="V111" s="1">
        <v>0.05</v>
      </c>
      <c r="W111" s="1">
        <v>0.125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>
        <v>0.56520000000000004</v>
      </c>
      <c r="AX111" s="1"/>
      <c r="AY111" s="1"/>
      <c r="AZ111" s="1"/>
      <c r="BA111" s="1"/>
      <c r="BB111" s="1">
        <f>SUMPRODUCT($B111:$BA111, $B$118:$BA$118)</f>
        <v>-1799975.7322033702</v>
      </c>
      <c r="BC111" s="1">
        <f>IF(B111=0,NA(),1+BB111/-B111)</f>
        <v>1.3482109238793782E-5</v>
      </c>
      <c r="BD111" t="b">
        <f>ROUND(BB111,3)=0</f>
        <v>0</v>
      </c>
    </row>
    <row r="112" spans="1:56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">
      <c r="A118" t="s">
        <v>27</v>
      </c>
      <c r="B118" s="1">
        <v>1</v>
      </c>
      <c r="C118" s="1">
        <v>3.9504928999999998E-3</v>
      </c>
      <c r="D118" s="1">
        <v>7.7237358</v>
      </c>
      <c r="E118" s="1">
        <v>3.8618679</v>
      </c>
      <c r="F118" s="1">
        <v>1.5447472</v>
      </c>
      <c r="G118" s="1">
        <v>0.77237358</v>
      </c>
      <c r="H118" s="1">
        <v>81.955128000000002</v>
      </c>
      <c r="I118" s="1">
        <v>24.625055</v>
      </c>
      <c r="J118" s="1">
        <v>106.27379999999999</v>
      </c>
      <c r="K118" s="1">
        <v>29.614739</v>
      </c>
      <c r="L118" s="1">
        <v>95.851726999999997</v>
      </c>
      <c r="M118" s="1">
        <v>32.261884000000002</v>
      </c>
      <c r="N118" s="1">
        <v>89.869045</v>
      </c>
      <c r="O118" s="1">
        <v>35.67127</v>
      </c>
      <c r="P118" s="1">
        <v>58.283152000000001</v>
      </c>
      <c r="Q118" s="1">
        <v>14.274501000000001</v>
      </c>
      <c r="R118" s="1">
        <v>2.6968804999999998</v>
      </c>
      <c r="S118" s="1">
        <v>2.4587386000000002</v>
      </c>
      <c r="T118" s="1">
        <v>98.001819999999995</v>
      </c>
      <c r="U118" s="1">
        <v>36.005786000000001</v>
      </c>
      <c r="V118" s="1">
        <v>8.803922</v>
      </c>
      <c r="W118" s="1">
        <v>2.8029576</v>
      </c>
      <c r="X118" s="1">
        <v>92.742064999999997</v>
      </c>
      <c r="Y118" s="1">
        <v>21.234119</v>
      </c>
      <c r="Z118" s="1">
        <v>7.0663948999999997</v>
      </c>
      <c r="AA118" s="1">
        <v>3.5162194000000002</v>
      </c>
      <c r="AB118" s="1">
        <v>98.146106000000003</v>
      </c>
      <c r="AC118" s="1">
        <v>20.473655999999998</v>
      </c>
      <c r="AD118" s="1">
        <v>4.9208892000000004</v>
      </c>
      <c r="AE118" s="1">
        <v>3.7246530999999998</v>
      </c>
      <c r="AF118" s="1">
        <v>111.22287</v>
      </c>
      <c r="AG118" s="1">
        <v>26.398909</v>
      </c>
      <c r="AH118" s="1">
        <v>6.4022024999999996</v>
      </c>
      <c r="AI118" s="1">
        <v>4.1101422000000003</v>
      </c>
      <c r="AJ118" s="1">
        <v>100.20079</v>
      </c>
      <c r="AK118" s="1">
        <v>24.463625</v>
      </c>
      <c r="AL118" s="1">
        <v>5.9183817000000003</v>
      </c>
      <c r="AM118" s="1">
        <v>4.3122685000000001</v>
      </c>
      <c r="AN118" s="1">
        <v>293.57477</v>
      </c>
      <c r="AO118" s="1">
        <v>263.49227000000002</v>
      </c>
      <c r="AP118" s="1">
        <v>271.28701000000001</v>
      </c>
      <c r="AQ118" s="1">
        <v>6.6173726999999998</v>
      </c>
      <c r="AR118" s="1">
        <v>4.1482156000000003</v>
      </c>
      <c r="AS118" s="1">
        <v>3.1092609000000002</v>
      </c>
      <c r="AT118" s="1">
        <v>6.4776398000000004</v>
      </c>
      <c r="AU118" s="1">
        <v>5.3980331000000001</v>
      </c>
      <c r="AV118" s="1">
        <v>2.8577823000000002</v>
      </c>
      <c r="AW118" s="1">
        <v>1.5447472</v>
      </c>
      <c r="AX118" s="1">
        <v>0.61728927</v>
      </c>
      <c r="AY118" s="1">
        <v>8.8503416999999995</v>
      </c>
      <c r="AZ118" s="1">
        <v>17.072417999999999</v>
      </c>
      <c r="BA118" s="1">
        <v>40.553341000000003</v>
      </c>
      <c r="BB118" s="1">
        <f>SUM(BB2:BB109)</f>
        <v>-233.1499591056259</v>
      </c>
      <c r="BC118" s="1"/>
    </row>
    <row r="119" spans="1:55" x14ac:dyDescent="0.2">
      <c r="A119" s="4" t="s">
        <v>166</v>
      </c>
      <c r="B119" s="4"/>
      <c r="C119" s="4"/>
      <c r="D119">
        <f>$D$118/2-$E$118/1</f>
        <v>0</v>
      </c>
      <c r="E119">
        <f>$E$118/10-$F$118/4</f>
        <v>-9.9999999947364415E-9</v>
      </c>
      <c r="F119">
        <f>$F$118/4-$G$118/2</f>
        <v>9.9999999947364415E-9</v>
      </c>
    </row>
    <row r="120" spans="1:55" x14ac:dyDescent="0.2">
      <c r="A120" s="4" t="s">
        <v>167</v>
      </c>
      <c r="B120" s="4"/>
      <c r="C120" s="4"/>
      <c r="D120">
        <f>$AW$118/72-$E$118/180</f>
        <v>5.5555555641961796E-10</v>
      </c>
    </row>
  </sheetData>
  <autoFilter ref="A1:BD113" xr:uid="{E82E6A8D-AFE1-431C-A76E-FB8BE8361419}">
    <sortState ref="A2:BD113">
      <sortCondition descending="1" ref="BB1:BB113"/>
    </sortState>
  </autoFilter>
  <mergeCells count="2">
    <mergeCell ref="A119:C119"/>
    <mergeCell ref="A120:C120"/>
  </mergeCells>
  <phoneticPr fontId="1" type="noConversion"/>
  <conditionalFormatting sqref="BD2:BD112">
    <cfRule type="cellIs" dxfId="0" priority="20" operator="greaterThan">
      <formula>FALSE</formula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:BB1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DE83-5147-4B7F-A399-1EEE5019E375}">
  <dimension ref="A1:B3"/>
  <sheetViews>
    <sheetView workbookViewId="0">
      <selection activeCell="B3" sqref="B3"/>
    </sheetView>
  </sheetViews>
  <sheetFormatPr defaultRowHeight="14.25" x14ac:dyDescent="0.2"/>
  <cols>
    <col min="1" max="1" width="25" customWidth="1"/>
  </cols>
  <sheetData>
    <row r="1" spans="1:2" x14ac:dyDescent="0.2">
      <c r="A1" t="s">
        <v>19</v>
      </c>
      <c r="B1">
        <v>0.17</v>
      </c>
    </row>
    <row r="2" spans="1:2" x14ac:dyDescent="0.2">
      <c r="A2" t="s">
        <v>103</v>
      </c>
      <c r="B2">
        <v>0</v>
      </c>
    </row>
    <row r="3" spans="1:2" x14ac:dyDescent="0.2">
      <c r="A3" t="s">
        <v>168</v>
      </c>
      <c r="B3">
        <v>0.17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1007-E57E-4D73-A699-5EAE6E79C648}">
  <dimension ref="A1:B53"/>
  <sheetViews>
    <sheetView topLeftCell="A26" workbookViewId="0">
      <selection sqref="A1:B53"/>
    </sheetView>
  </sheetViews>
  <sheetFormatPr defaultRowHeight="14.25" x14ac:dyDescent="0.2"/>
  <cols>
    <col min="1" max="1" width="15.5" customWidth="1"/>
    <col min="4" max="4" width="13.25" customWidth="1"/>
  </cols>
  <sheetData>
    <row r="1" spans="1:2" x14ac:dyDescent="0.2">
      <c r="B1" t="str">
        <f ca="1">OFFSET(公式!$B$118,0,ROW()-2)</f>
        <v>价值</v>
      </c>
    </row>
    <row r="2" spans="1:2" x14ac:dyDescent="0.2">
      <c r="A2" t="str">
        <f ca="1">OFFSET(公式!$B$1,0,ROW(A2)-2)</f>
        <v>理智</v>
      </c>
      <c r="B2">
        <f ca="1">OFFSET(公式!$B$118,0,ROW(A2)-2)</f>
        <v>1</v>
      </c>
    </row>
    <row r="3" spans="1:2" x14ac:dyDescent="0.2">
      <c r="A3" t="str">
        <f ca="1">OFFSET(公式!$B$1,0,ROW(A3)-2)</f>
        <v>龙门币</v>
      </c>
      <c r="B3">
        <f ca="1">OFFSET(公式!$B$118,0,ROW(A3)-2)</f>
        <v>3.9504928999999998E-3</v>
      </c>
    </row>
    <row r="4" spans="1:2" x14ac:dyDescent="0.2">
      <c r="A4" t="str">
        <f ca="1">OFFSET(公式!$B$1,0,ROW(A4)-2)</f>
        <v>高级作战记录</v>
      </c>
      <c r="B4">
        <f ca="1">OFFSET(公式!$B$118,0,ROW(A4)-2)</f>
        <v>7.7237358</v>
      </c>
    </row>
    <row r="5" spans="1:2" x14ac:dyDescent="0.2">
      <c r="A5" t="str">
        <f ca="1">OFFSET(公式!$B$1,0,ROW(A5)-2)</f>
        <v>中级作战记录</v>
      </c>
      <c r="B5">
        <f ca="1">OFFSET(公式!$B$118,0,ROW(A5)-2)</f>
        <v>3.8618679</v>
      </c>
    </row>
    <row r="6" spans="1:2" x14ac:dyDescent="0.2">
      <c r="A6" t="str">
        <f ca="1">OFFSET(公式!$B$1,0,ROW(A6)-2)</f>
        <v>初级作战记录</v>
      </c>
      <c r="B6">
        <f ca="1">OFFSET(公式!$B$118,0,ROW(A6)-2)</f>
        <v>1.5447472</v>
      </c>
    </row>
    <row r="7" spans="1:2" x14ac:dyDescent="0.2">
      <c r="A7" t="str">
        <f ca="1">OFFSET(公式!$B$1,0,ROW(A7)-2)</f>
        <v>基础作战记录</v>
      </c>
      <c r="B7">
        <f ca="1">OFFSET(公式!$B$118,0,ROW(A7)-2)</f>
        <v>0.77237358</v>
      </c>
    </row>
    <row r="8" spans="1:2" x14ac:dyDescent="0.2">
      <c r="A8" t="str">
        <f ca="1">OFFSET(公式!$B$1,0,ROW(A8)-2)</f>
        <v>白马醇</v>
      </c>
      <c r="B8">
        <f ca="1">OFFSET(公式!$B$118,0,ROW(A8)-2)</f>
        <v>81.955128000000002</v>
      </c>
    </row>
    <row r="9" spans="1:2" x14ac:dyDescent="0.2">
      <c r="A9" t="str">
        <f ca="1">OFFSET(公式!$B$1,0,ROW(A9)-2)</f>
        <v>扭转醇</v>
      </c>
      <c r="B9">
        <f ca="1">OFFSET(公式!$B$118,0,ROW(A9)-2)</f>
        <v>24.625055</v>
      </c>
    </row>
    <row r="10" spans="1:2" x14ac:dyDescent="0.2">
      <c r="A10" t="str">
        <f ca="1">OFFSET(公式!$B$1,0,ROW(A10)-2)</f>
        <v>三水锰矿</v>
      </c>
      <c r="B10">
        <f ca="1">OFFSET(公式!$B$118,0,ROW(A10)-2)</f>
        <v>106.27379999999999</v>
      </c>
    </row>
    <row r="11" spans="1:2" x14ac:dyDescent="0.2">
      <c r="A11" t="str">
        <f ca="1">OFFSET(公式!$B$1,0,ROW(A11)-2)</f>
        <v>轻锰矿</v>
      </c>
      <c r="B11">
        <f ca="1">OFFSET(公式!$B$118,0,ROW(A11)-2)</f>
        <v>29.614739</v>
      </c>
    </row>
    <row r="12" spans="1:2" x14ac:dyDescent="0.2">
      <c r="A12" t="str">
        <f ca="1">OFFSET(公式!$B$1,0,ROW(A12)-2)</f>
        <v>五水研磨石</v>
      </c>
      <c r="B12">
        <f ca="1">OFFSET(公式!$B$118,0,ROW(A12)-2)</f>
        <v>95.851726999999997</v>
      </c>
    </row>
    <row r="13" spans="1:2" x14ac:dyDescent="0.2">
      <c r="A13" t="str">
        <f ca="1">OFFSET(公式!$B$1,0,ROW(A13)-2)</f>
        <v>研磨石</v>
      </c>
      <c r="B13">
        <f ca="1">OFFSET(公式!$B$118,0,ROW(A13)-2)</f>
        <v>32.261884000000002</v>
      </c>
    </row>
    <row r="14" spans="1:2" x14ac:dyDescent="0.2">
      <c r="A14" t="str">
        <f ca="1">OFFSET(公式!$B$1,0,ROW(A14)-2)</f>
        <v>RMA70-24</v>
      </c>
      <c r="B14">
        <f ca="1">OFFSET(公式!$B$118,0,ROW(A14)-2)</f>
        <v>89.869045</v>
      </c>
    </row>
    <row r="15" spans="1:2" x14ac:dyDescent="0.2">
      <c r="A15" t="str">
        <f ca="1">OFFSET(公式!$B$1,0,ROW(A15)-2)</f>
        <v>RMA70-12</v>
      </c>
      <c r="B15">
        <f ca="1">OFFSET(公式!$B$118,0,ROW(A15)-2)</f>
        <v>35.67127</v>
      </c>
    </row>
    <row r="16" spans="1:2" x14ac:dyDescent="0.2">
      <c r="A16" t="str">
        <f ca="1">OFFSET(公式!$B$1,0,ROW(A16)-2)</f>
        <v>提纯源岩</v>
      </c>
      <c r="B16">
        <f ca="1">OFFSET(公式!$B$118,0,ROW(A16)-2)</f>
        <v>58.283152000000001</v>
      </c>
    </row>
    <row r="17" spans="1:2" x14ac:dyDescent="0.2">
      <c r="A17" t="str">
        <f ca="1">OFFSET(公式!$B$1,0,ROW(A17)-2)</f>
        <v>固源岩组</v>
      </c>
      <c r="B17">
        <f ca="1">OFFSET(公式!$B$118,0,ROW(A17)-2)</f>
        <v>14.274501000000001</v>
      </c>
    </row>
    <row r="18" spans="1:2" x14ac:dyDescent="0.2">
      <c r="A18" t="str">
        <f ca="1">OFFSET(公式!$B$1,0,ROW(A18)-2)</f>
        <v>固源岩</v>
      </c>
      <c r="B18">
        <f ca="1">OFFSET(公式!$B$118,0,ROW(A18)-2)</f>
        <v>2.6968804999999998</v>
      </c>
    </row>
    <row r="19" spans="1:2" x14ac:dyDescent="0.2">
      <c r="A19" t="str">
        <f ca="1">OFFSET(公式!$B$1,0,ROW(A19)-2)</f>
        <v>源岩</v>
      </c>
      <c r="B19">
        <f ca="1">OFFSET(公式!$B$118,0,ROW(A19)-2)</f>
        <v>2.4587386000000002</v>
      </c>
    </row>
    <row r="20" spans="1:2" x14ac:dyDescent="0.2">
      <c r="A20" t="str">
        <f ca="1">OFFSET(公式!$B$1,0,ROW(A20)-2)</f>
        <v>改量装置</v>
      </c>
      <c r="B20">
        <f ca="1">OFFSET(公式!$B$118,0,ROW(A20)-2)</f>
        <v>98.001819999999995</v>
      </c>
    </row>
    <row r="21" spans="1:2" x14ac:dyDescent="0.2">
      <c r="A21" t="str">
        <f ca="1">OFFSET(公式!$B$1,0,ROW(A21)-2)</f>
        <v>全新装置</v>
      </c>
      <c r="B21">
        <f ca="1">OFFSET(公式!$B$118,0,ROW(A21)-2)</f>
        <v>36.005786000000001</v>
      </c>
    </row>
    <row r="22" spans="1:2" x14ac:dyDescent="0.2">
      <c r="A22" t="str">
        <f ca="1">OFFSET(公式!$B$1,0,ROW(A22)-2)</f>
        <v>装置</v>
      </c>
      <c r="B22">
        <f ca="1">OFFSET(公式!$B$118,0,ROW(A22)-2)</f>
        <v>8.803922</v>
      </c>
    </row>
    <row r="23" spans="1:2" x14ac:dyDescent="0.2">
      <c r="A23" t="str">
        <f ca="1">OFFSET(公式!$B$1,0,ROW(A23)-2)</f>
        <v>破损装置</v>
      </c>
      <c r="B23">
        <f ca="1">OFFSET(公式!$B$118,0,ROW(A23)-2)</f>
        <v>2.8029576</v>
      </c>
    </row>
    <row r="24" spans="1:2" x14ac:dyDescent="0.2">
      <c r="A24" t="str">
        <f ca="1">OFFSET(公式!$B$1,0,ROW(A24)-2)</f>
        <v>聚酸酯块</v>
      </c>
      <c r="B24">
        <f ca="1">OFFSET(公式!$B$118,0,ROW(A24)-2)</f>
        <v>92.742064999999997</v>
      </c>
    </row>
    <row r="25" spans="1:2" x14ac:dyDescent="0.2">
      <c r="A25" t="str">
        <f ca="1">OFFSET(公式!$B$1,0,ROW(A25)-2)</f>
        <v>聚酸酯组</v>
      </c>
      <c r="B25">
        <f ca="1">OFFSET(公式!$B$118,0,ROW(A25)-2)</f>
        <v>21.234119</v>
      </c>
    </row>
    <row r="26" spans="1:2" x14ac:dyDescent="0.2">
      <c r="A26" t="str">
        <f ca="1">OFFSET(公式!$B$1,0,ROW(A26)-2)</f>
        <v>聚酸酯</v>
      </c>
      <c r="B26">
        <f ca="1">OFFSET(公式!$B$118,0,ROW(A26)-2)</f>
        <v>7.0663948999999997</v>
      </c>
    </row>
    <row r="27" spans="1:2" x14ac:dyDescent="0.2">
      <c r="A27" t="str">
        <f ca="1">OFFSET(公式!$B$1,0,ROW(A27)-2)</f>
        <v>酯原料</v>
      </c>
      <c r="B27">
        <f ca="1">OFFSET(公式!$B$118,0,ROW(A27)-2)</f>
        <v>3.5162194000000002</v>
      </c>
    </row>
    <row r="28" spans="1:2" x14ac:dyDescent="0.2">
      <c r="A28" t="str">
        <f ca="1">OFFSET(公式!$B$1,0,ROW(A28)-2)</f>
        <v>糖聚块</v>
      </c>
      <c r="B28">
        <f ca="1">OFFSET(公式!$B$118,0,ROW(A28)-2)</f>
        <v>98.146106000000003</v>
      </c>
    </row>
    <row r="29" spans="1:2" x14ac:dyDescent="0.2">
      <c r="A29" t="str">
        <f ca="1">OFFSET(公式!$B$1,0,ROW(A29)-2)</f>
        <v>糖组</v>
      </c>
      <c r="B29">
        <f ca="1">OFFSET(公式!$B$118,0,ROW(A29)-2)</f>
        <v>20.473655999999998</v>
      </c>
    </row>
    <row r="30" spans="1:2" x14ac:dyDescent="0.2">
      <c r="A30" t="str">
        <f ca="1">OFFSET(公式!$B$1,0,ROW(A30)-2)</f>
        <v>糖</v>
      </c>
      <c r="B30">
        <f ca="1">OFFSET(公式!$B$118,0,ROW(A30)-2)</f>
        <v>4.9208892000000004</v>
      </c>
    </row>
    <row r="31" spans="1:2" x14ac:dyDescent="0.2">
      <c r="A31" t="str">
        <f ca="1">OFFSET(公式!$B$1,0,ROW(A31)-2)</f>
        <v>代糖</v>
      </c>
      <c r="B31">
        <f ca="1">OFFSET(公式!$B$118,0,ROW(A31)-2)</f>
        <v>3.7246530999999998</v>
      </c>
    </row>
    <row r="32" spans="1:2" x14ac:dyDescent="0.2">
      <c r="A32" t="str">
        <f ca="1">OFFSET(公式!$B$1,0,ROW(A32)-2)</f>
        <v>异铁块</v>
      </c>
      <c r="B32">
        <f ca="1">OFFSET(公式!$B$118,0,ROW(A32)-2)</f>
        <v>111.22287</v>
      </c>
    </row>
    <row r="33" spans="1:2" x14ac:dyDescent="0.2">
      <c r="A33" t="str">
        <f ca="1">OFFSET(公式!$B$1,0,ROW(A33)-2)</f>
        <v>异铁组</v>
      </c>
      <c r="B33">
        <f ca="1">OFFSET(公式!$B$118,0,ROW(A33)-2)</f>
        <v>26.398909</v>
      </c>
    </row>
    <row r="34" spans="1:2" x14ac:dyDescent="0.2">
      <c r="A34" t="str">
        <f ca="1">OFFSET(公式!$B$1,0,ROW(A34)-2)</f>
        <v>异铁</v>
      </c>
      <c r="B34">
        <f ca="1">OFFSET(公式!$B$118,0,ROW(A34)-2)</f>
        <v>6.4022024999999996</v>
      </c>
    </row>
    <row r="35" spans="1:2" x14ac:dyDescent="0.2">
      <c r="A35" t="str">
        <f ca="1">OFFSET(公式!$B$1,0,ROW(A35)-2)</f>
        <v>异铁碎片</v>
      </c>
      <c r="B35">
        <f ca="1">OFFSET(公式!$B$118,0,ROW(A35)-2)</f>
        <v>4.1101422000000003</v>
      </c>
    </row>
    <row r="36" spans="1:2" x14ac:dyDescent="0.2">
      <c r="A36" t="str">
        <f ca="1">OFFSET(公式!$B$1,0,ROW(A36)-2)</f>
        <v>酮阵列</v>
      </c>
      <c r="B36">
        <f ca="1">OFFSET(公式!$B$118,0,ROW(A36)-2)</f>
        <v>100.20079</v>
      </c>
    </row>
    <row r="37" spans="1:2" x14ac:dyDescent="0.2">
      <c r="A37" t="str">
        <f ca="1">OFFSET(公式!$B$1,0,ROW(A37)-2)</f>
        <v>酮凝集组</v>
      </c>
      <c r="B37">
        <f ca="1">OFFSET(公式!$B$118,0,ROW(A37)-2)</f>
        <v>24.463625</v>
      </c>
    </row>
    <row r="38" spans="1:2" x14ac:dyDescent="0.2">
      <c r="A38" t="str">
        <f ca="1">OFFSET(公式!$B$1,0,ROW(A38)-2)</f>
        <v>酮凝集</v>
      </c>
      <c r="B38">
        <f ca="1">OFFSET(公式!$B$118,0,ROW(A38)-2)</f>
        <v>5.9183817000000003</v>
      </c>
    </row>
    <row r="39" spans="1:2" x14ac:dyDescent="0.2">
      <c r="A39" t="str">
        <f ca="1">OFFSET(公式!$B$1,0,ROW(A39)-2)</f>
        <v>双酮</v>
      </c>
      <c r="B39">
        <f ca="1">OFFSET(公式!$B$118,0,ROW(A39)-2)</f>
        <v>4.3122685000000001</v>
      </c>
    </row>
    <row r="40" spans="1:2" x14ac:dyDescent="0.2">
      <c r="A40" t="str">
        <f ca="1">OFFSET(公式!$B$1,0,ROW(A40)-2)</f>
        <v>D32钢</v>
      </c>
      <c r="B40">
        <f ca="1">OFFSET(公式!$B$118,0,ROW(A40)-2)</f>
        <v>293.57477</v>
      </c>
    </row>
    <row r="41" spans="1:2" x14ac:dyDescent="0.2">
      <c r="A41" t="str">
        <f ca="1">OFFSET(公式!$B$1,0,ROW(A41)-2)</f>
        <v>双极纳米片</v>
      </c>
      <c r="B41">
        <f ca="1">OFFSET(公式!$B$118,0,ROW(A41)-2)</f>
        <v>263.49227000000002</v>
      </c>
    </row>
    <row r="42" spans="1:2" x14ac:dyDescent="0.2">
      <c r="A42" t="str">
        <f ca="1">OFFSET(公式!$B$1,0,ROW(A42)-2)</f>
        <v>聚合剂</v>
      </c>
      <c r="B42">
        <f ca="1">OFFSET(公式!$B$118,0,ROW(A42)-2)</f>
        <v>271.28701000000001</v>
      </c>
    </row>
    <row r="43" spans="1:2" x14ac:dyDescent="0.2">
      <c r="A43" t="str">
        <f ca="1">OFFSET(公式!$B$1,0,ROW(A43)-2)</f>
        <v>碳素组</v>
      </c>
      <c r="B43">
        <f ca="1">OFFSET(公式!$B$118,0,ROW(A43)-2)</f>
        <v>6.6173726999999998</v>
      </c>
    </row>
    <row r="44" spans="1:2" x14ac:dyDescent="0.2">
      <c r="A44" t="str">
        <f ca="1">OFFSET(公式!$B$1,0,ROW(A44)-2)</f>
        <v>碳素</v>
      </c>
      <c r="B44">
        <f ca="1">OFFSET(公式!$B$118,0,ROW(A44)-2)</f>
        <v>4.1482156000000003</v>
      </c>
    </row>
    <row r="45" spans="1:2" x14ac:dyDescent="0.2">
      <c r="A45" t="str">
        <f ca="1">OFFSET(公式!$B$1,0,ROW(A45)-2)</f>
        <v>碳</v>
      </c>
      <c r="B45">
        <f ca="1">OFFSET(公式!$B$118,0,ROW(A45)-2)</f>
        <v>3.1092609000000002</v>
      </c>
    </row>
    <row r="46" spans="1:2" x14ac:dyDescent="0.2">
      <c r="A46" t="str">
        <f ca="1">OFFSET(公式!$B$1,0,ROW(A46)-2)</f>
        <v>技巧概要-卷3</v>
      </c>
      <c r="B46">
        <f ca="1">OFFSET(公式!$B$118,0,ROW(A46)-2)</f>
        <v>6.4776398000000004</v>
      </c>
    </row>
    <row r="47" spans="1:2" x14ac:dyDescent="0.2">
      <c r="A47" t="str">
        <f ca="1">OFFSET(公式!$B$1,0,ROW(A47)-2)</f>
        <v>技巧概要-卷2</v>
      </c>
      <c r="B47">
        <f ca="1">OFFSET(公式!$B$118,0,ROW(A47)-2)</f>
        <v>5.3980331000000001</v>
      </c>
    </row>
    <row r="48" spans="1:2" x14ac:dyDescent="0.2">
      <c r="A48" t="str">
        <f ca="1">OFFSET(公式!$B$1,0,ROW(A48)-2)</f>
        <v>技巧概要-卷1</v>
      </c>
      <c r="B48">
        <f ca="1">OFFSET(公式!$B$118,0,ROW(A48)-2)</f>
        <v>2.8577823000000002</v>
      </c>
    </row>
    <row r="49" spans="1:2" x14ac:dyDescent="0.2">
      <c r="A49" t="str">
        <f ca="1">OFFSET(公式!$B$1,0,ROW(A49)-2)</f>
        <v>赤金</v>
      </c>
      <c r="B49">
        <f ca="1">OFFSET(公式!$B$118,0,ROW(A49)-2)</f>
        <v>1.5447472</v>
      </c>
    </row>
    <row r="50" spans="1:2" x14ac:dyDescent="0.2">
      <c r="A50" t="str">
        <f ca="1">OFFSET(公式!$B$1,0,ROW(A50)-2)</f>
        <v>家具零件</v>
      </c>
      <c r="B50">
        <f ca="1">OFFSET(公式!$B$118,0,ROW(A50)-2)</f>
        <v>0.61728927</v>
      </c>
    </row>
    <row r="51" spans="1:2" x14ac:dyDescent="0.2">
      <c r="A51" t="str">
        <f ca="1">OFFSET(公式!$B$1,0,ROW(A51)-2)</f>
        <v>基础加固建材</v>
      </c>
      <c r="B51">
        <f ca="1">OFFSET(公式!$B$118,0,ROW(A51)-2)</f>
        <v>8.8503416999999995</v>
      </c>
    </row>
    <row r="52" spans="1:2" x14ac:dyDescent="0.2">
      <c r="A52" t="str">
        <f ca="1">OFFSET(公式!$B$1,0,ROW(A52)-2)</f>
        <v>进阶加固建材</v>
      </c>
      <c r="B52">
        <f ca="1">OFFSET(公式!$B$118,0,ROW(A52)-2)</f>
        <v>17.072417999999999</v>
      </c>
    </row>
    <row r="53" spans="1:2" x14ac:dyDescent="0.2">
      <c r="A53" t="str">
        <f ca="1">OFFSET(公式!$B$1,0,ROW(A53)-2)</f>
        <v>高级加固建材</v>
      </c>
      <c r="B53">
        <f ca="1">OFFSET(公式!$B$118,0,ROW(A53)-2)</f>
        <v>40.553341000000003</v>
      </c>
    </row>
  </sheetData>
  <autoFilter ref="A1:B53" xr:uid="{2A94A606-DCE9-4628-9D9F-1C299DFB54E5}">
    <sortState ref="A2:B53">
      <sortCondition descending="1" ref="B1:B53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公式</vt:lpstr>
      <vt:lpstr>常数</vt:lpstr>
      <vt:lpstr>物品价值表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Aean Sr</dc:creator>
  <cp:lastModifiedBy>Aean Sr</cp:lastModifiedBy>
  <dcterms:created xsi:type="dcterms:W3CDTF">2019-06-11T04:58:43Z</dcterms:created>
  <dcterms:modified xsi:type="dcterms:W3CDTF">2019-06-13T16:18:21Z</dcterms:modified>
</cp:coreProperties>
</file>