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zza\arknights\"/>
    </mc:Choice>
  </mc:AlternateContent>
  <xr:revisionPtr revIDLastSave="0" documentId="13_ncr:1_{4393EA37-F4CF-4410-8228-E48E20B0818B}" xr6:coauthVersionLast="36" xr6:coauthVersionMax="36" xr10:uidLastSave="{00000000-0000-0000-0000-000000000000}"/>
  <bookViews>
    <workbookView xWindow="0" yWindow="0" windowWidth="16404" windowHeight="6096" xr2:uid="{00000000-000D-0000-FFFF-FFFF00000000}"/>
  </bookViews>
  <sheets>
    <sheet name="Mission" sheetId="1" r:id="rId1"/>
    <sheet name="Manufacture" sheetId="2" r:id="rId2"/>
    <sheet name="Value" sheetId="3" r:id="rId3"/>
    <sheet name="byMission" sheetId="4" r:id="rId4"/>
  </sheets>
  <definedNames>
    <definedName name="_xlnm._FilterDatabase" localSheetId="3" hidden="1">byMission!$A$1:$F$72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A1" i="2"/>
  <c r="F33" i="3" l="1"/>
  <c r="F29" i="3"/>
  <c r="F17" i="3"/>
  <c r="C3" i="4" l="1" a="1"/>
  <c r="C3" i="4" s="1"/>
  <c r="C10" i="4" a="1"/>
  <c r="C10" i="4" s="1"/>
  <c r="C4" i="4" a="1"/>
  <c r="C4" i="4" s="1"/>
  <c r="C12" i="4" a="1"/>
  <c r="C12" i="4" s="1"/>
  <c r="C36" i="4" a="1"/>
  <c r="C36" i="4" s="1"/>
  <c r="C33" i="4" a="1"/>
  <c r="C33" i="4" s="1"/>
  <c r="C5" i="4" a="1"/>
  <c r="C5" i="4" s="1"/>
  <c r="C50" i="4" a="1"/>
  <c r="C50" i="4" s="1"/>
  <c r="C22" i="4" a="1"/>
  <c r="C22" i="4" s="1"/>
  <c r="C39" i="4" a="1"/>
  <c r="C39" i="4" s="1"/>
  <c r="C20" i="4" a="1"/>
  <c r="C20" i="4" s="1"/>
  <c r="C57" i="4" a="1"/>
  <c r="C57" i="4" s="1"/>
  <c r="C28" i="4" a="1"/>
  <c r="C28" i="4" s="1"/>
  <c r="C38" i="4" a="1"/>
  <c r="C38" i="4" s="1"/>
  <c r="C31" i="4" a="1"/>
  <c r="C31" i="4" s="1"/>
  <c r="C15" i="4" a="1"/>
  <c r="C15" i="4" s="1"/>
  <c r="C35" i="4" a="1"/>
  <c r="C35" i="4" s="1"/>
  <c r="C19" i="4" a="1"/>
  <c r="C19" i="4" s="1"/>
  <c r="C42" i="4" a="1"/>
  <c r="C42" i="4" s="1"/>
  <c r="C44" i="4" a="1"/>
  <c r="C44" i="4" s="1"/>
  <c r="C17" i="4" a="1"/>
  <c r="C17" i="4" s="1"/>
  <c r="C11" i="4" a="1"/>
  <c r="C11" i="4" s="1"/>
  <c r="C34" i="4" a="1"/>
  <c r="C34" i="4" s="1"/>
  <c r="C7" i="4" a="1"/>
  <c r="C7" i="4" s="1"/>
  <c r="C25" i="4" a="1"/>
  <c r="C25" i="4" s="1"/>
  <c r="C32" i="4" a="1"/>
  <c r="C32" i="4" s="1"/>
  <c r="C24" i="4" a="1"/>
  <c r="C24" i="4" s="1"/>
  <c r="C27" i="4" a="1"/>
  <c r="C27" i="4" s="1"/>
  <c r="C30" i="4" a="1"/>
  <c r="C30" i="4" s="1"/>
  <c r="C60" i="4" a="1"/>
  <c r="C60" i="4" s="1"/>
  <c r="C55" i="4" a="1"/>
  <c r="C55" i="4" s="1"/>
  <c r="C52" i="4" a="1"/>
  <c r="C52" i="4" s="1"/>
  <c r="C53" i="4" a="1"/>
  <c r="C53" i="4" s="1"/>
  <c r="C26" i="4" a="1"/>
  <c r="C26" i="4" s="1"/>
  <c r="C68" i="4" a="1"/>
  <c r="C68" i="4" s="1"/>
  <c r="C66" i="4" a="1"/>
  <c r="C66" i="4" s="1"/>
  <c r="C64" i="4" a="1"/>
  <c r="C64" i="4" s="1"/>
  <c r="C61" i="4" a="1"/>
  <c r="C61" i="4" s="1"/>
  <c r="C58" i="4" a="1"/>
  <c r="C58" i="4" s="1"/>
  <c r="C62" i="4" a="1"/>
  <c r="C62" i="4" s="1"/>
  <c r="C59" i="4" a="1"/>
  <c r="C59" i="4" s="1"/>
  <c r="C56" i="4" a="1"/>
  <c r="C56" i="4" s="1"/>
  <c r="C49" i="4" a="1"/>
  <c r="C49" i="4" s="1"/>
  <c r="C47" i="4" a="1"/>
  <c r="C47" i="4" s="1"/>
  <c r="C16" i="4" a="1"/>
  <c r="C16" i="4" s="1"/>
  <c r="C45" i="4" a="1"/>
  <c r="C45" i="4" s="1"/>
  <c r="C67" i="4" a="1"/>
  <c r="C67" i="4" s="1"/>
  <c r="C14" i="4" a="1"/>
  <c r="C14" i="4" s="1"/>
  <c r="C43" i="4" a="1"/>
  <c r="C43" i="4" s="1"/>
  <c r="C8" i="4" a="1"/>
  <c r="C8" i="4" s="1"/>
  <c r="C37" i="4" a="1"/>
  <c r="C37" i="4" s="1"/>
  <c r="C46" i="4" a="1"/>
  <c r="C46" i="4" s="1"/>
  <c r="C41" i="4" a="1"/>
  <c r="C41" i="4" s="1"/>
  <c r="C23" i="4" a="1"/>
  <c r="C23" i="4" s="1"/>
  <c r="C40" i="4" a="1"/>
  <c r="C40" i="4" s="1"/>
  <c r="C29" i="4" a="1"/>
  <c r="C29" i="4" s="1"/>
  <c r="C18" i="4" a="1"/>
  <c r="C18" i="4" s="1"/>
  <c r="C72" i="4" a="1"/>
  <c r="C72" i="4" s="1"/>
  <c r="C71" i="4" a="1"/>
  <c r="C71" i="4" s="1"/>
  <c r="C70" i="4" a="1"/>
  <c r="C70" i="4" s="1"/>
  <c r="C69" i="4" a="1"/>
  <c r="C69" i="4" s="1"/>
  <c r="C51" i="4" a="1"/>
  <c r="C51" i="4" s="1"/>
  <c r="C63" i="4" a="1"/>
  <c r="C63" i="4" s="1"/>
  <c r="C65" i="4" a="1"/>
  <c r="C65" i="4" s="1"/>
  <c r="C48" i="4" a="1"/>
  <c r="C48" i="4" s="1"/>
  <c r="C54" i="4" a="1"/>
  <c r="C54" i="4" s="1"/>
  <c r="C21" i="4" a="1"/>
  <c r="C21" i="4" s="1"/>
  <c r="C9" i="4" a="1"/>
  <c r="C9" i="4" s="1"/>
  <c r="C6" i="4" a="1"/>
  <c r="C6" i="4" s="1"/>
  <c r="C2" i="4" a="1"/>
  <c r="C2" i="4" s="1"/>
  <c r="C13" i="4" a="1"/>
  <c r="C13" i="4" s="1"/>
  <c r="B3" i="4"/>
  <c r="B10" i="4"/>
  <c r="B4" i="4"/>
  <c r="B12" i="4"/>
  <c r="B36" i="4"/>
  <c r="B33" i="4"/>
  <c r="B5" i="4"/>
  <c r="B50" i="4"/>
  <c r="B22" i="4"/>
  <c r="B39" i="4"/>
  <c r="B20" i="4"/>
  <c r="B57" i="4"/>
  <c r="B28" i="4"/>
  <c r="B38" i="4"/>
  <c r="B31" i="4"/>
  <c r="B15" i="4"/>
  <c r="B35" i="4"/>
  <c r="B19" i="4"/>
  <c r="B42" i="4"/>
  <c r="B44" i="4"/>
  <c r="B17" i="4"/>
  <c r="B11" i="4"/>
  <c r="B34" i="4"/>
  <c r="B7" i="4"/>
  <c r="B25" i="4"/>
  <c r="B32" i="4"/>
  <c r="B24" i="4"/>
  <c r="B27" i="4"/>
  <c r="B30" i="4"/>
  <c r="B60" i="4"/>
  <c r="B55" i="4"/>
  <c r="B52" i="4"/>
  <c r="B53" i="4"/>
  <c r="B26" i="4"/>
  <c r="B68" i="4"/>
  <c r="B66" i="4"/>
  <c r="B64" i="4"/>
  <c r="B61" i="4"/>
  <c r="B58" i="4"/>
  <c r="B62" i="4"/>
  <c r="B59" i="4"/>
  <c r="B56" i="4"/>
  <c r="B49" i="4"/>
  <c r="B47" i="4"/>
  <c r="B16" i="4"/>
  <c r="B45" i="4"/>
  <c r="B67" i="4"/>
  <c r="B14" i="4"/>
  <c r="B43" i="4"/>
  <c r="B8" i="4"/>
  <c r="B37" i="4"/>
  <c r="B46" i="4"/>
  <c r="B41" i="4"/>
  <c r="B23" i="4"/>
  <c r="B40" i="4"/>
  <c r="B29" i="4"/>
  <c r="B18" i="4"/>
  <c r="B72" i="4"/>
  <c r="B71" i="4"/>
  <c r="B70" i="4"/>
  <c r="B69" i="4"/>
  <c r="B51" i="4"/>
  <c r="B63" i="4"/>
  <c r="B65" i="4"/>
  <c r="B48" i="4"/>
  <c r="B54" i="4"/>
  <c r="B21" i="4"/>
  <c r="B9" i="4"/>
  <c r="B6" i="4"/>
  <c r="B2" i="4"/>
  <c r="B13" i="4"/>
  <c r="A13" i="4"/>
  <c r="A3" i="4"/>
  <c r="A10" i="4"/>
  <c r="A4" i="4"/>
  <c r="A12" i="4"/>
  <c r="A36" i="4"/>
  <c r="A33" i="4"/>
  <c r="A5" i="4"/>
  <c r="A50" i="4"/>
  <c r="A22" i="4"/>
  <c r="A39" i="4"/>
  <c r="A20" i="4"/>
  <c r="A57" i="4"/>
  <c r="A28" i="4"/>
  <c r="A38" i="4"/>
  <c r="A31" i="4"/>
  <c r="E25" i="4" s="1"/>
  <c r="A15" i="4"/>
  <c r="A35" i="4"/>
  <c r="A19" i="4"/>
  <c r="A42" i="4"/>
  <c r="A44" i="4"/>
  <c r="A17" i="4"/>
  <c r="E36" i="4" s="1"/>
  <c r="A11" i="4"/>
  <c r="A34" i="4"/>
  <c r="E17" i="4" s="1"/>
  <c r="A7" i="4"/>
  <c r="A25" i="4"/>
  <c r="A32" i="4"/>
  <c r="A24" i="4"/>
  <c r="E20" i="4" s="1"/>
  <c r="A27" i="4"/>
  <c r="A30" i="4"/>
  <c r="E57" i="4" s="1"/>
  <c r="A60" i="4"/>
  <c r="E72" i="4" s="1"/>
  <c r="A55" i="4"/>
  <c r="A52" i="4"/>
  <c r="A53" i="4"/>
  <c r="A26" i="4"/>
  <c r="E12" i="4" s="1"/>
  <c r="A68" i="4"/>
  <c r="A66" i="4"/>
  <c r="A64" i="4"/>
  <c r="E65" i="4" s="1"/>
  <c r="A61" i="4"/>
  <c r="E70" i="4" s="1"/>
  <c r="A58" i="4"/>
  <c r="A62" i="4"/>
  <c r="A59" i="4"/>
  <c r="A56" i="4"/>
  <c r="A49" i="4"/>
  <c r="A47" i="4"/>
  <c r="E44" i="4" s="1"/>
  <c r="A16" i="4"/>
  <c r="E53" i="4" s="1"/>
  <c r="A45" i="4"/>
  <c r="E16" i="4" s="1"/>
  <c r="A67" i="4"/>
  <c r="A14" i="4"/>
  <c r="A43" i="4"/>
  <c r="A8" i="4"/>
  <c r="E50" i="4" s="1"/>
  <c r="A37" i="4"/>
  <c r="A46" i="4"/>
  <c r="A41" i="4"/>
  <c r="A23" i="4"/>
  <c r="E35" i="4" s="1"/>
  <c r="A40" i="4"/>
  <c r="A29" i="4"/>
  <c r="A18" i="4"/>
  <c r="E5" i="4" s="1"/>
  <c r="A72" i="4"/>
  <c r="A71" i="4"/>
  <c r="A70" i="4"/>
  <c r="A69" i="4"/>
  <c r="E21" i="4" s="1"/>
  <c r="A51" i="4"/>
  <c r="E49" i="4" s="1"/>
  <c r="A63" i="4"/>
  <c r="E63" i="4" s="1"/>
  <c r="A65" i="4"/>
  <c r="A48" i="4"/>
  <c r="A54" i="4"/>
  <c r="E46" i="4" s="1"/>
  <c r="A21" i="4"/>
  <c r="E15" i="4" s="1"/>
  <c r="A9" i="4"/>
  <c r="A6" i="4"/>
  <c r="E3" i="4" s="1"/>
  <c r="A2" i="4"/>
  <c r="E13" i="4" s="1"/>
  <c r="A1" i="4"/>
  <c r="E58" i="4" l="1"/>
  <c r="E28" i="4"/>
  <c r="E54" i="4"/>
  <c r="E34" i="4"/>
  <c r="E19" i="4"/>
  <c r="E4" i="4"/>
  <c r="E22" i="4"/>
  <c r="E33" i="4"/>
  <c r="E10" i="4"/>
  <c r="E8" i="4"/>
  <c r="E39" i="4"/>
  <c r="E59" i="4"/>
  <c r="E55" i="4"/>
  <c r="E11" i="4"/>
  <c r="E38" i="4"/>
  <c r="E71" i="4"/>
  <c r="E14" i="4"/>
  <c r="E37" i="4"/>
  <c r="E52" i="4"/>
  <c r="E64" i="4"/>
  <c r="E69" i="4"/>
  <c r="E29" i="4"/>
  <c r="E23" i="4"/>
  <c r="E31" i="4"/>
  <c r="E26" i="4"/>
  <c r="E24" i="4"/>
  <c r="E66" i="4"/>
  <c r="E67" i="4"/>
  <c r="E9" i="4"/>
  <c r="E48" i="4"/>
  <c r="E68" i="4"/>
  <c r="E40" i="4"/>
  <c r="E27" i="4"/>
  <c r="E61" i="4"/>
  <c r="E51" i="4"/>
  <c r="E62" i="4"/>
  <c r="E60" i="4"/>
  <c r="E2" i="4"/>
  <c r="E41" i="4"/>
  <c r="E42" i="4"/>
  <c r="E47" i="4"/>
  <c r="E56" i="4"/>
  <c r="E6" i="4"/>
  <c r="E45" i="4"/>
  <c r="E18" i="4"/>
  <c r="E43" i="4"/>
  <c r="E30" i="4"/>
  <c r="E7" i="4"/>
  <c r="E32" i="4"/>
  <c r="D6" i="4"/>
  <c r="F6" i="4" s="1"/>
  <c r="D21" i="4"/>
  <c r="F21" i="4" s="1"/>
  <c r="D48" i="4"/>
  <c r="F48" i="4" s="1"/>
  <c r="D51" i="4"/>
  <c r="F51" i="4" s="1"/>
  <c r="D70" i="4"/>
  <c r="F70" i="4" s="1"/>
  <c r="D72" i="4"/>
  <c r="F72" i="4" s="1"/>
  <c r="D29" i="4"/>
  <c r="F29" i="4" s="1"/>
  <c r="D23" i="4"/>
  <c r="F23" i="4" s="1"/>
  <c r="D46" i="4"/>
  <c r="F46" i="4" s="1"/>
  <c r="D8" i="4"/>
  <c r="F8" i="4" s="1"/>
  <c r="D45" i="4"/>
  <c r="F45" i="4" s="1"/>
  <c r="D56" i="4"/>
  <c r="F56" i="4" s="1"/>
  <c r="D61" i="4"/>
  <c r="F61" i="4" s="1"/>
  <c r="D26" i="4"/>
  <c r="F26" i="4" s="1"/>
  <c r="D60" i="4"/>
  <c r="F60" i="4" s="1"/>
  <c r="D32" i="4"/>
  <c r="F32" i="4" s="1"/>
  <c r="D11" i="4"/>
  <c r="F11" i="4" s="1"/>
  <c r="D19" i="4"/>
  <c r="F19" i="4" s="1"/>
  <c r="D38" i="4"/>
  <c r="F38" i="4" s="1"/>
  <c r="D39" i="4"/>
  <c r="F39" i="4" s="1"/>
  <c r="D33" i="4"/>
  <c r="F33" i="4" s="1"/>
  <c r="D10" i="4"/>
  <c r="F10" i="4" s="1"/>
  <c r="D2" i="4"/>
  <c r="F2" i="4" s="1"/>
  <c r="D9" i="4"/>
  <c r="F9" i="4" s="1"/>
  <c r="D54" i="4"/>
  <c r="F54" i="4" s="1"/>
  <c r="D65" i="4"/>
  <c r="F65" i="4" s="1"/>
  <c r="D69" i="4"/>
  <c r="F69" i="4" s="1"/>
  <c r="D71" i="4"/>
  <c r="F71" i="4" s="1"/>
  <c r="D18" i="4"/>
  <c r="F18" i="4" s="1"/>
  <c r="D40" i="4"/>
  <c r="F40" i="4" s="1"/>
  <c r="D41" i="4"/>
  <c r="F41" i="4" s="1"/>
  <c r="D37" i="4"/>
  <c r="F37" i="4" s="1"/>
  <c r="D14" i="4"/>
  <c r="F14" i="4" s="1"/>
  <c r="D47" i="4"/>
  <c r="F47" i="4" s="1"/>
  <c r="D62" i="4"/>
  <c r="F62" i="4" s="1"/>
  <c r="D66" i="4"/>
  <c r="F66" i="4" s="1"/>
  <c r="D52" i="4"/>
  <c r="F52" i="4" s="1"/>
  <c r="D27" i="4"/>
  <c r="F27" i="4" s="1"/>
  <c r="D7" i="4"/>
  <c r="F7" i="4" s="1"/>
  <c r="D44" i="4"/>
  <c r="F44" i="4" s="1"/>
  <c r="D15" i="4"/>
  <c r="F15" i="4" s="1"/>
  <c r="D57" i="4"/>
  <c r="F57" i="4" s="1"/>
  <c r="D50" i="4"/>
  <c r="F50" i="4" s="1"/>
  <c r="D12" i="4"/>
  <c r="F12" i="4" s="1"/>
  <c r="D13" i="4"/>
  <c r="F13" i="4" s="1"/>
  <c r="D63" i="4"/>
  <c r="F63" i="4" s="1"/>
  <c r="D43" i="4"/>
  <c r="F43" i="4" s="1"/>
  <c r="D67" i="4"/>
  <c r="F67" i="4" s="1"/>
  <c r="D16" i="4"/>
  <c r="F16" i="4" s="1"/>
  <c r="D49" i="4"/>
  <c r="F49" i="4" s="1"/>
  <c r="D59" i="4"/>
  <c r="F59" i="4" s="1"/>
  <c r="D58" i="4"/>
  <c r="F58" i="4" s="1"/>
  <c r="D64" i="4"/>
  <c r="F64" i="4" s="1"/>
  <c r="D68" i="4"/>
  <c r="F68" i="4" s="1"/>
  <c r="D53" i="4"/>
  <c r="F53" i="4" s="1"/>
  <c r="D55" i="4"/>
  <c r="F55" i="4" s="1"/>
  <c r="D30" i="4"/>
  <c r="F30" i="4" s="1"/>
  <c r="D24" i="4"/>
  <c r="F24" i="4" s="1"/>
  <c r="D25" i="4"/>
  <c r="F25" i="4" s="1"/>
  <c r="D34" i="4"/>
  <c r="F34" i="4" s="1"/>
  <c r="D17" i="4"/>
  <c r="F17" i="4" s="1"/>
  <c r="D42" i="4"/>
  <c r="F42" i="4" s="1"/>
  <c r="D35" i="4"/>
  <c r="F35" i="4" s="1"/>
  <c r="D31" i="4"/>
  <c r="F31" i="4" s="1"/>
  <c r="D28" i="4"/>
  <c r="F28" i="4" s="1"/>
  <c r="D20" i="4"/>
  <c r="F20" i="4" s="1"/>
  <c r="D22" i="4"/>
  <c r="F22" i="4" s="1"/>
  <c r="D5" i="4"/>
  <c r="F5" i="4" s="1"/>
  <c r="D36" i="4"/>
  <c r="F36" i="4" s="1"/>
  <c r="D4" i="4"/>
  <c r="F4" i="4" s="1"/>
  <c r="D3" i="4"/>
  <c r="F3" i="4" s="1"/>
  <c r="A19" i="2"/>
  <c r="A20" i="2"/>
  <c r="A21" i="2"/>
  <c r="A25" i="2"/>
  <c r="A26" i="2"/>
  <c r="A9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4" i="2"/>
  <c r="A23" i="2"/>
  <c r="A22" i="2"/>
  <c r="A18" i="2"/>
  <c r="A17" i="2"/>
  <c r="A10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<sst xmlns="http://schemas.openxmlformats.org/spreadsheetml/2006/main" count="292" uniqueCount="219">
  <si>
    <t>Action</t>
  </si>
  <si>
    <t>San</t>
  </si>
  <si>
    <t>part</t>
  </si>
  <si>
    <t>1-12</t>
    <phoneticPr fontId="0" type="noConversion"/>
  </si>
  <si>
    <t>1-3</t>
    <phoneticPr fontId="0" type="noConversion"/>
  </si>
  <si>
    <t>1-5</t>
    <phoneticPr fontId="0" type="noConversion"/>
  </si>
  <si>
    <t>1-7</t>
    <phoneticPr fontId="0" type="noConversion"/>
  </si>
  <si>
    <t>1-8</t>
    <phoneticPr fontId="0" type="noConversion"/>
  </si>
  <si>
    <t>2-1</t>
    <phoneticPr fontId="0" type="noConversion"/>
  </si>
  <si>
    <t>2-10</t>
    <phoneticPr fontId="0" type="noConversion"/>
  </si>
  <si>
    <t>2-2</t>
    <phoneticPr fontId="0" type="noConversion"/>
  </si>
  <si>
    <t>2-3</t>
    <phoneticPr fontId="0" type="noConversion"/>
  </si>
  <si>
    <t>2-4</t>
    <phoneticPr fontId="0" type="noConversion"/>
  </si>
  <si>
    <t>2-5</t>
    <phoneticPr fontId="0" type="noConversion"/>
  </si>
  <si>
    <t>2-6</t>
    <phoneticPr fontId="0" type="noConversion"/>
  </si>
  <si>
    <t>2-7</t>
    <phoneticPr fontId="0" type="noConversion"/>
  </si>
  <si>
    <t>2-8</t>
    <phoneticPr fontId="0" type="noConversion"/>
  </si>
  <si>
    <t>2-9</t>
    <phoneticPr fontId="0" type="noConversion"/>
  </si>
  <si>
    <t>3-1</t>
    <phoneticPr fontId="0" type="noConversion"/>
  </si>
  <si>
    <t>3-2</t>
    <phoneticPr fontId="0" type="noConversion"/>
  </si>
  <si>
    <t>3-3</t>
    <phoneticPr fontId="0" type="noConversion"/>
  </si>
  <si>
    <t>3-4</t>
    <phoneticPr fontId="0" type="noConversion"/>
  </si>
  <si>
    <t>3-7</t>
    <phoneticPr fontId="0" type="noConversion"/>
  </si>
  <si>
    <t>3-8</t>
    <phoneticPr fontId="0" type="noConversion"/>
  </si>
  <si>
    <t>4-10</t>
    <phoneticPr fontId="0" type="noConversion"/>
  </si>
  <si>
    <t>4-2</t>
    <phoneticPr fontId="0" type="noConversion"/>
  </si>
  <si>
    <t>4-3</t>
    <phoneticPr fontId="0" type="noConversion"/>
  </si>
  <si>
    <t>4-4</t>
    <phoneticPr fontId="0" type="noConversion"/>
  </si>
  <si>
    <t>4-5</t>
    <phoneticPr fontId="0" type="noConversion"/>
  </si>
  <si>
    <t>4-6</t>
    <phoneticPr fontId="0" type="noConversion"/>
  </si>
  <si>
    <t>4-7</t>
    <phoneticPr fontId="0" type="noConversion"/>
  </si>
  <si>
    <t>4-8</t>
    <phoneticPr fontId="0" type="noConversion"/>
  </si>
  <si>
    <t>4-9</t>
    <phoneticPr fontId="0" type="noConversion"/>
  </si>
  <si>
    <t>CA-1</t>
    <phoneticPr fontId="0" type="noConversion"/>
  </si>
  <si>
    <t>CA-2</t>
    <phoneticPr fontId="0" type="noConversion"/>
  </si>
  <si>
    <t>CA-3</t>
    <phoneticPr fontId="0" type="noConversion"/>
  </si>
  <si>
    <t>CA-4</t>
    <phoneticPr fontId="0" type="noConversion"/>
  </si>
  <si>
    <t>CA-5</t>
    <phoneticPr fontId="0" type="noConversion"/>
  </si>
  <si>
    <t>CE-1</t>
  </si>
  <si>
    <t>CE-2</t>
  </si>
  <si>
    <t>CE-3</t>
  </si>
  <si>
    <t>CE-4</t>
  </si>
  <si>
    <t>CE-5</t>
    <phoneticPr fontId="0" type="noConversion"/>
  </si>
  <si>
    <t>LS-1</t>
    <phoneticPr fontId="0" type="noConversion"/>
  </si>
  <si>
    <t>LS-2</t>
    <phoneticPr fontId="0" type="noConversion"/>
  </si>
  <si>
    <t>LS-3</t>
    <phoneticPr fontId="0" type="noConversion"/>
  </si>
  <si>
    <t>LS-4</t>
    <phoneticPr fontId="0" type="noConversion"/>
  </si>
  <si>
    <t>LS-5</t>
    <phoneticPr fontId="0" type="noConversion"/>
  </si>
  <si>
    <t>S2-1</t>
    <phoneticPr fontId="0" type="noConversion"/>
  </si>
  <si>
    <t>S2-12</t>
    <phoneticPr fontId="0" type="noConversion"/>
  </si>
  <si>
    <t>S2-4</t>
    <phoneticPr fontId="0" type="noConversion"/>
  </si>
  <si>
    <t>S2-5</t>
    <phoneticPr fontId="0" type="noConversion"/>
  </si>
  <si>
    <t>S2-6</t>
    <phoneticPr fontId="0" type="noConversion"/>
  </si>
  <si>
    <t>S2-7</t>
    <phoneticPr fontId="0" type="noConversion"/>
  </si>
  <si>
    <t>S2-8</t>
    <phoneticPr fontId="0" type="noConversion"/>
  </si>
  <si>
    <t>S2-9</t>
    <phoneticPr fontId="0" type="noConversion"/>
  </si>
  <si>
    <t>S3-1</t>
    <phoneticPr fontId="0" type="noConversion"/>
  </si>
  <si>
    <t>S3-2</t>
    <phoneticPr fontId="0" type="noConversion"/>
  </si>
  <si>
    <t>S3-3</t>
    <phoneticPr fontId="0" type="noConversion"/>
  </si>
  <si>
    <t>S3-4</t>
    <phoneticPr fontId="0" type="noConversion"/>
  </si>
  <si>
    <t>S4-1</t>
    <phoneticPr fontId="0" type="noConversion"/>
  </si>
  <si>
    <t>S4-2</t>
    <phoneticPr fontId="0" type="noConversion"/>
  </si>
  <si>
    <t>S4-3</t>
    <phoneticPr fontId="0" type="noConversion"/>
  </si>
  <si>
    <t>S4-4</t>
    <phoneticPr fontId="0" type="noConversion"/>
  </si>
  <si>
    <t>S4-5</t>
    <phoneticPr fontId="0" type="noConversion"/>
  </si>
  <si>
    <t>S4-6</t>
    <phoneticPr fontId="0" type="noConversion"/>
  </si>
  <si>
    <t>S4-7</t>
    <phoneticPr fontId="0" type="noConversion"/>
  </si>
  <si>
    <t>S4-8</t>
    <phoneticPr fontId="0" type="noConversion"/>
  </si>
  <si>
    <t>S4-9</t>
    <phoneticPr fontId="0" type="noConversion"/>
  </si>
  <si>
    <t>SK-1</t>
    <phoneticPr fontId="0" type="noConversion"/>
  </si>
  <si>
    <t>SK-2</t>
    <phoneticPr fontId="0" type="noConversion"/>
  </si>
  <si>
    <t>SK-3</t>
    <phoneticPr fontId="0" type="noConversion"/>
  </si>
  <si>
    <t>SK-4</t>
    <phoneticPr fontId="0" type="noConversion"/>
  </si>
  <si>
    <t>SK-5</t>
    <phoneticPr fontId="0" type="noConversion"/>
  </si>
  <si>
    <t>Value by Mission</t>
  </si>
  <si>
    <t>Value</t>
  </si>
  <si>
    <t>Method</t>
  </si>
  <si>
    <t>CE-5</t>
  </si>
  <si>
    <t>LS-5</t>
  </si>
  <si>
    <t>LS-3</t>
  </si>
  <si>
    <t>LS-2</t>
  </si>
  <si>
    <t>Produce</t>
  </si>
  <si>
    <t>4-4</t>
  </si>
  <si>
    <t>3-2</t>
  </si>
  <si>
    <t>3-3</t>
  </si>
  <si>
    <t>2-10</t>
  </si>
  <si>
    <t>1-7</t>
  </si>
  <si>
    <t>S2-5</t>
  </si>
  <si>
    <t>3-4</t>
  </si>
  <si>
    <t>1-12</t>
  </si>
  <si>
    <t>1-5</t>
  </si>
  <si>
    <t>2-6</t>
  </si>
  <si>
    <t>S3-2</t>
  </si>
  <si>
    <t>S2-7</t>
  </si>
  <si>
    <t>S3-1</t>
  </si>
  <si>
    <t>S2-6</t>
  </si>
  <si>
    <t>S3-3</t>
  </si>
  <si>
    <t>S2-8</t>
  </si>
  <si>
    <t>3-1</t>
  </si>
  <si>
    <t>S2-1</t>
  </si>
  <si>
    <t>S2-9</t>
  </si>
  <si>
    <t>SK-5</t>
  </si>
  <si>
    <t>SK-3</t>
  </si>
  <si>
    <t>SK-2</t>
  </si>
  <si>
    <t>CA-5</t>
  </si>
  <si>
    <t>CA-3</t>
  </si>
  <si>
    <t>CA-2</t>
  </si>
  <si>
    <t>1-3</t>
  </si>
  <si>
    <t>Gain</t>
  </si>
  <si>
    <t>Profit</t>
  </si>
  <si>
    <t>Is For Material</t>
  </si>
  <si>
    <t>理智</t>
  </si>
  <si>
    <t>龙门币</t>
  </si>
  <si>
    <t>高级作战记录</t>
  </si>
  <si>
    <t>中级作战记录</t>
  </si>
  <si>
    <t>初级作战记录</t>
  </si>
  <si>
    <t>基础作战记录</t>
  </si>
  <si>
    <t>白马醇</t>
  </si>
  <si>
    <t>扭转醇</t>
  </si>
  <si>
    <t>三水锰矿</t>
  </si>
  <si>
    <t>轻锰矿</t>
  </si>
  <si>
    <t>五水研磨石</t>
  </si>
  <si>
    <t>研磨石</t>
  </si>
  <si>
    <t>RMA70-24</t>
  </si>
  <si>
    <t>RMA70-12</t>
  </si>
  <si>
    <t>提纯源岩</t>
  </si>
  <si>
    <t>固源岩组</t>
  </si>
  <si>
    <t>固源岩</t>
  </si>
  <si>
    <t>源岩</t>
  </si>
  <si>
    <t>改量装置</t>
  </si>
  <si>
    <t>全新装置</t>
  </si>
  <si>
    <t>装置</t>
  </si>
  <si>
    <t>破损装置</t>
  </si>
  <si>
    <t>聚酸酯块</t>
  </si>
  <si>
    <t>聚酸酯组</t>
  </si>
  <si>
    <t>聚酸酯</t>
  </si>
  <si>
    <t>酯原料</t>
  </si>
  <si>
    <t>糖聚块</t>
  </si>
  <si>
    <t>糖组</t>
  </si>
  <si>
    <t>糖</t>
  </si>
  <si>
    <t>代糖</t>
  </si>
  <si>
    <t>异铁块</t>
  </si>
  <si>
    <t>异铁组</t>
  </si>
  <si>
    <t>异铁</t>
  </si>
  <si>
    <t>异铁碎片</t>
  </si>
  <si>
    <t>酮阵列</t>
  </si>
  <si>
    <t>酮凝集组</t>
  </si>
  <si>
    <t>酮凝集</t>
  </si>
  <si>
    <t>双酮</t>
  </si>
  <si>
    <t>D32钢</t>
  </si>
  <si>
    <t>双极纳米片</t>
  </si>
  <si>
    <t>聚合剂</t>
  </si>
  <si>
    <t>碳素组</t>
  </si>
  <si>
    <t>碳素</t>
  </si>
  <si>
    <t>碳</t>
  </si>
  <si>
    <t>技巧概要-卷3</t>
  </si>
  <si>
    <t>技巧概要-卷2</t>
  </si>
  <si>
    <t>技巧概要-卷1</t>
  </si>
  <si>
    <t>赤金</t>
  </si>
  <si>
    <t>家具零件</t>
  </si>
  <si>
    <t>基础加固建材</t>
  </si>
  <si>
    <t>进阶加固建材</t>
  </si>
  <si>
    <t>高级加固建材</t>
  </si>
  <si>
    <t>Money</t>
  </si>
  <si>
    <t>lv5_record</t>
  </si>
  <si>
    <t>lv4_record</t>
  </si>
  <si>
    <t>lv3_record</t>
  </si>
  <si>
    <t>lv2_record</t>
  </si>
  <si>
    <t>lv4_alcohol</t>
  </si>
  <si>
    <t>lv3_alcohol</t>
  </si>
  <si>
    <t>lv4_mn</t>
  </si>
  <si>
    <t>lv3_mn</t>
  </si>
  <si>
    <t>lv4_grindstone</t>
  </si>
  <si>
    <t>lv3_grindstone</t>
  </si>
  <si>
    <t>lv4_RMA70</t>
  </si>
  <si>
    <t>lv3_RMA70</t>
  </si>
  <si>
    <t>lv4_rock</t>
  </si>
  <si>
    <t>lv3_rock</t>
  </si>
  <si>
    <t>lv2_rock</t>
  </si>
  <si>
    <t>lv1_rock</t>
  </si>
  <si>
    <t>lv4_device</t>
  </si>
  <si>
    <t>lv3_device</t>
  </si>
  <si>
    <t>lv2_device</t>
  </si>
  <si>
    <t>lv1_device</t>
  </si>
  <si>
    <t>lv4_ester</t>
  </si>
  <si>
    <t>lv3_ester</t>
  </si>
  <si>
    <t>lv2_ester</t>
  </si>
  <si>
    <t>lv1_ester</t>
  </si>
  <si>
    <t>lv4_sugar</t>
  </si>
  <si>
    <t>lv3_sugar</t>
  </si>
  <si>
    <t>lv2_sugar</t>
  </si>
  <si>
    <t>lv1_sugar</t>
  </si>
  <si>
    <t>lv4_iron</t>
  </si>
  <si>
    <t>lv3_iron</t>
  </si>
  <si>
    <t>lv2_iron</t>
  </si>
  <si>
    <t>lv1_iron</t>
  </si>
  <si>
    <t>lv4_ketone</t>
  </si>
  <si>
    <t>lv3_ketone</t>
  </si>
  <si>
    <t>lv2_ketone</t>
  </si>
  <si>
    <t>lv1_ketone</t>
  </si>
  <si>
    <t>lv5_d32steel</t>
  </si>
  <si>
    <t>lv5_nm</t>
  </si>
  <si>
    <t>lv5_polymerizer</t>
  </si>
  <si>
    <t>lv4_carbon</t>
  </si>
  <si>
    <t>lv3_carbon</t>
  </si>
  <si>
    <t>lv2_carbon</t>
  </si>
  <si>
    <t>lv4_skill</t>
  </si>
  <si>
    <t>lv3_skill</t>
  </si>
  <si>
    <t>lv2_skill</t>
  </si>
  <si>
    <t>gold</t>
  </si>
  <si>
    <t>lv2_reinforcement</t>
  </si>
  <si>
    <t>lv3_reinforcement</t>
  </si>
  <si>
    <t>lv4_reinforcement</t>
  </si>
  <si>
    <t>Cur Desire</t>
  </si>
  <si>
    <t>技巧概要·卷3</t>
  </si>
  <si>
    <t>技巧概要·卷2</t>
  </si>
  <si>
    <t>技巧概要·卷1</t>
  </si>
  <si>
    <t>4-1</t>
  </si>
  <si>
    <t>家具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</si>
</sst>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1" applyAlignment="1">
      <alignment vertical="center"/>
    </xf>
    <xf numFmtId="0" fontId="1" fillId="3" borderId="0" xfId="2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3">
      <alignment vertical="center"/>
    </xf>
    <xf numFmtId="0" fontId="1" fillId="0" borderId="0" xfId="3" applyFont="1">
      <alignment vertical="center"/>
    </xf>
    <xf numFmtId="0" fontId="3" fillId="0" borderId="0" xfId="0" applyFont="1" applyFill="1" applyBorder="1" applyAlignment="1">
      <alignment horizontal="center" vertical="top"/>
    </xf>
    <xf numFmtId="0" fontId="1" fillId="4" borderId="0" xfId="4"/>
    <xf numFmtId="0" fontId="1" fillId="5" borderId="0" xfId="5"/>
    <xf numFmtId="9" fontId="0" fillId="0" borderId="0" xfId="6" applyFont="1"/>
  </cellXfs>
  <cellStyles count="7">
    <cellStyle name="20% - Accent3" xfId="2" builtinId="38"/>
    <cellStyle name="40% - Accent1" xfId="4" builtinId="31"/>
    <cellStyle name="40% - Accent6" xfId="5" builtinId="51"/>
    <cellStyle name="Good" xfId="1" builtinId="26"/>
    <cellStyle name="Normal" xfId="0" builtinId="0"/>
    <cellStyle name="Normal 2" xfId="3" xr:uid="{00000000-0005-0000-0000-00002F000000}"/>
    <cellStyle name="Percent" xfId="6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"/>
  <sheetViews>
    <sheetView tabSelected="1" topLeftCell="AO1" workbookViewId="0">
      <selection activeCell="AT1" sqref="AT1:AV1"/>
    </sheetView>
  </sheetViews>
  <sheetFormatPr defaultRowHeight="14.4"/>
  <sheetData>
    <row r="1" spans="1:56">
      <c r="A1" s="1" t="s">
        <v>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8" t="s">
        <v>117</v>
      </c>
      <c r="I1" s="8" t="s">
        <v>118</v>
      </c>
      <c r="J1" s="8" t="s">
        <v>119</v>
      </c>
      <c r="K1" s="8" t="s">
        <v>120</v>
      </c>
      <c r="L1" s="8" t="s">
        <v>121</v>
      </c>
      <c r="M1" s="8" t="s">
        <v>122</v>
      </c>
      <c r="N1" s="8" t="s">
        <v>123</v>
      </c>
      <c r="O1" s="8" t="s">
        <v>124</v>
      </c>
      <c r="P1" s="8" t="s">
        <v>125</v>
      </c>
      <c r="Q1" s="8" t="s">
        <v>126</v>
      </c>
      <c r="R1" s="8" t="s">
        <v>127</v>
      </c>
      <c r="S1" s="8" t="s">
        <v>128</v>
      </c>
      <c r="T1" s="8" t="s">
        <v>129</v>
      </c>
      <c r="U1" s="8" t="s">
        <v>130</v>
      </c>
      <c r="V1" s="8" t="s">
        <v>131</v>
      </c>
      <c r="W1" s="8" t="s">
        <v>132</v>
      </c>
      <c r="X1" s="8" t="s">
        <v>133</v>
      </c>
      <c r="Y1" s="8" t="s">
        <v>134</v>
      </c>
      <c r="Z1" s="8" t="s">
        <v>135</v>
      </c>
      <c r="AA1" s="8" t="s">
        <v>136</v>
      </c>
      <c r="AB1" s="8" t="s">
        <v>137</v>
      </c>
      <c r="AC1" s="8" t="s">
        <v>138</v>
      </c>
      <c r="AD1" s="8" t="s">
        <v>139</v>
      </c>
      <c r="AE1" s="8" t="s">
        <v>140</v>
      </c>
      <c r="AF1" s="8" t="s">
        <v>141</v>
      </c>
      <c r="AG1" s="8" t="s">
        <v>142</v>
      </c>
      <c r="AH1" s="8" t="s">
        <v>143</v>
      </c>
      <c r="AI1" s="8" t="s">
        <v>144</v>
      </c>
      <c r="AJ1" s="8" t="s">
        <v>145</v>
      </c>
      <c r="AK1" s="8" t="s">
        <v>146</v>
      </c>
      <c r="AL1" s="8" t="s">
        <v>147</v>
      </c>
      <c r="AM1" s="8" t="s">
        <v>148</v>
      </c>
      <c r="AN1" s="8" t="s">
        <v>149</v>
      </c>
      <c r="AO1" s="8" t="s">
        <v>150</v>
      </c>
      <c r="AP1" s="8" t="s">
        <v>151</v>
      </c>
      <c r="AQ1" s="8" t="s">
        <v>152</v>
      </c>
      <c r="AR1" s="8" t="s">
        <v>153</v>
      </c>
      <c r="AS1" s="8" t="s">
        <v>154</v>
      </c>
      <c r="AT1" s="8" t="s">
        <v>214</v>
      </c>
      <c r="AU1" s="8" t="s">
        <v>215</v>
      </c>
      <c r="AV1" s="8" t="s">
        <v>216</v>
      </c>
      <c r="AW1" s="8" t="s">
        <v>158</v>
      </c>
      <c r="AX1" s="8" t="s">
        <v>218</v>
      </c>
      <c r="AY1" s="8" t="s">
        <v>160</v>
      </c>
      <c r="AZ1" s="8" t="s">
        <v>161</v>
      </c>
      <c r="BA1" s="8" t="s">
        <v>162</v>
      </c>
      <c r="BB1" s="8"/>
      <c r="BC1" s="8"/>
      <c r="BD1" s="8"/>
    </row>
    <row r="2" spans="1:56">
      <c r="A2" s="2" t="s">
        <v>3</v>
      </c>
      <c r="B2" s="1">
        <v>-9</v>
      </c>
      <c r="C2" s="1">
        <v>108</v>
      </c>
      <c r="D2" s="1"/>
      <c r="E2" s="1"/>
      <c r="F2" s="1"/>
      <c r="G2" s="1">
        <v>1.0207999999999999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0.16900000000000001</v>
      </c>
      <c r="T2" s="1"/>
      <c r="U2" s="1"/>
      <c r="V2" s="1">
        <v>0.59150000000000003</v>
      </c>
      <c r="W2" s="1">
        <v>4.2299999999999997E-2</v>
      </c>
      <c r="X2" s="1"/>
      <c r="Y2" s="1"/>
      <c r="Z2" s="1"/>
      <c r="AA2" s="1">
        <v>4.2299999999999997E-2</v>
      </c>
      <c r="AB2" s="1"/>
      <c r="AC2" s="1"/>
      <c r="AD2" s="1"/>
      <c r="AE2" s="1">
        <v>7.0400000000000004E-2</v>
      </c>
      <c r="AF2" s="1"/>
      <c r="AG2" s="1"/>
      <c r="AH2" s="1"/>
      <c r="AI2" s="1">
        <v>5.6300000000000003E-2</v>
      </c>
      <c r="AJ2" s="1"/>
      <c r="AK2" s="1"/>
      <c r="AL2" s="1"/>
      <c r="AM2" s="1">
        <v>7.0400000000000004E-2</v>
      </c>
      <c r="AN2" s="1"/>
      <c r="AO2" s="1"/>
      <c r="AP2" s="1"/>
      <c r="AQ2" s="1"/>
      <c r="AR2" s="1"/>
      <c r="AS2" s="1"/>
      <c r="AT2" s="1"/>
      <c r="AU2" s="1"/>
      <c r="AV2" s="1"/>
      <c r="AW2" s="1">
        <v>8.3299999999999999E-2</v>
      </c>
      <c r="AX2" s="1"/>
      <c r="AY2" s="1"/>
      <c r="AZ2" s="1"/>
      <c r="BA2" s="1"/>
    </row>
    <row r="3" spans="1:56">
      <c r="A3" s="2" t="s">
        <v>4</v>
      </c>
      <c r="B3" s="1">
        <v>-6</v>
      </c>
      <c r="C3" s="1">
        <v>72</v>
      </c>
      <c r="D3" s="1"/>
      <c r="E3" s="1"/>
      <c r="F3" s="1"/>
      <c r="G3" s="1">
        <v>1.0968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3.1300000000000001E-2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0.84379999999999999</v>
      </c>
      <c r="AJ3" s="1"/>
      <c r="AK3" s="1"/>
      <c r="AL3" s="1"/>
      <c r="AM3" s="1">
        <v>3.1300000000000001E-2</v>
      </c>
      <c r="AN3" s="1"/>
      <c r="AO3" s="1"/>
      <c r="AP3" s="1"/>
      <c r="AQ3" s="1"/>
      <c r="AR3" s="1"/>
      <c r="AS3" s="1"/>
      <c r="AT3" s="1"/>
      <c r="AU3" s="1"/>
      <c r="AV3" s="1"/>
      <c r="AW3" s="1">
        <v>0.1613</v>
      </c>
      <c r="AX3" s="1"/>
      <c r="AY3" s="1"/>
      <c r="AZ3" s="1"/>
      <c r="BA3" s="1"/>
    </row>
    <row r="4" spans="1:56">
      <c r="A4" s="3" t="s">
        <v>5</v>
      </c>
      <c r="B4" s="1">
        <v>-6</v>
      </c>
      <c r="C4" s="1">
        <v>72</v>
      </c>
      <c r="D4" s="1"/>
      <c r="E4" s="1"/>
      <c r="F4" s="1"/>
      <c r="G4" s="1">
        <v>0.95240000000000002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4.7600000000000003E-2</v>
      </c>
      <c r="T4" s="1"/>
      <c r="U4" s="1"/>
      <c r="V4" s="1"/>
      <c r="W4" s="1">
        <v>0.90480000000000005</v>
      </c>
      <c r="X4" s="1"/>
      <c r="Y4" s="1"/>
      <c r="Z4" s="1"/>
      <c r="AA4" s="1">
        <v>4.7600000000000003E-2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>
        <v>9.5200000000000007E-2</v>
      </c>
      <c r="AX4" s="1"/>
      <c r="AY4" s="1"/>
      <c r="AZ4" s="1"/>
      <c r="BA4" s="1"/>
    </row>
    <row r="5" spans="1:56">
      <c r="A5" s="2" t="s">
        <v>6</v>
      </c>
      <c r="B5" s="1">
        <v>-6</v>
      </c>
      <c r="C5" s="1">
        <v>72</v>
      </c>
      <c r="D5" s="1"/>
      <c r="E5" s="1"/>
      <c r="F5" s="1"/>
      <c r="G5" s="1">
        <v>1.1215999999999999</v>
      </c>
      <c r="H5" s="1"/>
      <c r="I5" s="1"/>
      <c r="J5" s="1"/>
      <c r="K5" s="1"/>
      <c r="L5" s="1"/>
      <c r="M5" s="1"/>
      <c r="N5" s="1"/>
      <c r="O5" s="1"/>
      <c r="P5" s="1"/>
      <c r="Q5" s="1"/>
      <c r="R5" s="1">
        <v>1.2588999999999999</v>
      </c>
      <c r="S5" s="1">
        <v>0.12740000000000001</v>
      </c>
      <c r="T5" s="1"/>
      <c r="U5" s="1"/>
      <c r="V5" s="1"/>
      <c r="W5" s="1">
        <v>3.2399999999999998E-2</v>
      </c>
      <c r="X5" s="1"/>
      <c r="Y5" s="1"/>
      <c r="Z5" s="1"/>
      <c r="AA5" s="1">
        <v>7.0800000000000002E-2</v>
      </c>
      <c r="AB5" s="1"/>
      <c r="AC5" s="1"/>
      <c r="AD5" s="1"/>
      <c r="AE5" s="1">
        <v>6.88E-2</v>
      </c>
      <c r="AF5" s="1"/>
      <c r="AG5" s="1"/>
      <c r="AH5" s="1"/>
      <c r="AI5" s="1">
        <v>4.1099999999999998E-2</v>
      </c>
      <c r="AJ5" s="1"/>
      <c r="AK5" s="1"/>
      <c r="AL5" s="1"/>
      <c r="AM5" s="1">
        <v>5.33E-2</v>
      </c>
      <c r="AN5" s="1"/>
      <c r="AO5" s="1"/>
      <c r="AP5" s="1"/>
      <c r="AQ5" s="1"/>
      <c r="AR5" s="1"/>
      <c r="AS5" s="1"/>
      <c r="AT5" s="1"/>
      <c r="AU5" s="1"/>
      <c r="AV5" s="1"/>
      <c r="AW5" s="1">
        <v>9.4600000000000004E-2</v>
      </c>
      <c r="AX5" s="1"/>
      <c r="AY5" s="1"/>
      <c r="AZ5" s="1"/>
      <c r="BA5" s="1"/>
    </row>
    <row r="6" spans="1:56">
      <c r="A6" s="3" t="s">
        <v>7</v>
      </c>
      <c r="B6" s="1">
        <v>-9</v>
      </c>
      <c r="C6" s="1">
        <v>108</v>
      </c>
      <c r="D6" s="1"/>
      <c r="E6" s="1"/>
      <c r="F6" s="1"/>
      <c r="G6" s="1">
        <v>1.1000000000000001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0.14460000000000001</v>
      </c>
      <c r="T6" s="1"/>
      <c r="U6" s="1"/>
      <c r="V6" s="1"/>
      <c r="W6" s="1">
        <v>2.41E-2</v>
      </c>
      <c r="X6" s="1"/>
      <c r="Y6" s="1"/>
      <c r="Z6" s="1">
        <v>0.86750000000000005</v>
      </c>
      <c r="AA6" s="1">
        <v>0.1205</v>
      </c>
      <c r="AB6" s="1"/>
      <c r="AC6" s="1"/>
      <c r="AD6" s="1"/>
      <c r="AE6" s="1">
        <v>4.82E-2</v>
      </c>
      <c r="AF6" s="1"/>
      <c r="AG6" s="1"/>
      <c r="AH6" s="1"/>
      <c r="AI6" s="1">
        <v>1.2E-2</v>
      </c>
      <c r="AJ6" s="1"/>
      <c r="AK6" s="1"/>
      <c r="AL6" s="1"/>
      <c r="AM6" s="1">
        <v>8.43E-2</v>
      </c>
      <c r="AN6" s="1"/>
      <c r="AO6" s="1"/>
      <c r="AP6" s="1"/>
      <c r="AQ6" s="1"/>
      <c r="AR6" s="1"/>
      <c r="AS6" s="1"/>
      <c r="AT6" s="1"/>
      <c r="AU6" s="1"/>
      <c r="AV6" s="1"/>
      <c r="AW6" s="1">
        <v>0.1</v>
      </c>
      <c r="AX6" s="1"/>
      <c r="AY6" s="1"/>
      <c r="AZ6" s="1"/>
      <c r="BA6" s="1"/>
    </row>
    <row r="7" spans="1:56">
      <c r="A7" s="2" t="s">
        <v>8</v>
      </c>
      <c r="B7" s="1">
        <v>-9</v>
      </c>
      <c r="C7" s="1">
        <v>108</v>
      </c>
      <c r="D7" s="1"/>
      <c r="E7" s="1"/>
      <c r="F7" s="1"/>
      <c r="G7" s="1">
        <v>1.25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0.1714</v>
      </c>
      <c r="T7" s="1"/>
      <c r="U7" s="1"/>
      <c r="V7" s="1"/>
      <c r="W7" s="1">
        <v>1.9E-2</v>
      </c>
      <c r="X7" s="1"/>
      <c r="Y7" s="1"/>
      <c r="Z7" s="1"/>
      <c r="AA7" s="1">
        <v>3.8100000000000002E-2</v>
      </c>
      <c r="AB7" s="1"/>
      <c r="AC7" s="1"/>
      <c r="AD7" s="1"/>
      <c r="AE7" s="1">
        <v>0.1143</v>
      </c>
      <c r="AF7" s="1"/>
      <c r="AG7" s="1"/>
      <c r="AH7" s="1">
        <v>0.64759999999999995</v>
      </c>
      <c r="AI7" s="1">
        <v>3.8100000000000002E-2</v>
      </c>
      <c r="AJ7" s="1"/>
      <c r="AK7" s="1"/>
      <c r="AL7" s="1"/>
      <c r="AM7" s="1">
        <v>2.86E-2</v>
      </c>
      <c r="AN7" s="1"/>
      <c r="AO7" s="1"/>
      <c r="AP7" s="1"/>
      <c r="AQ7" s="1"/>
      <c r="AR7" s="1"/>
      <c r="AS7" s="1"/>
      <c r="AT7" s="1"/>
      <c r="AU7" s="1"/>
      <c r="AV7" s="1"/>
      <c r="AW7" s="1">
        <v>0.05</v>
      </c>
      <c r="AX7" s="1"/>
      <c r="AY7" s="1"/>
      <c r="AZ7" s="1"/>
      <c r="BA7" s="1"/>
    </row>
    <row r="8" spans="1:56">
      <c r="A8" s="3" t="s">
        <v>9</v>
      </c>
      <c r="B8" s="1">
        <v>-15</v>
      </c>
      <c r="C8" s="1">
        <v>180</v>
      </c>
      <c r="D8" s="1"/>
      <c r="E8" s="1"/>
      <c r="F8" s="1">
        <v>0.1244</v>
      </c>
      <c r="G8" s="1">
        <v>9.98E-2</v>
      </c>
      <c r="H8" s="1"/>
      <c r="I8" s="1"/>
      <c r="J8" s="1"/>
      <c r="K8" s="1"/>
      <c r="L8" s="1"/>
      <c r="M8" s="1"/>
      <c r="N8" s="1"/>
      <c r="O8" s="1">
        <v>0.28260000000000002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v>0.1343</v>
      </c>
      <c r="AE8" s="1">
        <v>0.1633</v>
      </c>
      <c r="AF8" s="1"/>
      <c r="AG8" s="1"/>
      <c r="AH8" s="1">
        <v>0.1012</v>
      </c>
      <c r="AI8" s="1">
        <v>0.1042</v>
      </c>
      <c r="AJ8" s="1"/>
      <c r="AK8" s="1"/>
      <c r="AL8" s="1">
        <v>9.0200000000000002E-2</v>
      </c>
      <c r="AM8" s="1">
        <v>0.14929999999999999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6">
      <c r="A9" s="3" t="s">
        <v>10</v>
      </c>
      <c r="B9" s="1">
        <v>-9</v>
      </c>
      <c r="C9" s="1">
        <v>108</v>
      </c>
      <c r="D9" s="1"/>
      <c r="E9" s="1"/>
      <c r="F9" s="1"/>
      <c r="G9" s="1">
        <v>0.9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0.23080000000000001</v>
      </c>
      <c r="T9" s="1"/>
      <c r="U9" s="1"/>
      <c r="V9" s="1"/>
      <c r="W9" s="1">
        <v>5.1299999999999998E-2</v>
      </c>
      <c r="X9" s="1"/>
      <c r="Y9" s="1"/>
      <c r="Z9" s="1"/>
      <c r="AA9" s="1">
        <v>5.1299999999999998E-2</v>
      </c>
      <c r="AB9" s="1"/>
      <c r="AC9" s="1"/>
      <c r="AD9" s="1">
        <v>0.87180000000000002</v>
      </c>
      <c r="AE9" s="1">
        <v>2.5600000000000001E-2</v>
      </c>
      <c r="AF9" s="1"/>
      <c r="AG9" s="1"/>
      <c r="AH9" s="1"/>
      <c r="AI9" s="1">
        <v>2.5600000000000001E-2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0.2</v>
      </c>
      <c r="AX9" s="1"/>
      <c r="AY9" s="1"/>
      <c r="AZ9" s="1"/>
      <c r="BA9" s="1"/>
    </row>
    <row r="10" spans="1:56">
      <c r="A10" s="2" t="s">
        <v>11</v>
      </c>
      <c r="B10" s="1">
        <v>-12</v>
      </c>
      <c r="C10" s="1">
        <v>144</v>
      </c>
      <c r="D10" s="1"/>
      <c r="E10" s="1"/>
      <c r="F10" s="1"/>
      <c r="G10" s="1">
        <v>0.84209999999999996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0.1176</v>
      </c>
      <c r="S10" s="1">
        <v>0.35289999999999999</v>
      </c>
      <c r="T10" s="1"/>
      <c r="U10" s="1"/>
      <c r="V10" s="1"/>
      <c r="W10" s="1">
        <v>1.6175999999999999</v>
      </c>
      <c r="X10" s="1"/>
      <c r="Y10" s="1"/>
      <c r="Z10" s="1"/>
      <c r="AA10" s="1">
        <v>0.26469999999999999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6">
      <c r="A11" s="2" t="s">
        <v>12</v>
      </c>
      <c r="B11" s="1">
        <v>-12</v>
      </c>
      <c r="C11" s="1">
        <v>144</v>
      </c>
      <c r="D11" s="1"/>
      <c r="E11" s="1"/>
      <c r="F11" s="1"/>
      <c r="G11" s="1">
        <v>0.93830000000000002</v>
      </c>
      <c r="H11" s="1"/>
      <c r="I11" s="1"/>
      <c r="J11" s="1"/>
      <c r="K11" s="1"/>
      <c r="L11" s="1"/>
      <c r="M11" s="1"/>
      <c r="N11" s="1"/>
      <c r="O11" s="1"/>
      <c r="P11" s="1"/>
      <c r="Q11" s="1">
        <v>0.45429999999999998</v>
      </c>
      <c r="R11" s="1">
        <v>0.04</v>
      </c>
      <c r="S11" s="1">
        <v>0.3029</v>
      </c>
      <c r="T11" s="1"/>
      <c r="U11" s="1"/>
      <c r="V11" s="1"/>
      <c r="W11" s="1">
        <v>0.14860000000000001</v>
      </c>
      <c r="X11" s="1"/>
      <c r="Y11" s="1"/>
      <c r="Z11" s="1">
        <v>1.43E-2</v>
      </c>
      <c r="AA11" s="1">
        <v>0.28000000000000003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8.77E-2</v>
      </c>
      <c r="AX11" s="1"/>
      <c r="AY11" s="1"/>
      <c r="AZ11" s="1"/>
      <c r="BA11" s="1"/>
    </row>
    <row r="12" spans="1:56">
      <c r="A12" s="3" t="s">
        <v>13</v>
      </c>
      <c r="B12" s="1">
        <v>-12</v>
      </c>
      <c r="C12" s="1">
        <v>144</v>
      </c>
      <c r="D12" s="1"/>
      <c r="E12" s="1"/>
      <c r="F12" s="1">
        <v>1.2500000000000001E-2</v>
      </c>
      <c r="G12" s="1">
        <v>1.3875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0.25259999999999999</v>
      </c>
      <c r="AD12" s="1">
        <v>2.1100000000000001E-2</v>
      </c>
      <c r="AE12" s="1">
        <v>0.25259999999999999</v>
      </c>
      <c r="AF12" s="1"/>
      <c r="AG12" s="1"/>
      <c r="AH12" s="1">
        <v>1.0500000000000001E-2</v>
      </c>
      <c r="AI12" s="1">
        <v>0.25259999999999999</v>
      </c>
      <c r="AJ12" s="1"/>
      <c r="AK12" s="1"/>
      <c r="AL12" s="1">
        <v>2.1100000000000001E-2</v>
      </c>
      <c r="AM12" s="1">
        <v>0.22109999999999999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6">
      <c r="A13" s="2" t="s">
        <v>14</v>
      </c>
      <c r="B13" s="1">
        <v>-12</v>
      </c>
      <c r="C13" s="1">
        <v>144</v>
      </c>
      <c r="D13" s="1"/>
      <c r="E13" s="1"/>
      <c r="F13" s="1"/>
      <c r="G13" s="1">
        <v>1.0542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3.0499999999999999E-2</v>
      </c>
      <c r="S13" s="1">
        <v>0.43130000000000002</v>
      </c>
      <c r="T13" s="1"/>
      <c r="U13" s="1"/>
      <c r="V13" s="1">
        <v>1.9099999999999999E-2</v>
      </c>
      <c r="W13" s="1">
        <v>9.9199999999999997E-2</v>
      </c>
      <c r="X13" s="1"/>
      <c r="Y13" s="1">
        <v>0.3664</v>
      </c>
      <c r="Z13" s="1">
        <v>2.29E-2</v>
      </c>
      <c r="AA13" s="1">
        <v>0.28239999999999998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6.0199999999999997E-2</v>
      </c>
      <c r="AX13" s="1"/>
      <c r="AY13" s="1"/>
      <c r="AZ13" s="1"/>
      <c r="BA13" s="1"/>
    </row>
    <row r="14" spans="1:56">
      <c r="A14" s="3" t="s">
        <v>15</v>
      </c>
      <c r="B14" s="1">
        <v>-12</v>
      </c>
      <c r="C14" s="1">
        <v>1500</v>
      </c>
      <c r="D14" s="1"/>
      <c r="E14" s="1"/>
      <c r="F14" s="1"/>
      <c r="G14" s="1">
        <v>1.0588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0.55559999999999998</v>
      </c>
      <c r="AF14" s="1"/>
      <c r="AG14" s="1"/>
      <c r="AH14" s="1">
        <v>5.5599999999999997E-2</v>
      </c>
      <c r="AI14" s="1">
        <v>0.16669999999999999</v>
      </c>
      <c r="AJ14" s="1"/>
      <c r="AK14" s="1"/>
      <c r="AL14" s="1"/>
      <c r="AM14" s="1">
        <v>0.16669999999999999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6">
      <c r="A15" s="2" t="s">
        <v>16</v>
      </c>
      <c r="B15" s="1">
        <v>-12</v>
      </c>
      <c r="C15" s="1">
        <v>144</v>
      </c>
      <c r="D15" s="1"/>
      <c r="E15" s="1"/>
      <c r="F15" s="1">
        <v>0.05</v>
      </c>
      <c r="G15" s="1">
        <v>1.1333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1.0200000000000001E-2</v>
      </c>
      <c r="AE15" s="1">
        <v>0.27550000000000002</v>
      </c>
      <c r="AF15" s="1"/>
      <c r="AG15" s="1">
        <v>0.24490000000000001</v>
      </c>
      <c r="AH15" s="1">
        <v>1.0200000000000001E-2</v>
      </c>
      <c r="AI15" s="1">
        <v>0.30609999999999998</v>
      </c>
      <c r="AJ15" s="1"/>
      <c r="AK15" s="1"/>
      <c r="AL15" s="1"/>
      <c r="AM15" s="1">
        <v>0.1837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6">
      <c r="A16" s="2" t="s">
        <v>17</v>
      </c>
      <c r="B16" s="1">
        <v>-15</v>
      </c>
      <c r="C16" s="1">
        <v>180</v>
      </c>
      <c r="D16" s="1"/>
      <c r="E16" s="1"/>
      <c r="F16" s="1"/>
      <c r="G16" s="1">
        <v>1.2082999999999999</v>
      </c>
      <c r="H16" s="1"/>
      <c r="I16" s="1">
        <v>0.26440000000000002</v>
      </c>
      <c r="J16" s="1"/>
      <c r="K16" s="1"/>
      <c r="L16" s="1"/>
      <c r="M16" s="1"/>
      <c r="N16" s="1"/>
      <c r="O16" s="1"/>
      <c r="P16" s="1"/>
      <c r="Q16" s="1"/>
      <c r="R16" s="1">
        <v>6.9000000000000006E-2</v>
      </c>
      <c r="S16" s="1">
        <v>0.48280000000000001</v>
      </c>
      <c r="T16" s="1"/>
      <c r="U16" s="1"/>
      <c r="V16" s="1">
        <v>2.3E-2</v>
      </c>
      <c r="W16" s="1">
        <v>9.1999999999999998E-2</v>
      </c>
      <c r="X16" s="1"/>
      <c r="Y16" s="1"/>
      <c r="Z16" s="1">
        <v>1.15E-2</v>
      </c>
      <c r="AA16" s="1">
        <v>0.2069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>
        <v>8.3299999999999999E-2</v>
      </c>
      <c r="AX16" s="1"/>
      <c r="AY16" s="1"/>
      <c r="AZ16" s="1"/>
      <c r="BA16" s="1"/>
    </row>
    <row r="17" spans="1:53">
      <c r="A17" s="2" t="s">
        <v>18</v>
      </c>
      <c r="B17" s="1">
        <v>-15</v>
      </c>
      <c r="C17" s="1">
        <v>180</v>
      </c>
      <c r="D17" s="1"/>
      <c r="E17" s="1"/>
      <c r="F17" s="1">
        <v>4.8399999999999999E-2</v>
      </c>
      <c r="G17" s="1">
        <v>6.4500000000000002E-2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0.1016</v>
      </c>
      <c r="AE17" s="1">
        <v>0.15629999999999999</v>
      </c>
      <c r="AF17" s="1"/>
      <c r="AG17" s="1"/>
      <c r="AH17" s="1">
        <v>0.1016</v>
      </c>
      <c r="AI17" s="1">
        <v>0.1094</v>
      </c>
      <c r="AJ17" s="1"/>
      <c r="AK17" s="1">
        <v>0.36720000000000003</v>
      </c>
      <c r="AL17" s="1">
        <v>0.1406</v>
      </c>
      <c r="AM17" s="1">
        <v>0.1875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2" t="s">
        <v>19</v>
      </c>
      <c r="B18" s="1">
        <v>-15</v>
      </c>
      <c r="C18" s="1">
        <v>180</v>
      </c>
      <c r="D18" s="1"/>
      <c r="E18" s="1"/>
      <c r="F18" s="1"/>
      <c r="G18" s="1"/>
      <c r="H18" s="1"/>
      <c r="I18" s="1"/>
      <c r="J18" s="1"/>
      <c r="K18" s="1">
        <v>0.36420000000000002</v>
      </c>
      <c r="L18" s="1"/>
      <c r="M18" s="1"/>
      <c r="N18" s="1"/>
      <c r="O18" s="1"/>
      <c r="P18" s="1"/>
      <c r="Q18" s="1"/>
      <c r="R18" s="1">
        <v>0.1971</v>
      </c>
      <c r="S18" s="1">
        <v>0.22059999999999999</v>
      </c>
      <c r="T18" s="1"/>
      <c r="U18" s="1"/>
      <c r="V18" s="1">
        <v>6.9199999999999998E-2</v>
      </c>
      <c r="W18" s="1">
        <v>8.09E-2</v>
      </c>
      <c r="X18" s="1"/>
      <c r="Y18" s="1"/>
      <c r="Z18" s="1">
        <v>0.1371</v>
      </c>
      <c r="AA18" s="1">
        <v>0.11749999999999999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0.1368</v>
      </c>
      <c r="AX18" s="1"/>
      <c r="AY18" s="1"/>
      <c r="AZ18" s="1"/>
      <c r="BA18" s="1"/>
    </row>
    <row r="19" spans="1:53">
      <c r="A19" s="2" t="s">
        <v>20</v>
      </c>
      <c r="B19" s="1">
        <v>-15</v>
      </c>
      <c r="C19" s="1">
        <v>180</v>
      </c>
      <c r="D19" s="1"/>
      <c r="E19" s="1"/>
      <c r="F19" s="1"/>
      <c r="G19" s="1"/>
      <c r="H19" s="1"/>
      <c r="I19" s="1"/>
      <c r="J19" s="1"/>
      <c r="K19" s="1"/>
      <c r="L19" s="1"/>
      <c r="M19" s="1">
        <v>0.29770000000000002</v>
      </c>
      <c r="N19" s="1"/>
      <c r="O19" s="1"/>
      <c r="P19" s="1"/>
      <c r="Q19" s="1"/>
      <c r="R19" s="1">
        <v>0.22140000000000001</v>
      </c>
      <c r="S19" s="1">
        <v>0.1527</v>
      </c>
      <c r="T19" s="1"/>
      <c r="U19" s="1"/>
      <c r="V19" s="1">
        <v>2.29E-2</v>
      </c>
      <c r="W19" s="1">
        <v>8.4000000000000005E-2</v>
      </c>
      <c r="X19" s="1"/>
      <c r="Y19" s="1"/>
      <c r="Z19" s="1">
        <v>0.1221</v>
      </c>
      <c r="AA19" s="1">
        <v>0.1069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5.1499999999999997E-2</v>
      </c>
      <c r="AX19" s="1"/>
      <c r="AY19" s="1"/>
      <c r="AZ19" s="1"/>
      <c r="BA19" s="1"/>
    </row>
    <row r="20" spans="1:53">
      <c r="A20" s="2" t="s">
        <v>21</v>
      </c>
      <c r="B20" s="1">
        <v>-15</v>
      </c>
      <c r="C20" s="1">
        <v>180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0.19070000000000001</v>
      </c>
      <c r="S20" s="1">
        <v>0.20680000000000001</v>
      </c>
      <c r="T20" s="1"/>
      <c r="U20" s="1">
        <v>0.2888</v>
      </c>
      <c r="V20" s="1">
        <v>7.8399999999999997E-2</v>
      </c>
      <c r="W20" s="1">
        <v>8.0199999999999994E-2</v>
      </c>
      <c r="X20" s="1"/>
      <c r="Y20" s="1"/>
      <c r="Z20" s="1">
        <v>0.15509999999999999</v>
      </c>
      <c r="AA20" s="1">
        <v>0.1658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0.1008</v>
      </c>
      <c r="AX20" s="1"/>
      <c r="AY20" s="1"/>
      <c r="AZ20" s="1"/>
      <c r="BA20" s="1"/>
    </row>
    <row r="21" spans="1:53">
      <c r="A21" s="2" t="s">
        <v>22</v>
      </c>
      <c r="B21" s="1">
        <v>-15</v>
      </c>
      <c r="C21" s="1">
        <v>180</v>
      </c>
      <c r="D21" s="1"/>
      <c r="E21" s="1"/>
      <c r="F21" s="1">
        <v>0.1356</v>
      </c>
      <c r="G21" s="1">
        <v>5.0799999999999998E-2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0.1169</v>
      </c>
      <c r="AE21" s="1">
        <v>0.18179999999999999</v>
      </c>
      <c r="AF21" s="1"/>
      <c r="AG21" s="1"/>
      <c r="AH21" s="1">
        <v>0.1104</v>
      </c>
      <c r="AI21" s="1">
        <v>0.1104</v>
      </c>
      <c r="AJ21" s="1"/>
      <c r="AK21" s="1"/>
      <c r="AL21" s="1">
        <v>1.2597</v>
      </c>
      <c r="AM21" s="1">
        <v>0.13639999999999999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2" t="s">
        <v>23</v>
      </c>
      <c r="B22" s="1">
        <v>-18</v>
      </c>
      <c r="C22" s="1">
        <v>216</v>
      </c>
      <c r="D22" s="1"/>
      <c r="E22" s="1"/>
      <c r="F22" s="1"/>
      <c r="G22" s="1"/>
      <c r="H22" s="1"/>
      <c r="I22" s="1"/>
      <c r="J22" s="1"/>
      <c r="K22" s="1"/>
      <c r="L22" s="1"/>
      <c r="M22" s="1">
        <v>1.2999999999999999E-2</v>
      </c>
      <c r="N22" s="1"/>
      <c r="O22" s="1">
        <v>1.17E-2</v>
      </c>
      <c r="P22" s="1"/>
      <c r="Q22" s="1"/>
      <c r="R22" s="1"/>
      <c r="S22" s="1"/>
      <c r="T22" s="1"/>
      <c r="U22" s="1"/>
      <c r="V22" s="1"/>
      <c r="W22" s="1"/>
      <c r="X22" s="1">
        <v>2.47E-2</v>
      </c>
      <c r="Y22" s="1">
        <v>0.374</v>
      </c>
      <c r="Z22" s="1">
        <v>8.9599999999999999E-2</v>
      </c>
      <c r="AA22" s="1">
        <v>0.40260000000000001</v>
      </c>
      <c r="AB22" s="1"/>
      <c r="AC22" s="1"/>
      <c r="AD22" s="1"/>
      <c r="AE22" s="1"/>
      <c r="AF22" s="1"/>
      <c r="AG22" s="1"/>
      <c r="AH22" s="1"/>
      <c r="AI22" s="1"/>
      <c r="AJ22" s="1"/>
      <c r="AK22" s="1">
        <v>1.2999999999999999E-2</v>
      </c>
      <c r="AL22" s="1">
        <v>8.9599999999999999E-2</v>
      </c>
      <c r="AM22" s="1">
        <v>0.3377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3" t="s">
        <v>217</v>
      </c>
      <c r="B23" s="4">
        <v>-1800000</v>
      </c>
      <c r="C23" s="4">
        <v>2700</v>
      </c>
      <c r="D23" s="4"/>
      <c r="E23" s="4"/>
      <c r="F23" s="4"/>
      <c r="G23" s="4"/>
      <c r="H23" s="4"/>
      <c r="I23" s="4">
        <v>0.2</v>
      </c>
      <c r="J23" s="4"/>
      <c r="K23" s="4"/>
      <c r="L23" s="4"/>
      <c r="M23" s="4"/>
      <c r="N23" s="4"/>
      <c r="O23" s="4"/>
      <c r="P23" s="4"/>
      <c r="Q23" s="4">
        <v>0.15</v>
      </c>
      <c r="R23" s="4">
        <v>0.17499999999999999</v>
      </c>
      <c r="S23" s="4">
        <v>0.32500000000000001</v>
      </c>
      <c r="T23" s="4"/>
      <c r="U23" s="4">
        <v>0.1</v>
      </c>
      <c r="V23" s="4">
        <v>0.05</v>
      </c>
      <c r="W23" s="4">
        <v>0.125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>
        <v>0.56520000000000004</v>
      </c>
      <c r="AX23" s="4"/>
      <c r="AY23" s="4"/>
      <c r="AZ23" s="4"/>
      <c r="BA23" s="4"/>
    </row>
    <row r="24" spans="1:53">
      <c r="A24" s="3" t="s">
        <v>24</v>
      </c>
      <c r="B24" s="4">
        <v>-21</v>
      </c>
      <c r="C24" s="4">
        <v>252</v>
      </c>
      <c r="D24" s="4"/>
      <c r="E24" s="4"/>
      <c r="F24" s="4"/>
      <c r="G24" s="4"/>
      <c r="H24" s="4"/>
      <c r="I24" s="4">
        <v>5.0299999999999997E-2</v>
      </c>
      <c r="J24" s="4"/>
      <c r="K24" s="4"/>
      <c r="L24" s="4"/>
      <c r="M24" s="4"/>
      <c r="N24" s="4"/>
      <c r="O24" s="4"/>
      <c r="P24" s="4"/>
      <c r="Q24" s="4">
        <v>4.1500000000000002E-2</v>
      </c>
      <c r="R24" s="4">
        <v>0.34420000000000001</v>
      </c>
      <c r="S24" s="4">
        <v>0.20849999999999999</v>
      </c>
      <c r="T24" s="4">
        <v>4.2700000000000002E-2</v>
      </c>
      <c r="U24" s="4">
        <v>0.31030000000000002</v>
      </c>
      <c r="V24" s="4">
        <v>0.10929999999999999</v>
      </c>
      <c r="W24" s="4">
        <v>7.7899999999999997E-2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>
        <v>0.126</v>
      </c>
      <c r="AX24" s="4"/>
      <c r="AY24" s="4"/>
      <c r="AZ24" s="4"/>
      <c r="BA24" s="4"/>
    </row>
    <row r="25" spans="1:53">
      <c r="A25" s="3" t="s">
        <v>25</v>
      </c>
      <c r="B25" s="4">
        <v>-18</v>
      </c>
      <c r="C25" s="4">
        <v>216</v>
      </c>
      <c r="D25" s="4"/>
      <c r="E25" s="4">
        <v>7.5600000000000001E-2</v>
      </c>
      <c r="F25" s="4">
        <v>9.6100000000000005E-2</v>
      </c>
      <c r="G25" s="4">
        <v>8.9800000000000005E-2</v>
      </c>
      <c r="H25" s="4"/>
      <c r="I25" s="4"/>
      <c r="J25" s="4"/>
      <c r="K25" s="4">
        <v>1.9199999999999998E-2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4.3299999999999998E-2</v>
      </c>
      <c r="AC25" s="4">
        <v>0.40739999999999998</v>
      </c>
      <c r="AD25" s="4">
        <v>0.20369999999999999</v>
      </c>
      <c r="AE25" s="4">
        <v>0.16919999999999999</v>
      </c>
      <c r="AF25" s="4"/>
      <c r="AG25" s="4">
        <v>1.6E-2</v>
      </c>
      <c r="AH25" s="4">
        <v>0.1419</v>
      </c>
      <c r="AI25" s="4">
        <v>0.12509999999999999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>
      <c r="A26" s="2" t="s">
        <v>26</v>
      </c>
      <c r="B26" s="4">
        <v>-18</v>
      </c>
      <c r="C26" s="4">
        <v>216</v>
      </c>
      <c r="D26" s="4"/>
      <c r="E26" s="4">
        <v>1.5455000000000001</v>
      </c>
      <c r="F26" s="4"/>
      <c r="G26" s="4"/>
      <c r="H26" s="4"/>
      <c r="I26" s="4">
        <v>0.16669999999999999</v>
      </c>
      <c r="J26" s="4"/>
      <c r="K26" s="4"/>
      <c r="L26" s="4"/>
      <c r="M26" s="4"/>
      <c r="N26" s="4"/>
      <c r="O26" s="4"/>
      <c r="P26" s="4"/>
      <c r="Q26" s="4">
        <v>5.5599999999999997E-2</v>
      </c>
      <c r="R26" s="4">
        <v>0.16669999999999999</v>
      </c>
      <c r="S26" s="4">
        <v>5.5599999999999997E-2</v>
      </c>
      <c r="T26" s="4"/>
      <c r="U26" s="4">
        <v>5.5599999999999997E-2</v>
      </c>
      <c r="V26" s="4">
        <v>0.27779999999999999</v>
      </c>
      <c r="W26" s="4">
        <v>5.5599999999999997E-2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A27" s="2" t="s">
        <v>27</v>
      </c>
      <c r="B27" s="4">
        <v>-18</v>
      </c>
      <c r="C27" s="4">
        <v>216</v>
      </c>
      <c r="D27" s="4"/>
      <c r="E27" s="4"/>
      <c r="F27" s="4"/>
      <c r="G27" s="4"/>
      <c r="H27" s="4">
        <v>4.9000000000000002E-2</v>
      </c>
      <c r="I27" s="4">
        <v>0.37990000000000002</v>
      </c>
      <c r="J27" s="4"/>
      <c r="K27" s="4"/>
      <c r="L27" s="4"/>
      <c r="M27" s="4"/>
      <c r="N27" s="4"/>
      <c r="O27" s="4"/>
      <c r="P27" s="4"/>
      <c r="Q27" s="4">
        <v>2.7900000000000001E-2</v>
      </c>
      <c r="R27" s="4">
        <v>0.29859999999999998</v>
      </c>
      <c r="S27" s="4">
        <v>0.26440000000000002</v>
      </c>
      <c r="T27" s="4"/>
      <c r="U27" s="4">
        <v>1.2999999999999999E-2</v>
      </c>
      <c r="V27" s="4">
        <v>0.1179</v>
      </c>
      <c r="W27" s="4">
        <v>0.10680000000000001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>
        <v>7.5600000000000001E-2</v>
      </c>
      <c r="AX27" s="4"/>
      <c r="AY27" s="4"/>
      <c r="AZ27" s="4"/>
      <c r="BA27" s="4"/>
    </row>
    <row r="28" spans="1:53">
      <c r="A28" s="2" t="s">
        <v>28</v>
      </c>
      <c r="B28" s="4">
        <v>-18</v>
      </c>
      <c r="C28" s="4">
        <v>216</v>
      </c>
      <c r="D28" s="4"/>
      <c r="E28" s="4"/>
      <c r="F28" s="4"/>
      <c r="G28" s="4"/>
      <c r="H28" s="4"/>
      <c r="I28" s="4"/>
      <c r="J28" s="4"/>
      <c r="K28" s="4"/>
      <c r="L28" s="4"/>
      <c r="M28" s="4">
        <v>1.2200000000000001E-2</v>
      </c>
      <c r="N28" s="4"/>
      <c r="O28" s="4">
        <v>1.11E-2</v>
      </c>
      <c r="P28" s="4"/>
      <c r="Q28" s="4"/>
      <c r="R28" s="4"/>
      <c r="S28" s="4"/>
      <c r="T28" s="4"/>
      <c r="U28" s="4"/>
      <c r="V28" s="4"/>
      <c r="W28" s="4"/>
      <c r="X28" s="4"/>
      <c r="Y28" s="4">
        <v>1.89E-2</v>
      </c>
      <c r="Z28" s="4">
        <v>9.7799999999999998E-2</v>
      </c>
      <c r="AA28" s="4">
        <v>0.36220000000000002</v>
      </c>
      <c r="AB28" s="4"/>
      <c r="AC28" s="4"/>
      <c r="AD28" s="4"/>
      <c r="AE28" s="4"/>
      <c r="AF28" s="4"/>
      <c r="AG28" s="4"/>
      <c r="AH28" s="4"/>
      <c r="AI28" s="4"/>
      <c r="AJ28" s="4">
        <v>0.04</v>
      </c>
      <c r="AK28" s="4">
        <v>0.32219999999999999</v>
      </c>
      <c r="AL28" s="4">
        <v>8.7800000000000003E-2</v>
      </c>
      <c r="AM28" s="4">
        <v>0.36670000000000003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>
      <c r="A29" s="2" t="s">
        <v>29</v>
      </c>
      <c r="B29" s="4">
        <v>-18</v>
      </c>
      <c r="C29" s="4">
        <v>216</v>
      </c>
      <c r="D29" s="4"/>
      <c r="E29" s="4"/>
      <c r="F29" s="4"/>
      <c r="G29" s="4"/>
      <c r="H29" s="4"/>
      <c r="I29" s="4">
        <v>2.07E-2</v>
      </c>
      <c r="J29" s="4"/>
      <c r="K29" s="4"/>
      <c r="L29" s="4"/>
      <c r="M29" s="4"/>
      <c r="N29" s="4"/>
      <c r="O29" s="4"/>
      <c r="P29" s="4">
        <v>4.7300000000000002E-2</v>
      </c>
      <c r="Q29" s="4">
        <v>0.45479999999999998</v>
      </c>
      <c r="R29" s="4">
        <v>0.31409999999999999</v>
      </c>
      <c r="S29" s="4">
        <v>0.27379999999999999</v>
      </c>
      <c r="T29" s="4"/>
      <c r="U29" s="4">
        <v>1.67E-2</v>
      </c>
      <c r="V29" s="4">
        <v>0.1182</v>
      </c>
      <c r="W29" s="4">
        <v>0.10199999999999999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>
        <v>8.5400000000000004E-2</v>
      </c>
      <c r="AX29" s="4"/>
      <c r="AY29" s="4"/>
      <c r="AZ29" s="4"/>
      <c r="BA29" s="4"/>
    </row>
    <row r="30" spans="1:53">
      <c r="A30" s="2" t="s">
        <v>30</v>
      </c>
      <c r="B30" s="4">
        <v>-18</v>
      </c>
      <c r="C30" s="4">
        <v>216</v>
      </c>
      <c r="D30" s="4"/>
      <c r="E30" s="4"/>
      <c r="F30" s="4"/>
      <c r="G30" s="4"/>
      <c r="H30" s="4"/>
      <c r="I30" s="4">
        <v>1.66E-2</v>
      </c>
      <c r="J30" s="4">
        <v>3.2099999999999997E-2</v>
      </c>
      <c r="K30" s="4">
        <v>0.29470000000000002</v>
      </c>
      <c r="L30" s="4"/>
      <c r="M30" s="4"/>
      <c r="N30" s="4"/>
      <c r="O30" s="4"/>
      <c r="P30" s="4"/>
      <c r="Q30" s="4">
        <v>1.66E-2</v>
      </c>
      <c r="R30" s="4">
        <v>0.30590000000000001</v>
      </c>
      <c r="S30" s="4">
        <v>0.26790000000000003</v>
      </c>
      <c r="T30" s="4"/>
      <c r="U30" s="4">
        <v>1.18E-2</v>
      </c>
      <c r="V30" s="4">
        <v>0.1144</v>
      </c>
      <c r="W30" s="4">
        <v>0.1091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>
        <v>9.4399999999999998E-2</v>
      </c>
      <c r="AX30" s="4"/>
      <c r="AY30" s="4"/>
      <c r="AZ30" s="4"/>
      <c r="BA30" s="4"/>
    </row>
    <row r="31" spans="1:53">
      <c r="A31" s="2" t="s">
        <v>31</v>
      </c>
      <c r="B31" s="4">
        <v>-21</v>
      </c>
      <c r="C31" s="4">
        <v>252</v>
      </c>
      <c r="D31" s="4"/>
      <c r="E31" s="4"/>
      <c r="F31" s="4"/>
      <c r="G31" s="4"/>
      <c r="H31" s="4"/>
      <c r="I31" s="4"/>
      <c r="J31" s="4"/>
      <c r="K31" s="4"/>
      <c r="L31" s="4">
        <v>3.6499999999999998E-2</v>
      </c>
      <c r="M31" s="4">
        <v>0.33300000000000002</v>
      </c>
      <c r="N31" s="4"/>
      <c r="O31" s="4">
        <v>2.4E-2</v>
      </c>
      <c r="P31" s="4"/>
      <c r="Q31" s="4"/>
      <c r="R31" s="4"/>
      <c r="S31" s="4"/>
      <c r="T31" s="4"/>
      <c r="U31" s="4"/>
      <c r="V31" s="4"/>
      <c r="W31" s="4"/>
      <c r="X31" s="4"/>
      <c r="Y31" s="4">
        <v>3.6499999999999998E-2</v>
      </c>
      <c r="Z31" s="4">
        <v>0.14199999999999999</v>
      </c>
      <c r="AA31" s="4">
        <v>0.28499999999999998</v>
      </c>
      <c r="AB31" s="4"/>
      <c r="AC31" s="4"/>
      <c r="AD31" s="4"/>
      <c r="AE31" s="4"/>
      <c r="AF31" s="4"/>
      <c r="AG31" s="4"/>
      <c r="AH31" s="4"/>
      <c r="AI31" s="4"/>
      <c r="AJ31" s="4"/>
      <c r="AK31" s="4">
        <v>2.0899999999999998E-2</v>
      </c>
      <c r="AL31" s="4">
        <v>0.1169</v>
      </c>
      <c r="AM31" s="4">
        <v>0.214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>
      <c r="A32" s="2" t="s">
        <v>32</v>
      </c>
      <c r="B32" s="4">
        <v>-21</v>
      </c>
      <c r="C32" s="4">
        <v>252</v>
      </c>
      <c r="D32" s="4"/>
      <c r="E32" s="4"/>
      <c r="F32" s="4"/>
      <c r="G32" s="4"/>
      <c r="H32" s="4"/>
      <c r="I32" s="4"/>
      <c r="J32" s="4"/>
      <c r="K32" s="4"/>
      <c r="L32" s="4"/>
      <c r="M32" s="4">
        <v>2.2200000000000001E-2</v>
      </c>
      <c r="N32" s="4">
        <v>4.5199999999999997E-2</v>
      </c>
      <c r="O32" s="4">
        <v>0.28070000000000001</v>
      </c>
      <c r="P32" s="4"/>
      <c r="Q32" s="4"/>
      <c r="R32" s="4"/>
      <c r="S32" s="4"/>
      <c r="T32" s="4"/>
      <c r="U32" s="4"/>
      <c r="V32" s="4"/>
      <c r="W32" s="4"/>
      <c r="X32" s="4"/>
      <c r="Y32" s="4">
        <v>3.2599999999999997E-2</v>
      </c>
      <c r="Z32" s="4">
        <v>0.14149999999999999</v>
      </c>
      <c r="AA32" s="4">
        <v>0.31409999999999999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v>2.3699999999999999E-2</v>
      </c>
      <c r="AL32" s="4">
        <v>0.12959999999999999</v>
      </c>
      <c r="AM32" s="4">
        <v>0.24809999999999999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>
      <c r="A33" s="1" t="s">
        <v>33</v>
      </c>
      <c r="B33" s="4">
        <v>-10</v>
      </c>
      <c r="C33" s="4">
        <v>120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>
        <v>3</v>
      </c>
      <c r="AW33" s="4"/>
      <c r="AX33" s="4"/>
      <c r="AY33" s="4"/>
      <c r="AZ33" s="4"/>
      <c r="BA33" s="4"/>
    </row>
    <row r="34" spans="1:53">
      <c r="A34" s="1" t="s">
        <v>34</v>
      </c>
      <c r="B34" s="4">
        <v>-15</v>
      </c>
      <c r="C34" s="4">
        <v>180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>
        <v>5</v>
      </c>
      <c r="AW34" s="4"/>
      <c r="AX34" s="4"/>
      <c r="AY34" s="4"/>
      <c r="AZ34" s="4"/>
      <c r="BA34" s="4"/>
    </row>
    <row r="35" spans="1:53">
      <c r="A35" s="1" t="s">
        <v>35</v>
      </c>
      <c r="B35" s="4">
        <v>-20</v>
      </c>
      <c r="C35" s="4">
        <v>240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>
        <v>3</v>
      </c>
      <c r="AV35" s="4">
        <v>1</v>
      </c>
      <c r="AW35" s="4"/>
      <c r="AX35" s="4"/>
      <c r="AY35" s="4"/>
      <c r="AZ35" s="4"/>
      <c r="BA35" s="4"/>
    </row>
    <row r="36" spans="1:53">
      <c r="A36" s="1" t="s">
        <v>36</v>
      </c>
      <c r="B36" s="4">
        <v>-25</v>
      </c>
      <c r="C36" s="4">
        <v>300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>
        <v>1.5</v>
      </c>
      <c r="AU36" s="4">
        <v>1</v>
      </c>
      <c r="AV36" s="4">
        <v>1</v>
      </c>
      <c r="AW36" s="4"/>
      <c r="AX36" s="4"/>
      <c r="AY36" s="4"/>
      <c r="AZ36" s="4"/>
      <c r="BA36" s="4"/>
    </row>
    <row r="37" spans="1:53">
      <c r="A37" s="1" t="s">
        <v>37</v>
      </c>
      <c r="B37" s="4">
        <v>-30</v>
      </c>
      <c r="C37" s="4">
        <v>360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>
        <v>2.5</v>
      </c>
      <c r="AU37" s="4">
        <v>1.5</v>
      </c>
      <c r="AV37" s="4">
        <v>1.5</v>
      </c>
      <c r="AW37" s="4"/>
      <c r="AX37" s="4"/>
      <c r="AY37" s="4"/>
      <c r="AZ37" s="4"/>
      <c r="BA37" s="4"/>
    </row>
    <row r="38" spans="1:53">
      <c r="A38" s="1" t="s">
        <v>38</v>
      </c>
      <c r="B38" s="4">
        <v>-10</v>
      </c>
      <c r="C38" s="4">
        <v>1700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>
      <c r="A39" s="1" t="s">
        <v>39</v>
      </c>
      <c r="B39" s="4">
        <v>-15</v>
      </c>
      <c r="C39" s="4">
        <v>2800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>
      <c r="A40" s="1" t="s">
        <v>40</v>
      </c>
      <c r="B40" s="4">
        <v>-20</v>
      </c>
      <c r="C40" s="4">
        <v>4100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>
      <c r="A41" s="1" t="s">
        <v>41</v>
      </c>
      <c r="B41" s="4">
        <v>-25</v>
      </c>
      <c r="C41" s="4">
        <v>5700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>
      <c r="A42" s="1" t="s">
        <v>42</v>
      </c>
      <c r="B42" s="4">
        <v>-30</v>
      </c>
      <c r="C42" s="4">
        <v>7500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>
      <c r="A43" s="1" t="s">
        <v>43</v>
      </c>
      <c r="B43" s="4">
        <v>-10</v>
      </c>
      <c r="C43" s="4">
        <v>120</v>
      </c>
      <c r="D43" s="4"/>
      <c r="E43" s="4"/>
      <c r="F43" s="4">
        <v>3</v>
      </c>
      <c r="G43" s="4">
        <v>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>
      <c r="A44" s="1" t="s">
        <v>44</v>
      </c>
      <c r="B44" s="4">
        <v>-15</v>
      </c>
      <c r="C44" s="4">
        <v>180</v>
      </c>
      <c r="D44" s="4"/>
      <c r="E44" s="4"/>
      <c r="F44" s="4">
        <v>5</v>
      </c>
      <c r="G44" s="4">
        <v>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>
      <c r="A45" s="1" t="s">
        <v>45</v>
      </c>
      <c r="B45" s="4">
        <v>-20</v>
      </c>
      <c r="C45" s="4">
        <v>240</v>
      </c>
      <c r="D45" s="4"/>
      <c r="E45" s="4">
        <v>3</v>
      </c>
      <c r="F45" s="4">
        <v>1.5</v>
      </c>
      <c r="G45" s="4">
        <v>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>
      <c r="A46" s="1" t="s">
        <v>46</v>
      </c>
      <c r="B46" s="4">
        <v>-25</v>
      </c>
      <c r="C46" s="4">
        <v>300</v>
      </c>
      <c r="D46" s="4">
        <v>1</v>
      </c>
      <c r="E46" s="4">
        <v>2.5</v>
      </c>
      <c r="F46" s="4">
        <v>3</v>
      </c>
      <c r="G46" s="4">
        <v>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>
      <c r="A47" s="1" t="s">
        <v>47</v>
      </c>
      <c r="B47" s="4">
        <v>-30</v>
      </c>
      <c r="C47" s="4">
        <v>360</v>
      </c>
      <c r="D47" s="4">
        <v>3</v>
      </c>
      <c r="E47" s="4">
        <v>1</v>
      </c>
      <c r="F47" s="4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>
      <c r="A48" s="1" t="s">
        <v>48</v>
      </c>
      <c r="B48" s="1">
        <v>-9</v>
      </c>
      <c r="C48" s="1">
        <v>108</v>
      </c>
      <c r="D48" s="1"/>
      <c r="E48" s="1"/>
      <c r="F48" s="1"/>
      <c r="G48" s="1">
        <v>1.2222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0.1346</v>
      </c>
      <c r="T48" s="1"/>
      <c r="U48" s="1"/>
      <c r="V48" s="1"/>
      <c r="W48" s="1">
        <v>4.8099999999999997E-2</v>
      </c>
      <c r="X48" s="1"/>
      <c r="Y48" s="1"/>
      <c r="Z48" s="1"/>
      <c r="AA48" s="1">
        <v>8.6499999999999994E-2</v>
      </c>
      <c r="AB48" s="1"/>
      <c r="AC48" s="1"/>
      <c r="AD48" s="1"/>
      <c r="AE48" s="1">
        <v>5.7700000000000001E-2</v>
      </c>
      <c r="AF48" s="1"/>
      <c r="AG48" s="1"/>
      <c r="AH48" s="1"/>
      <c r="AI48" s="1">
        <v>9.6199999999999994E-2</v>
      </c>
      <c r="AJ48" s="1"/>
      <c r="AK48" s="1"/>
      <c r="AL48" s="1">
        <v>0.76919999999999999</v>
      </c>
      <c r="AM48" s="1">
        <v>6.7299999999999999E-2</v>
      </c>
      <c r="AN48" s="1"/>
      <c r="AO48" s="1"/>
      <c r="AP48" s="1"/>
      <c r="AQ48" s="1"/>
      <c r="AR48" s="1"/>
      <c r="AS48" s="1"/>
      <c r="AT48" s="1"/>
      <c r="AU48" s="1"/>
      <c r="AV48" s="1"/>
      <c r="AW48" s="1">
        <v>6.6699999999999995E-2</v>
      </c>
      <c r="AX48" s="1"/>
      <c r="AY48" s="1"/>
      <c r="AZ48" s="1"/>
      <c r="BA48" s="1"/>
    </row>
    <row r="49" spans="1:53">
      <c r="A49" s="1" t="s">
        <v>49</v>
      </c>
      <c r="B49" s="1">
        <v>-15</v>
      </c>
      <c r="C49" s="1">
        <v>180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2.2797999999999998</v>
      </c>
      <c r="S49" s="1">
        <v>0.19689999999999999</v>
      </c>
      <c r="T49" s="1"/>
      <c r="U49" s="1"/>
      <c r="V49" s="1">
        <v>0.114</v>
      </c>
      <c r="W49" s="1">
        <v>6.7400000000000002E-2</v>
      </c>
      <c r="X49" s="1"/>
      <c r="Y49" s="1"/>
      <c r="Z49" s="1">
        <v>0.15540000000000001</v>
      </c>
      <c r="AA49" s="1">
        <v>0.15540000000000001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7.7799999999999994E-2</v>
      </c>
      <c r="AX49" s="1"/>
      <c r="AY49" s="1"/>
      <c r="AZ49" s="1"/>
      <c r="BA49" s="1"/>
    </row>
    <row r="50" spans="1:53">
      <c r="A50" s="1" t="s">
        <v>50</v>
      </c>
      <c r="B50" s="1">
        <v>-9</v>
      </c>
      <c r="C50" s="1">
        <v>108</v>
      </c>
      <c r="D50" s="1"/>
      <c r="E50" s="1"/>
      <c r="F50" s="1"/>
      <c r="G50" s="1">
        <v>1.3125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0.1111</v>
      </c>
      <c r="T50" s="1"/>
      <c r="U50" s="1"/>
      <c r="V50" s="1"/>
      <c r="W50" s="1"/>
      <c r="X50" s="1"/>
      <c r="Y50" s="1"/>
      <c r="Z50" s="1"/>
      <c r="AA50" s="1">
        <v>0.1852</v>
      </c>
      <c r="AB50" s="1"/>
      <c r="AC50" s="1"/>
      <c r="AD50" s="1"/>
      <c r="AE50" s="1">
        <v>0.1852</v>
      </c>
      <c r="AF50" s="1"/>
      <c r="AG50" s="1"/>
      <c r="AH50" s="1"/>
      <c r="AI50" s="1">
        <v>7.4099999999999999E-2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6.25E-2</v>
      </c>
      <c r="AX50" s="1"/>
      <c r="AY50" s="1"/>
      <c r="AZ50" s="1"/>
      <c r="BA50" s="1"/>
    </row>
    <row r="51" spans="1:53">
      <c r="A51" s="1" t="s">
        <v>51</v>
      </c>
      <c r="B51" s="1">
        <v>-12</v>
      </c>
      <c r="C51" s="1">
        <v>144</v>
      </c>
      <c r="D51" s="1"/>
      <c r="E51" s="1"/>
      <c r="F51" s="1"/>
      <c r="G51" s="1">
        <v>0.91669999999999996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3.5625</v>
      </c>
      <c r="T51" s="1"/>
      <c r="U51" s="1"/>
      <c r="V51" s="1">
        <v>3.1300000000000001E-2</v>
      </c>
      <c r="W51" s="1">
        <v>6.25E-2</v>
      </c>
      <c r="X51" s="1"/>
      <c r="Y51" s="1"/>
      <c r="Z51" s="1">
        <v>3.1300000000000001E-2</v>
      </c>
      <c r="AA51" s="1">
        <v>0.3125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0.125</v>
      </c>
      <c r="AX51" s="1"/>
      <c r="AY51" s="1"/>
      <c r="AZ51" s="1"/>
      <c r="BA51" s="1"/>
    </row>
    <row r="52" spans="1:53">
      <c r="A52" s="1" t="s">
        <v>52</v>
      </c>
      <c r="B52" s="1">
        <v>-12</v>
      </c>
      <c r="C52" s="1">
        <v>144</v>
      </c>
      <c r="D52" s="1"/>
      <c r="E52" s="1"/>
      <c r="F52" s="1"/>
      <c r="G52" s="1">
        <v>1.3332999999999999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4.2599999999999999E-2</v>
      </c>
      <c r="AE52" s="1">
        <v>2.3616999999999999</v>
      </c>
      <c r="AF52" s="1"/>
      <c r="AG52" s="1"/>
      <c r="AH52" s="1">
        <v>2.1299999999999999E-2</v>
      </c>
      <c r="AI52" s="1">
        <v>0.12770000000000001</v>
      </c>
      <c r="AJ52" s="1"/>
      <c r="AK52" s="1"/>
      <c r="AL52" s="1"/>
      <c r="AM52" s="1">
        <v>0.17019999999999999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>
      <c r="A53" s="1" t="s">
        <v>53</v>
      </c>
      <c r="B53" s="1">
        <v>-12</v>
      </c>
      <c r="C53" s="1">
        <v>144</v>
      </c>
      <c r="D53" s="1"/>
      <c r="E53" s="1"/>
      <c r="F53" s="1"/>
      <c r="G53" s="1">
        <v>1.0278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3.1699999999999999E-2</v>
      </c>
      <c r="S53" s="1">
        <v>0.30159999999999998</v>
      </c>
      <c r="T53" s="1"/>
      <c r="U53" s="1"/>
      <c r="V53" s="1"/>
      <c r="W53" s="1">
        <v>0.127</v>
      </c>
      <c r="X53" s="1"/>
      <c r="Y53" s="1"/>
      <c r="Z53" s="1">
        <v>1.5900000000000001E-2</v>
      </c>
      <c r="AA53" s="1">
        <v>2.5714000000000001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0.19439999999999999</v>
      </c>
      <c r="AX53" s="1"/>
      <c r="AY53" s="1"/>
      <c r="AZ53" s="1"/>
      <c r="BA53" s="1"/>
    </row>
    <row r="54" spans="1:53">
      <c r="A54" s="1" t="s">
        <v>54</v>
      </c>
      <c r="B54" s="1">
        <v>-12</v>
      </c>
      <c r="C54" s="1">
        <v>144</v>
      </c>
      <c r="D54" s="1"/>
      <c r="E54" s="1"/>
      <c r="F54" s="1">
        <v>8.4699999999999998E-2</v>
      </c>
      <c r="G54" s="1">
        <v>1.0508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1.12E-2</v>
      </c>
      <c r="AE54" s="1">
        <v>0.33710000000000001</v>
      </c>
      <c r="AF54" s="1"/>
      <c r="AG54" s="1"/>
      <c r="AH54" s="1">
        <v>1.12E-2</v>
      </c>
      <c r="AI54" s="1">
        <v>1.9326000000000001</v>
      </c>
      <c r="AJ54" s="1"/>
      <c r="AK54" s="1"/>
      <c r="AL54" s="1"/>
      <c r="AM54" s="1">
        <v>0.2697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>
      <c r="A55" s="1" t="s">
        <v>55</v>
      </c>
      <c r="B55" s="1">
        <v>-12</v>
      </c>
      <c r="C55" s="1">
        <v>144</v>
      </c>
      <c r="D55" s="1"/>
      <c r="E55" s="1"/>
      <c r="F55" s="1">
        <v>6.6699999999999995E-2</v>
      </c>
      <c r="G55" s="1">
        <v>1.2666999999999999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0.1154</v>
      </c>
      <c r="AF55" s="1"/>
      <c r="AG55" s="1"/>
      <c r="AH55" s="1"/>
      <c r="AI55" s="1">
        <v>0.15379999999999999</v>
      </c>
      <c r="AJ55" s="1"/>
      <c r="AK55" s="1"/>
      <c r="AL55" s="1"/>
      <c r="AM55" s="5">
        <v>2.1537999999999999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>
      <c r="A56" s="1" t="s">
        <v>56</v>
      </c>
      <c r="B56" s="1">
        <v>-15</v>
      </c>
      <c r="C56" s="1">
        <v>180</v>
      </c>
      <c r="D56" s="1"/>
      <c r="E56" s="1"/>
      <c r="F56" s="1">
        <v>0.17319999999999999</v>
      </c>
      <c r="G56" s="1">
        <v>6.3E-2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1.5145999999999999</v>
      </c>
      <c r="AE56" s="1">
        <v>0.1255</v>
      </c>
      <c r="AF56" s="1"/>
      <c r="AG56" s="1"/>
      <c r="AH56" s="1">
        <v>9.2100000000000001E-2</v>
      </c>
      <c r="AI56" s="1">
        <v>9.6199999999999994E-2</v>
      </c>
      <c r="AJ56" s="1"/>
      <c r="AK56" s="1"/>
      <c r="AL56" s="1">
        <v>0.15060000000000001</v>
      </c>
      <c r="AM56" s="1">
        <v>0.1255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>
      <c r="A57" s="1" t="s">
        <v>57</v>
      </c>
      <c r="B57" s="1">
        <v>-15</v>
      </c>
      <c r="C57" s="1">
        <v>180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0.2268</v>
      </c>
      <c r="S57" s="1">
        <v>0.1804</v>
      </c>
      <c r="T57" s="1"/>
      <c r="U57" s="1"/>
      <c r="V57" s="1">
        <v>6.1899999999999997E-2</v>
      </c>
      <c r="W57" s="1">
        <v>8.7599999999999997E-2</v>
      </c>
      <c r="X57" s="1"/>
      <c r="Y57" s="1"/>
      <c r="Z57" s="1">
        <v>1.5</v>
      </c>
      <c r="AA57" s="1">
        <v>0.13400000000000001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0.1328</v>
      </c>
      <c r="AX57" s="1"/>
      <c r="AY57" s="1"/>
      <c r="AZ57" s="1"/>
      <c r="BA57" s="1"/>
    </row>
    <row r="58" spans="1:53">
      <c r="A58" s="1" t="s">
        <v>58</v>
      </c>
      <c r="B58" s="1">
        <v>-15</v>
      </c>
      <c r="C58" s="1">
        <v>180</v>
      </c>
      <c r="D58" s="1"/>
      <c r="E58" s="1"/>
      <c r="F58" s="1">
        <v>0.1026</v>
      </c>
      <c r="G58" s="1">
        <v>9.4E-2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>
        <v>0.16500000000000001</v>
      </c>
      <c r="AE58" s="1">
        <v>0.1386</v>
      </c>
      <c r="AF58" s="1"/>
      <c r="AG58" s="1"/>
      <c r="AH58" s="1">
        <v>1.2673000000000001</v>
      </c>
      <c r="AI58" s="1">
        <v>0.15840000000000001</v>
      </c>
      <c r="AJ58" s="1"/>
      <c r="AK58" s="1"/>
      <c r="AL58" s="1">
        <v>9.5699999999999993E-2</v>
      </c>
      <c r="AM58" s="1">
        <v>8.9099999999999999E-2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>
      <c r="A59" s="1" t="s">
        <v>59</v>
      </c>
      <c r="B59" s="1">
        <v>-15</v>
      </c>
      <c r="C59" s="1">
        <v>180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0.2034</v>
      </c>
      <c r="S59" s="1">
        <v>0.19209999999999999</v>
      </c>
      <c r="T59" s="1"/>
      <c r="U59" s="1"/>
      <c r="V59" s="1">
        <v>0.94350000000000001</v>
      </c>
      <c r="W59" s="1">
        <v>6.7799999999999999E-2</v>
      </c>
      <c r="X59" s="1"/>
      <c r="Y59" s="1"/>
      <c r="Z59" s="1">
        <v>0.15820000000000001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0.10639999999999999</v>
      </c>
      <c r="AX59" s="1"/>
      <c r="AY59" s="1"/>
      <c r="AZ59" s="1"/>
      <c r="BA59" s="1"/>
    </row>
    <row r="60" spans="1:53">
      <c r="A60" s="1" t="s">
        <v>60</v>
      </c>
      <c r="B60" s="4">
        <v>-18</v>
      </c>
      <c r="C60" s="4">
        <v>216</v>
      </c>
      <c r="D60" s="4"/>
      <c r="E60" s="4">
        <v>5.5599999999999997E-2</v>
      </c>
      <c r="F60" s="4">
        <v>8.8900000000000007E-2</v>
      </c>
      <c r="G60" s="4">
        <v>7.0400000000000004E-2</v>
      </c>
      <c r="H60" s="4"/>
      <c r="I60" s="4"/>
      <c r="J60" s="4"/>
      <c r="K60" s="4">
        <v>2.1499999999999998E-2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>
        <v>3.1099999999999999E-2</v>
      </c>
      <c r="AD60" s="4">
        <v>0.20069999999999999</v>
      </c>
      <c r="AE60" s="4">
        <v>0.18759999999999999</v>
      </c>
      <c r="AF60" s="4">
        <v>3.1099999999999999E-2</v>
      </c>
      <c r="AG60" s="4">
        <v>0.33450000000000002</v>
      </c>
      <c r="AH60" s="4">
        <v>0.14929999999999999</v>
      </c>
      <c r="AI60" s="4">
        <v>0.13020000000000001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>
      <c r="A61" s="1" t="s">
        <v>61</v>
      </c>
      <c r="B61" s="4">
        <v>-18</v>
      </c>
      <c r="C61" s="4">
        <v>216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>
        <v>7.1400000000000005E-2</v>
      </c>
      <c r="AA61" s="4">
        <v>0.42859999999999998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>
        <v>0.1429</v>
      </c>
      <c r="AM61" s="4">
        <v>0.35709999999999997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>
      <c r="A62" s="1" t="s">
        <v>62</v>
      </c>
      <c r="B62" s="4">
        <v>-18</v>
      </c>
      <c r="C62" s="4">
        <v>216</v>
      </c>
      <c r="D62" s="4"/>
      <c r="E62" s="4"/>
      <c r="F62" s="4"/>
      <c r="G62" s="4">
        <v>0.25</v>
      </c>
      <c r="H62" s="4"/>
      <c r="I62" s="4"/>
      <c r="J62" s="4"/>
      <c r="K62" s="4">
        <v>5.2600000000000001E-2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v>0.26319999999999999</v>
      </c>
      <c r="AE62" s="4">
        <v>5.2600000000000001E-2</v>
      </c>
      <c r="AF62" s="4"/>
      <c r="AG62" s="4"/>
      <c r="AH62" s="4">
        <v>0.1053</v>
      </c>
      <c r="AI62" s="4">
        <v>0.15790000000000001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>
      <c r="A63" s="1" t="s">
        <v>63</v>
      </c>
      <c r="B63" s="4">
        <v>-18</v>
      </c>
      <c r="C63" s="4">
        <v>216</v>
      </c>
      <c r="D63" s="4"/>
      <c r="E63" s="4"/>
      <c r="F63" s="4">
        <v>0.16669999999999999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6.25E-2</v>
      </c>
      <c r="AD63" s="4">
        <v>0.1875</v>
      </c>
      <c r="AE63" s="4">
        <v>0.25</v>
      </c>
      <c r="AF63" s="4"/>
      <c r="AG63" s="4"/>
      <c r="AH63" s="4">
        <v>0.125</v>
      </c>
      <c r="AI63" s="4">
        <v>6.25E-2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>
      <c r="A64" s="1" t="s">
        <v>64</v>
      </c>
      <c r="B64" s="4">
        <v>-18</v>
      </c>
      <c r="C64" s="4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>
        <v>0.28570000000000001</v>
      </c>
      <c r="AA64" s="4">
        <v>0.35709999999999997</v>
      </c>
      <c r="AB64" s="4"/>
      <c r="AC64" s="4"/>
      <c r="AD64" s="4"/>
      <c r="AE64" s="4"/>
      <c r="AF64" s="4"/>
      <c r="AG64" s="4"/>
      <c r="AH64" s="4"/>
      <c r="AI64" s="4"/>
      <c r="AJ64" s="4"/>
      <c r="AK64" s="4">
        <v>7.1400000000000005E-2</v>
      </c>
      <c r="AL64" s="4">
        <v>7.1400000000000005E-2</v>
      </c>
      <c r="AM64" s="4">
        <v>0.1429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>
      <c r="A65" s="1" t="s">
        <v>65</v>
      </c>
      <c r="B65" s="4">
        <v>-21</v>
      </c>
      <c r="C65" s="4">
        <v>3480</v>
      </c>
      <c r="D65" s="4"/>
      <c r="E65" s="4">
        <v>6.5799999999999997E-2</v>
      </c>
      <c r="F65" s="4">
        <v>0.11840000000000001</v>
      </c>
      <c r="G65" s="4">
        <v>9.2100000000000001E-2</v>
      </c>
      <c r="H65" s="4"/>
      <c r="I65" s="4"/>
      <c r="J65" s="4"/>
      <c r="K65" s="4">
        <v>6.4500000000000002E-2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>
        <v>6.0199999999999997E-2</v>
      </c>
      <c r="AD65" s="4">
        <v>0.1905</v>
      </c>
      <c r="AE65" s="4">
        <v>0.1246</v>
      </c>
      <c r="AF65" s="4"/>
      <c r="AG65" s="4">
        <v>3.3000000000000002E-2</v>
      </c>
      <c r="AH65" s="4">
        <v>0.1404</v>
      </c>
      <c r="AI65" s="4">
        <v>0.1046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>
      <c r="A66" s="1" t="s">
        <v>66</v>
      </c>
      <c r="B66" s="4">
        <v>-18</v>
      </c>
      <c r="C66" s="4">
        <v>216</v>
      </c>
      <c r="D66" s="4"/>
      <c r="E66" s="4">
        <v>7.1400000000000005E-2</v>
      </c>
      <c r="F66" s="4"/>
      <c r="G66" s="4">
        <v>0.1429</v>
      </c>
      <c r="H66" s="4"/>
      <c r="I66" s="4"/>
      <c r="J66" s="4"/>
      <c r="K66" s="4">
        <v>0.12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>
        <v>0.08</v>
      </c>
      <c r="AD66" s="4">
        <v>0.2</v>
      </c>
      <c r="AE66" s="4">
        <v>0.16</v>
      </c>
      <c r="AF66" s="4"/>
      <c r="AG66" s="4"/>
      <c r="AH66" s="4">
        <v>0.08</v>
      </c>
      <c r="AI66" s="4">
        <v>0.24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>
      <c r="A67" s="1" t="s">
        <v>67</v>
      </c>
      <c r="B67" s="4">
        <v>-18</v>
      </c>
      <c r="C67" s="4">
        <v>216</v>
      </c>
      <c r="D67" s="4"/>
      <c r="E67" s="4"/>
      <c r="F67" s="4"/>
      <c r="G67" s="4"/>
      <c r="H67" s="4"/>
      <c r="I67" s="4"/>
      <c r="J67" s="4"/>
      <c r="K67" s="4"/>
      <c r="L67" s="4"/>
      <c r="M67" s="4">
        <v>3.4500000000000003E-2</v>
      </c>
      <c r="N67" s="4"/>
      <c r="O67" s="4">
        <v>5.1700000000000003E-2</v>
      </c>
      <c r="P67" s="4"/>
      <c r="Q67" s="4"/>
      <c r="R67" s="4"/>
      <c r="S67" s="4"/>
      <c r="T67" s="4"/>
      <c r="U67" s="4"/>
      <c r="V67" s="4"/>
      <c r="W67" s="4"/>
      <c r="X67" s="4"/>
      <c r="Y67" s="4">
        <v>1.72E-2</v>
      </c>
      <c r="Z67" s="4">
        <v>0.1207</v>
      </c>
      <c r="AA67" s="4">
        <v>0.2586</v>
      </c>
      <c r="AB67" s="4"/>
      <c r="AC67" s="4"/>
      <c r="AD67" s="4"/>
      <c r="AE67" s="4"/>
      <c r="AF67" s="4"/>
      <c r="AG67" s="4"/>
      <c r="AH67" s="4"/>
      <c r="AI67" s="4"/>
      <c r="AJ67" s="4"/>
      <c r="AK67" s="4">
        <v>5.1700000000000003E-2</v>
      </c>
      <c r="AL67" s="4">
        <v>0.13789999999999999</v>
      </c>
      <c r="AM67" s="4">
        <v>0.27589999999999998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>
      <c r="A68" s="1" t="s">
        <v>68</v>
      </c>
      <c r="B68" s="4">
        <v>-21</v>
      </c>
      <c r="C68" s="4">
        <v>252</v>
      </c>
      <c r="D68" s="4"/>
      <c r="E68" s="4">
        <v>3.1345999999999998</v>
      </c>
      <c r="F68" s="4">
        <v>8.9700000000000002E-2</v>
      </c>
      <c r="G68" s="4">
        <v>7.6899999999999996E-2</v>
      </c>
      <c r="H68" s="4"/>
      <c r="I68" s="4"/>
      <c r="J68" s="4"/>
      <c r="K68" s="4">
        <v>6.0499999999999998E-2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>
        <v>3.8199999999999998E-2</v>
      </c>
      <c r="AD68" s="4">
        <v>0.18790000000000001</v>
      </c>
      <c r="AE68" s="4">
        <v>8.5999999999999993E-2</v>
      </c>
      <c r="AF68" s="4"/>
      <c r="AG68" s="4">
        <v>2.5499999999999998E-2</v>
      </c>
      <c r="AH68" s="4">
        <v>0.121</v>
      </c>
      <c r="AI68" s="4">
        <v>0.121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>
      <c r="A69" s="1" t="s">
        <v>69</v>
      </c>
      <c r="B69" s="4">
        <v>-10</v>
      </c>
      <c r="C69" s="4">
        <v>120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>
        <v>2</v>
      </c>
      <c r="AT69" s="4"/>
      <c r="AU69" s="4"/>
      <c r="AV69" s="4"/>
      <c r="AW69" s="4"/>
      <c r="AX69" s="4">
        <v>1</v>
      </c>
      <c r="AY69" s="4"/>
      <c r="AZ69" s="4"/>
      <c r="BA69" s="4"/>
    </row>
    <row r="70" spans="1:53">
      <c r="A70" s="1" t="s">
        <v>70</v>
      </c>
      <c r="B70" s="4">
        <v>-15</v>
      </c>
      <c r="C70" s="4">
        <v>180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>
        <v>4</v>
      </c>
      <c r="AT70" s="4"/>
      <c r="AU70" s="4"/>
      <c r="AV70" s="4"/>
      <c r="AW70" s="4"/>
      <c r="AX70" s="4">
        <v>3</v>
      </c>
      <c r="AY70" s="4"/>
      <c r="AZ70" s="4"/>
      <c r="BA70" s="4"/>
    </row>
    <row r="71" spans="1:53">
      <c r="A71" s="1" t="s">
        <v>71</v>
      </c>
      <c r="B71" s="4">
        <v>-20</v>
      </c>
      <c r="C71" s="4">
        <v>240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>
        <v>2.5</v>
      </c>
      <c r="AS71" s="4">
        <v>0.5</v>
      </c>
      <c r="AT71" s="4"/>
      <c r="AU71" s="4"/>
      <c r="AV71" s="4"/>
      <c r="AW71" s="4"/>
      <c r="AX71" s="4">
        <v>5</v>
      </c>
      <c r="AY71" s="4"/>
      <c r="AZ71" s="4"/>
      <c r="BA71" s="4"/>
    </row>
    <row r="72" spans="1:53">
      <c r="A72" s="1" t="s">
        <v>72</v>
      </c>
      <c r="B72" s="4">
        <v>-25</v>
      </c>
      <c r="C72" s="4">
        <v>300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>
        <v>2</v>
      </c>
      <c r="AR72" s="4">
        <v>1</v>
      </c>
      <c r="AS72" s="4"/>
      <c r="AT72" s="4"/>
      <c r="AU72" s="4"/>
      <c r="AV72" s="4"/>
      <c r="AW72" s="4"/>
      <c r="AX72" s="4">
        <v>7</v>
      </c>
      <c r="AY72" s="4"/>
      <c r="AZ72" s="4"/>
      <c r="BA72" s="4"/>
    </row>
    <row r="73" spans="1:53">
      <c r="A73" s="1" t="s">
        <v>73</v>
      </c>
      <c r="B73" s="4">
        <v>-30</v>
      </c>
      <c r="C73" s="4">
        <v>360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>
        <v>3</v>
      </c>
      <c r="AR73" s="4">
        <v>0.61539999999999995</v>
      </c>
      <c r="AS73" s="4"/>
      <c r="AT73" s="4"/>
      <c r="AU73" s="4"/>
      <c r="AV73" s="4"/>
      <c r="AW73" s="4"/>
      <c r="AX73" s="4">
        <v>10</v>
      </c>
      <c r="AY73" s="4"/>
      <c r="AZ73" s="4"/>
      <c r="BA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topLeftCell="AK1" workbookViewId="0">
      <selection activeCell="AT1" sqref="AT1:AV1"/>
    </sheetView>
  </sheetViews>
  <sheetFormatPr defaultRowHeight="14.4"/>
  <cols>
    <col min="1" max="1" width="17.6640625" bestFit="1" customWidth="1"/>
    <col min="2" max="2" width="4.109375" bestFit="1" customWidth="1"/>
    <col min="3" max="3" width="7.109375" bestFit="1" customWidth="1"/>
  </cols>
  <sheetData>
    <row r="1" spans="1:53">
      <c r="A1" s="1" t="str">
        <f>Mission!A1</f>
        <v>Action</v>
      </c>
      <c r="B1" s="1" t="str">
        <f>Mission!B1</f>
        <v>理智</v>
      </c>
      <c r="C1" s="1" t="str">
        <f>Mission!C1</f>
        <v>龙门币</v>
      </c>
      <c r="D1" s="1" t="str">
        <f>Mission!D1</f>
        <v>高级作战记录</v>
      </c>
      <c r="E1" s="1" t="str">
        <f>Mission!E1</f>
        <v>中级作战记录</v>
      </c>
      <c r="F1" s="1" t="str">
        <f>Mission!F1</f>
        <v>初级作战记录</v>
      </c>
      <c r="G1" s="1" t="str">
        <f>Mission!G1</f>
        <v>基础作战记录</v>
      </c>
      <c r="H1" s="1" t="str">
        <f>Mission!H1</f>
        <v>白马醇</v>
      </c>
      <c r="I1" s="1" t="str">
        <f>Mission!I1</f>
        <v>扭转醇</v>
      </c>
      <c r="J1" s="1" t="str">
        <f>Mission!J1</f>
        <v>三水锰矿</v>
      </c>
      <c r="K1" s="1" t="str">
        <f>Mission!K1</f>
        <v>轻锰矿</v>
      </c>
      <c r="L1" s="1" t="str">
        <f>Mission!L1</f>
        <v>五水研磨石</v>
      </c>
      <c r="M1" s="1" t="str">
        <f>Mission!M1</f>
        <v>研磨石</v>
      </c>
      <c r="N1" s="1" t="str">
        <f>Mission!N1</f>
        <v>RMA70-24</v>
      </c>
      <c r="O1" s="1" t="str">
        <f>Mission!O1</f>
        <v>RMA70-12</v>
      </c>
      <c r="P1" s="1" t="str">
        <f>Mission!P1</f>
        <v>提纯源岩</v>
      </c>
      <c r="Q1" s="1" t="str">
        <f>Mission!Q1</f>
        <v>固源岩组</v>
      </c>
      <c r="R1" s="1" t="str">
        <f>Mission!R1</f>
        <v>固源岩</v>
      </c>
      <c r="S1" s="1" t="str">
        <f>Mission!S1</f>
        <v>源岩</v>
      </c>
      <c r="T1" s="1" t="str">
        <f>Mission!T1</f>
        <v>改量装置</v>
      </c>
      <c r="U1" s="1" t="str">
        <f>Mission!U1</f>
        <v>全新装置</v>
      </c>
      <c r="V1" s="1" t="str">
        <f>Mission!V1</f>
        <v>装置</v>
      </c>
      <c r="W1" s="1" t="str">
        <f>Mission!W1</f>
        <v>破损装置</v>
      </c>
      <c r="X1" s="1" t="str">
        <f>Mission!X1</f>
        <v>聚酸酯块</v>
      </c>
      <c r="Y1" s="1" t="str">
        <f>Mission!Y1</f>
        <v>聚酸酯组</v>
      </c>
      <c r="Z1" s="1" t="str">
        <f>Mission!Z1</f>
        <v>聚酸酯</v>
      </c>
      <c r="AA1" s="1" t="str">
        <f>Mission!AA1</f>
        <v>酯原料</v>
      </c>
      <c r="AB1" s="1" t="str">
        <f>Mission!AB1</f>
        <v>糖聚块</v>
      </c>
      <c r="AC1" s="1" t="str">
        <f>Mission!AC1</f>
        <v>糖组</v>
      </c>
      <c r="AD1" s="1" t="str">
        <f>Mission!AD1</f>
        <v>糖</v>
      </c>
      <c r="AE1" s="1" t="str">
        <f>Mission!AE1</f>
        <v>代糖</v>
      </c>
      <c r="AF1" s="1" t="str">
        <f>Mission!AF1</f>
        <v>异铁块</v>
      </c>
      <c r="AG1" s="1" t="str">
        <f>Mission!AG1</f>
        <v>异铁组</v>
      </c>
      <c r="AH1" s="1" t="str">
        <f>Mission!AH1</f>
        <v>异铁</v>
      </c>
      <c r="AI1" s="1" t="str">
        <f>Mission!AI1</f>
        <v>异铁碎片</v>
      </c>
      <c r="AJ1" s="1" t="str">
        <f>Mission!AJ1</f>
        <v>酮阵列</v>
      </c>
      <c r="AK1" s="1" t="str">
        <f>Mission!AK1</f>
        <v>酮凝集组</v>
      </c>
      <c r="AL1" s="1" t="str">
        <f>Mission!AL1</f>
        <v>酮凝集</v>
      </c>
      <c r="AM1" s="1" t="str">
        <f>Mission!AM1</f>
        <v>双酮</v>
      </c>
      <c r="AN1" s="1" t="str">
        <f>Mission!AN1</f>
        <v>D32钢</v>
      </c>
      <c r="AO1" s="1" t="str">
        <f>Mission!AO1</f>
        <v>双极纳米片</v>
      </c>
      <c r="AP1" s="1" t="str">
        <f>Mission!AP1</f>
        <v>聚合剂</v>
      </c>
      <c r="AQ1" s="1" t="str">
        <f>Mission!AQ1</f>
        <v>碳素组</v>
      </c>
      <c r="AR1" s="1" t="str">
        <f>Mission!AR1</f>
        <v>碳素</v>
      </c>
      <c r="AS1" s="1" t="str">
        <f>Mission!AS1</f>
        <v>碳</v>
      </c>
      <c r="AT1" s="1" t="str">
        <f>Mission!AT1</f>
        <v>技巧概要·卷3</v>
      </c>
      <c r="AU1" s="1" t="str">
        <f>Mission!AU1</f>
        <v>技巧概要·卷2</v>
      </c>
      <c r="AV1" s="1" t="str">
        <f>Mission!AV1</f>
        <v>技巧概要·卷1</v>
      </c>
      <c r="AW1" s="1" t="str">
        <f>Mission!AW1</f>
        <v>赤金</v>
      </c>
      <c r="AX1" s="1" t="str">
        <f>Mission!AX1</f>
        <v>家具</v>
      </c>
      <c r="AY1" s="1" t="str">
        <f>Mission!AY1</f>
        <v>基础加固建材</v>
      </c>
      <c r="AZ1" s="1" t="str">
        <f>Mission!AZ1</f>
        <v>进阶加固建材</v>
      </c>
      <c r="BA1" s="1" t="str">
        <f>Mission!BA1</f>
        <v>高级加固建材</v>
      </c>
    </row>
    <row r="2" spans="1:53">
      <c r="A2" s="6" t="str">
        <f>INDEX(Mission!$B$1:$BD$1,MATCH(1,$B2:$BA2,0))</f>
        <v>D32钢</v>
      </c>
      <c r="B2" s="4">
        <v>0</v>
      </c>
      <c r="C2" s="4">
        <v>-400</v>
      </c>
      <c r="D2" s="4"/>
      <c r="E2" s="4"/>
      <c r="F2" s="4"/>
      <c r="G2" s="4"/>
      <c r="H2" s="4"/>
      <c r="I2" s="4"/>
      <c r="J2" s="4">
        <v>-1</v>
      </c>
      <c r="K2" s="4"/>
      <c r="L2" s="4">
        <v>-1</v>
      </c>
      <c r="M2" s="4"/>
      <c r="N2" s="4">
        <v>-1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>
        <v>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>
      <c r="A3" s="6" t="str">
        <f>INDEX(Mission!$B$1:$BD$1,MATCH(1,$B3:$BA3,0))</f>
        <v>RMA70-24</v>
      </c>
      <c r="B3" s="4">
        <v>0</v>
      </c>
      <c r="C3" s="4">
        <v>-300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1</v>
      </c>
      <c r="O3" s="4">
        <v>-1</v>
      </c>
      <c r="P3" s="4"/>
      <c r="Q3" s="4">
        <v>-2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>
        <v>-1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>
      <c r="A4" s="6" t="str">
        <f>INDEX(Mission!$B$1:$BD$1,MATCH(1,$B4:$BA4,0))</f>
        <v>三水锰矿</v>
      </c>
      <c r="B4" s="4">
        <v>0</v>
      </c>
      <c r="C4" s="4">
        <v>-300</v>
      </c>
      <c r="D4" s="4"/>
      <c r="E4" s="4"/>
      <c r="F4" s="4"/>
      <c r="G4" s="4"/>
      <c r="H4" s="4"/>
      <c r="I4" s="4">
        <v>-1</v>
      </c>
      <c r="J4" s="4">
        <v>1</v>
      </c>
      <c r="K4" s="4">
        <v>-2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-1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>
      <c r="A5" s="6" t="str">
        <f>INDEX(Mission!$B$1:$BD$1,MATCH(1,$B5:$BA5,0))</f>
        <v>五水研磨石</v>
      </c>
      <c r="B5" s="4">
        <v>0</v>
      </c>
      <c r="C5" s="4">
        <v>-300</v>
      </c>
      <c r="D5" s="4"/>
      <c r="E5" s="4"/>
      <c r="F5" s="4"/>
      <c r="G5" s="4"/>
      <c r="H5" s="4"/>
      <c r="I5" s="4"/>
      <c r="J5" s="4"/>
      <c r="K5" s="4"/>
      <c r="L5" s="4">
        <v>1</v>
      </c>
      <c r="M5" s="4">
        <v>-1</v>
      </c>
      <c r="N5" s="4"/>
      <c r="O5" s="4"/>
      <c r="P5" s="4"/>
      <c r="Q5" s="4"/>
      <c r="R5" s="4"/>
      <c r="S5" s="4"/>
      <c r="T5" s="4"/>
      <c r="U5" s="4">
        <v>-1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-1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>
      <c r="A6" s="6" t="str">
        <f>INDEX(Mission!$B$1:$BD$1,MATCH(1,$B6:$BA6,0))</f>
        <v>全新装置</v>
      </c>
      <c r="B6" s="4">
        <v>0</v>
      </c>
      <c r="C6" s="4">
        <v>-200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1</v>
      </c>
      <c r="V6" s="4">
        <v>-4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>
      <c r="A7" s="6" t="str">
        <f>INDEX(Mission!$B$1:$BD$1,MATCH(1,$B7:$BA7,0))</f>
        <v>双极纳米片</v>
      </c>
      <c r="B7" s="4">
        <v>0</v>
      </c>
      <c r="C7" s="4">
        <v>-400</v>
      </c>
      <c r="D7" s="4"/>
      <c r="E7" s="4"/>
      <c r="F7" s="4"/>
      <c r="G7" s="4"/>
      <c r="H7" s="4">
        <v>-2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-1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>
        <v>1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>
      <c r="A8" s="6" t="str">
        <f>INDEX(Mission!$B$1:$BD$1,MATCH(1,$B8:$BA8,0))</f>
        <v>固源岩</v>
      </c>
      <c r="B8" s="4">
        <v>0</v>
      </c>
      <c r="C8" s="4">
        <v>-100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-3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>
      <c r="A9" s="6" t="str">
        <f>INDEX(Mission!$B$1:$BD$1,MATCH(1,$B9:$BA9,0))</f>
        <v>固源岩组</v>
      </c>
      <c r="B9" s="4">
        <v>0</v>
      </c>
      <c r="C9" s="4">
        <v>-200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>
        <v>-5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>
      <c r="A10" s="6" t="str">
        <f>INDEX(Mission!$B$1:$BD$1,MATCH(1,$B10:$BA10,0))</f>
        <v>基础加固建材</v>
      </c>
      <c r="B10" s="4">
        <v>0</v>
      </c>
      <c r="C10" s="4">
        <v>-800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>
        <v>-1.83</v>
      </c>
      <c r="AT10" s="4"/>
      <c r="AU10" s="4"/>
      <c r="AV10" s="4"/>
      <c r="AW10" s="4"/>
      <c r="AX10" s="4"/>
      <c r="AY10" s="4">
        <v>1</v>
      </c>
      <c r="AZ10" s="4"/>
      <c r="BA10" s="4"/>
    </row>
    <row r="11" spans="1:53">
      <c r="A11" s="1" t="s">
        <v>2</v>
      </c>
      <c r="B11" s="4">
        <v>0</v>
      </c>
      <c r="C11" s="4">
        <v>-200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>
        <v>-1</v>
      </c>
      <c r="AT11" s="4"/>
      <c r="AU11" s="4"/>
      <c r="AV11" s="4"/>
      <c r="AW11" s="4"/>
      <c r="AX11" s="4">
        <v>4</v>
      </c>
      <c r="AY11" s="4"/>
      <c r="AZ11" s="4"/>
      <c r="BA11" s="4"/>
    </row>
    <row r="12" spans="1:53">
      <c r="A12" s="1" t="s">
        <v>2</v>
      </c>
      <c r="B12" s="4">
        <v>0</v>
      </c>
      <c r="C12" s="4">
        <v>-200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v>-1</v>
      </c>
      <c r="AS12" s="4"/>
      <c r="AT12" s="4"/>
      <c r="AU12" s="4"/>
      <c r="AV12" s="4"/>
      <c r="AW12" s="4"/>
      <c r="AX12" s="4">
        <v>8</v>
      </c>
      <c r="AY12" s="4"/>
      <c r="AZ12" s="4"/>
      <c r="BA12" s="4"/>
    </row>
    <row r="13" spans="1:53">
      <c r="A13" s="1" t="s">
        <v>2</v>
      </c>
      <c r="B13" s="4">
        <v>0</v>
      </c>
      <c r="C13" s="4">
        <v>-200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>
        <v>-1</v>
      </c>
      <c r="AR13" s="4"/>
      <c r="AS13" s="4"/>
      <c r="AT13" s="4"/>
      <c r="AU13" s="4"/>
      <c r="AV13" s="4"/>
      <c r="AW13" s="4"/>
      <c r="AX13" s="4">
        <v>12</v>
      </c>
      <c r="AY13" s="4"/>
      <c r="AZ13" s="4"/>
      <c r="BA13" s="4"/>
    </row>
    <row r="14" spans="1:53">
      <c r="A14" s="1" t="s">
        <v>2</v>
      </c>
      <c r="B14" s="4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>
        <v>8</v>
      </c>
      <c r="AY14" s="4">
        <v>-1</v>
      </c>
      <c r="AZ14" s="4"/>
      <c r="BA14" s="4"/>
    </row>
    <row r="15" spans="1:53">
      <c r="A15" s="1" t="s">
        <v>2</v>
      </c>
      <c r="B15" s="4"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>
        <v>16</v>
      </c>
      <c r="AY15" s="4"/>
      <c r="AZ15" s="4">
        <v>-1</v>
      </c>
      <c r="BA15" s="4"/>
    </row>
    <row r="16" spans="1:53">
      <c r="A16" s="1" t="s">
        <v>2</v>
      </c>
      <c r="B16" s="4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>
        <v>24</v>
      </c>
      <c r="AY16" s="4"/>
      <c r="AZ16" s="4"/>
      <c r="BA16" s="4">
        <v>-1</v>
      </c>
    </row>
    <row r="17" spans="1:53">
      <c r="A17" s="6" t="str">
        <f>INDEX(Mission!$B$1:$BD$1,MATCH(1,$B17:$BA17,0))</f>
        <v>异铁</v>
      </c>
      <c r="B17" s="4">
        <v>0</v>
      </c>
      <c r="C17" s="4">
        <v>-100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>
        <v>1</v>
      </c>
      <c r="AI17" s="4">
        <v>-3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>
      <c r="A18" s="6" t="str">
        <f>INDEX(Mission!$B$1:$BD$1,MATCH(1,$B18:$BA18,0))</f>
        <v>异铁块</v>
      </c>
      <c r="B18" s="4">
        <v>0</v>
      </c>
      <c r="C18" s="4">
        <v>-300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-1</v>
      </c>
      <c r="V18" s="4"/>
      <c r="W18" s="4"/>
      <c r="X18" s="4"/>
      <c r="Y18" s="4">
        <v>-1</v>
      </c>
      <c r="Z18" s="4"/>
      <c r="AA18" s="4"/>
      <c r="AB18" s="4"/>
      <c r="AC18" s="4"/>
      <c r="AD18" s="4"/>
      <c r="AE18" s="4"/>
      <c r="AF18" s="4">
        <v>1</v>
      </c>
      <c r="AG18" s="4">
        <v>-2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>
      <c r="A19" s="6" t="str">
        <f>INDEX(Mission!$B$1:$BD$1,MATCH(1,$B19:$BA19,0))</f>
        <v>异铁组</v>
      </c>
      <c r="B19" s="4">
        <v>0</v>
      </c>
      <c r="C19" s="4">
        <v>-200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>
        <v>1</v>
      </c>
      <c r="AH19" s="4">
        <v>-4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>
      <c r="A20" s="6" t="str">
        <f>INDEX(Mission!$B$1:$BD$1,MATCH(1,$B20:$BA20,0))</f>
        <v>技巧概要·卷1</v>
      </c>
      <c r="B20" s="4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>
        <v>1</v>
      </c>
      <c r="AW20" s="4">
        <v>-3</v>
      </c>
      <c r="AX20" s="4"/>
      <c r="AY20" s="4"/>
      <c r="AZ20" s="4"/>
      <c r="BA20" s="4"/>
    </row>
    <row r="21" spans="1:53">
      <c r="A21" s="6" t="str">
        <f>INDEX(Mission!$B$1:$BD$1,MATCH(1,$B21:$BA21,0))</f>
        <v>技巧概要·卷2</v>
      </c>
      <c r="B21" s="4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>
        <v>1</v>
      </c>
      <c r="AV21" s="4">
        <v>-3</v>
      </c>
      <c r="AW21" s="4"/>
      <c r="AX21" s="4"/>
      <c r="AY21" s="4"/>
      <c r="AZ21" s="4"/>
      <c r="BA21" s="4"/>
    </row>
    <row r="22" spans="1:53">
      <c r="A22" s="6" t="str">
        <f>INDEX(Mission!$B$1:$BD$1,MATCH(1,$B22:$BA22,0))</f>
        <v>提纯源岩</v>
      </c>
      <c r="B22" s="4">
        <v>0</v>
      </c>
      <c r="C22" s="4">
        <v>-300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  <c r="Q22" s="4">
        <v>-4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>
      <c r="A23" s="6" t="str">
        <f>INDEX(Mission!$B$1:$BD$1,MATCH(1,$B23:$BA23,0))</f>
        <v>改量装置</v>
      </c>
      <c r="B23" s="4">
        <v>0</v>
      </c>
      <c r="C23" s="4">
        <v>-300</v>
      </c>
      <c r="D23" s="4"/>
      <c r="E23" s="4"/>
      <c r="F23" s="4"/>
      <c r="G23" s="4"/>
      <c r="H23" s="4"/>
      <c r="I23" s="4"/>
      <c r="J23" s="4"/>
      <c r="K23" s="4"/>
      <c r="L23" s="4"/>
      <c r="M23" s="4">
        <v>-1</v>
      </c>
      <c r="N23" s="4"/>
      <c r="O23" s="4"/>
      <c r="P23" s="4"/>
      <c r="Q23" s="4">
        <v>-2</v>
      </c>
      <c r="R23" s="4"/>
      <c r="S23" s="4"/>
      <c r="T23" s="4">
        <v>1</v>
      </c>
      <c r="U23" s="4">
        <v>-1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>
      <c r="A24" s="6" t="str">
        <f>INDEX(Mission!$B$1:$BD$1,MATCH(1,$B24:$BA24,0))</f>
        <v>白马醇</v>
      </c>
      <c r="B24" s="4">
        <v>0</v>
      </c>
      <c r="C24" s="4">
        <v>-300</v>
      </c>
      <c r="D24" s="4"/>
      <c r="E24" s="4"/>
      <c r="F24" s="4"/>
      <c r="G24" s="4"/>
      <c r="H24" s="4">
        <v>1</v>
      </c>
      <c r="I24" s="4">
        <v>-1</v>
      </c>
      <c r="J24" s="4"/>
      <c r="K24" s="4"/>
      <c r="L24" s="4"/>
      <c r="M24" s="4"/>
      <c r="N24" s="4"/>
      <c r="O24" s="4">
        <v>-1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>
        <v>-1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>
      <c r="A25" s="6" t="str">
        <f>INDEX(Mission!$B$1:$BD$1,MATCH(1,$B25:$BA25,0))</f>
        <v>碳素</v>
      </c>
      <c r="B25" s="4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>
        <v>1</v>
      </c>
      <c r="AS25" s="4">
        <v>-2.83</v>
      </c>
      <c r="AT25" s="4"/>
      <c r="AU25" s="4"/>
      <c r="AV25" s="4"/>
      <c r="AW25" s="4"/>
      <c r="AX25" s="4"/>
      <c r="AY25" s="4"/>
      <c r="AZ25" s="4"/>
      <c r="BA25" s="4"/>
    </row>
    <row r="26" spans="1:53">
      <c r="A26" s="6" t="str">
        <f>INDEX(Mission!$B$1:$BD$1,MATCH(1,$B26:$BA26,0))</f>
        <v>碳素组</v>
      </c>
      <c r="B26" s="4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>
        <v>1</v>
      </c>
      <c r="AR26" s="4">
        <v>-2.83</v>
      </c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A27" s="6" t="str">
        <f>INDEX(Mission!$B$1:$BD$1,MATCH(1,$B27:$BA27,0))</f>
        <v>糖</v>
      </c>
      <c r="B27" s="4">
        <v>0</v>
      </c>
      <c r="C27" s="4">
        <v>-100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v>1</v>
      </c>
      <c r="AE27" s="4">
        <v>-3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A28" s="6" t="str">
        <f>INDEX(Mission!$B$1:$BD$1,MATCH(1,$B28:$BA28,0))</f>
        <v>糖组</v>
      </c>
      <c r="B28" s="4">
        <v>0</v>
      </c>
      <c r="C28" s="4">
        <v>-200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1</v>
      </c>
      <c r="AD28" s="4">
        <v>-4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>
      <c r="A29" s="6" t="str">
        <f>INDEX(Mission!$B$1:$BD$1,MATCH(1,$B29:$BA29,0))</f>
        <v>糖聚块</v>
      </c>
      <c r="B29" s="4">
        <v>0</v>
      </c>
      <c r="C29" s="4">
        <v>-300</v>
      </c>
      <c r="D29" s="4"/>
      <c r="E29" s="4"/>
      <c r="F29" s="4"/>
      <c r="G29" s="4"/>
      <c r="H29" s="4"/>
      <c r="I29" s="4"/>
      <c r="J29" s="4"/>
      <c r="K29" s="4">
        <v>-1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>
        <v>1</v>
      </c>
      <c r="AC29" s="4">
        <v>-2</v>
      </c>
      <c r="AD29" s="4"/>
      <c r="AE29" s="4"/>
      <c r="AF29" s="4"/>
      <c r="AG29" s="4">
        <v>-1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>
      <c r="A30" s="6" t="str">
        <f>INDEX(Mission!$B$1:$BD$1,MATCH(1,$B30:$BA30,0))</f>
        <v>聚合剂</v>
      </c>
      <c r="B30" s="4">
        <v>0</v>
      </c>
      <c r="C30" s="4">
        <v>-400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v>-1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-1</v>
      </c>
      <c r="AG30" s="4"/>
      <c r="AH30" s="4"/>
      <c r="AI30" s="4"/>
      <c r="AJ30" s="4">
        <v>-1</v>
      </c>
      <c r="AK30" s="4"/>
      <c r="AL30" s="4"/>
      <c r="AM30" s="4"/>
      <c r="AN30" s="4"/>
      <c r="AO30" s="4"/>
      <c r="AP30" s="4">
        <v>1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>
      <c r="A31" s="6" t="str">
        <f>INDEX(Mission!$B$1:$BD$1,MATCH(1,$B31:$BA31,0))</f>
        <v>聚酸酯</v>
      </c>
      <c r="B31" s="4">
        <v>0</v>
      </c>
      <c r="C31" s="4">
        <v>-100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v>1</v>
      </c>
      <c r="AA31" s="4">
        <v>-3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>
      <c r="A32" s="6" t="str">
        <f>INDEX(Mission!$B$1:$BD$1,MATCH(1,$B32:$BA32,0))</f>
        <v>聚酸酯块</v>
      </c>
      <c r="B32" s="4">
        <v>0</v>
      </c>
      <c r="C32" s="4">
        <v>-300</v>
      </c>
      <c r="D32" s="4"/>
      <c r="E32" s="4"/>
      <c r="F32" s="4"/>
      <c r="G32" s="4"/>
      <c r="H32" s="4"/>
      <c r="I32" s="4">
        <v>-1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>
        <v>1</v>
      </c>
      <c r="Y32" s="4">
        <v>-2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-1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>
      <c r="A33" s="6" t="str">
        <f>INDEX(Mission!$B$1:$BD$1,MATCH(1,$B33:$BA33,0))</f>
        <v>聚酸酯组</v>
      </c>
      <c r="B33" s="4">
        <v>0</v>
      </c>
      <c r="C33" s="4">
        <v>-200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>
        <v>1</v>
      </c>
      <c r="Z33" s="4">
        <v>-4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>
      <c r="A34" s="6" t="str">
        <f>INDEX(Mission!$B$1:$BD$1,MATCH(1,$B34:$BA34,0))</f>
        <v>装置</v>
      </c>
      <c r="B34" s="4">
        <v>0</v>
      </c>
      <c r="C34" s="4">
        <v>-100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v>1</v>
      </c>
      <c r="W34" s="4">
        <v>-3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>
      <c r="A35" s="6" t="str">
        <f>INDEX(Mission!$B$1:$BD$1,MATCH(1,$B35:$BA35,0))</f>
        <v>进阶加固建材</v>
      </c>
      <c r="B35" s="4">
        <v>0</v>
      </c>
      <c r="C35" s="4">
        <v>-2400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>
        <v>-1.83</v>
      </c>
      <c r="AS35" s="4"/>
      <c r="AT35" s="4"/>
      <c r="AU35" s="4"/>
      <c r="AV35" s="4"/>
      <c r="AW35" s="4"/>
      <c r="AX35" s="4"/>
      <c r="AY35" s="4"/>
      <c r="AZ35" s="4">
        <v>1</v>
      </c>
      <c r="BA35" s="4"/>
    </row>
    <row r="36" spans="1:53">
      <c r="A36" s="6" t="str">
        <f>INDEX(Mission!$B$1:$BD$1,MATCH(1,$B36:$BA36,0))</f>
        <v>酮凝集</v>
      </c>
      <c r="B36" s="4">
        <v>0</v>
      </c>
      <c r="C36" s="4">
        <v>-100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>
        <v>1</v>
      </c>
      <c r="AM36" s="4">
        <v>-3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>
      <c r="A37" s="6" t="str">
        <f>INDEX(Mission!$B$1:$BD$1,MATCH(1,$B37:$BA37,0))</f>
        <v>酮凝集组</v>
      </c>
      <c r="B37" s="4">
        <v>0</v>
      </c>
      <c r="C37" s="4">
        <v>-200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1</v>
      </c>
      <c r="AL37" s="4">
        <v>-4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>
      <c r="A38" s="6" t="str">
        <f>INDEX(Mission!$B$1:$BD$1,MATCH(1,$B38:$BA38,0))</f>
        <v>酮阵列</v>
      </c>
      <c r="B38" s="4">
        <v>0</v>
      </c>
      <c r="C38" s="4">
        <v>-300</v>
      </c>
      <c r="D38" s="4"/>
      <c r="E38" s="4"/>
      <c r="F38" s="4"/>
      <c r="G38" s="4"/>
      <c r="H38" s="4"/>
      <c r="I38" s="4"/>
      <c r="J38" s="4"/>
      <c r="K38" s="4">
        <v>-1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-1</v>
      </c>
      <c r="AD38" s="4"/>
      <c r="AE38" s="4"/>
      <c r="AF38" s="4"/>
      <c r="AG38" s="4"/>
      <c r="AH38" s="4"/>
      <c r="AI38" s="4"/>
      <c r="AJ38" s="4">
        <v>1</v>
      </c>
      <c r="AK38" s="4">
        <v>-2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>
      <c r="A39" s="6" t="str">
        <f>INDEX(Mission!$B$1:$BD$1,MATCH(1,$B39:$BA39,0))</f>
        <v>高级加固建材</v>
      </c>
      <c r="B39" s="4">
        <v>0</v>
      </c>
      <c r="C39" s="4">
        <v>-7200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>
        <v>-1.83</v>
      </c>
      <c r="AR39" s="4"/>
      <c r="AS39" s="4"/>
      <c r="AT39" s="4"/>
      <c r="AU39" s="4"/>
      <c r="AV39" s="4"/>
      <c r="AW39" s="4"/>
      <c r="AX39" s="4"/>
      <c r="AY39" s="4"/>
      <c r="AZ39" s="4"/>
      <c r="BA3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B26" sqref="B26"/>
    </sheetView>
  </sheetViews>
  <sheetFormatPr defaultRowHeight="14.4"/>
  <cols>
    <col min="1" max="1" width="17.6640625" bestFit="1" customWidth="1"/>
    <col min="2" max="2" width="17.6640625" customWidth="1"/>
    <col min="3" max="3" width="16.33203125" bestFit="1" customWidth="1"/>
    <col min="4" max="4" width="12" bestFit="1" customWidth="1"/>
    <col min="5" max="5" width="8.33203125" bestFit="1" customWidth="1"/>
    <col min="6" max="6" width="9.44140625" bestFit="1" customWidth="1"/>
  </cols>
  <sheetData>
    <row r="1" spans="1:6">
      <c r="C1" s="7" t="s">
        <v>74</v>
      </c>
      <c r="D1" s="7" t="s">
        <v>75</v>
      </c>
      <c r="E1" s="7" t="s">
        <v>76</v>
      </c>
      <c r="F1" s="10" t="s">
        <v>213</v>
      </c>
    </row>
    <row r="2" spans="1:6">
      <c r="A2" s="9" t="s">
        <v>112</v>
      </c>
      <c r="B2" s="1" t="s">
        <v>163</v>
      </c>
      <c r="C2">
        <v>4.0000000000000001E-3</v>
      </c>
      <c r="D2">
        <v>4.0000000000000001E-3</v>
      </c>
      <c r="E2" t="s">
        <v>77</v>
      </c>
    </row>
    <row r="3" spans="1:6">
      <c r="A3" s="9" t="s">
        <v>113</v>
      </c>
      <c r="B3" s="1" t="s">
        <v>164</v>
      </c>
      <c r="C3">
        <v>10</v>
      </c>
      <c r="D3">
        <v>10</v>
      </c>
      <c r="E3" t="s">
        <v>78</v>
      </c>
    </row>
    <row r="4" spans="1:6">
      <c r="A4" s="9" t="s">
        <v>114</v>
      </c>
      <c r="B4" s="1" t="s">
        <v>165</v>
      </c>
      <c r="C4">
        <v>6.666666666666667</v>
      </c>
      <c r="D4">
        <v>5</v>
      </c>
      <c r="E4" t="s">
        <v>79</v>
      </c>
    </row>
    <row r="5" spans="1:6">
      <c r="A5" s="9" t="s">
        <v>115</v>
      </c>
      <c r="B5" s="1" t="s">
        <v>166</v>
      </c>
      <c r="C5">
        <v>3</v>
      </c>
      <c r="D5">
        <v>2</v>
      </c>
      <c r="E5" t="s">
        <v>80</v>
      </c>
    </row>
    <row r="6" spans="1:6">
      <c r="A6" s="9" t="s">
        <v>116</v>
      </c>
      <c r="B6" s="1" t="s">
        <v>167</v>
      </c>
      <c r="C6">
        <v>3.75</v>
      </c>
      <c r="D6">
        <v>1</v>
      </c>
      <c r="E6" t="s">
        <v>80</v>
      </c>
    </row>
    <row r="7" spans="1:6">
      <c r="A7" s="9" t="s">
        <v>117</v>
      </c>
      <c r="B7" s="1" t="s">
        <v>168</v>
      </c>
      <c r="C7">
        <v>367.34693877551018</v>
      </c>
      <c r="D7">
        <v>142.07386561983961</v>
      </c>
      <c r="E7" t="s">
        <v>81</v>
      </c>
    </row>
    <row r="8" spans="1:6">
      <c r="A8" s="9" t="s">
        <v>118</v>
      </c>
      <c r="B8" s="1" t="s">
        <v>169</v>
      </c>
      <c r="C8">
        <v>47.380889707817843</v>
      </c>
      <c r="D8">
        <v>47.380889707817843</v>
      </c>
      <c r="E8" t="s">
        <v>82</v>
      </c>
    </row>
    <row r="9" spans="1:6">
      <c r="A9" s="9" t="s">
        <v>119</v>
      </c>
      <c r="B9" s="1" t="s">
        <v>170</v>
      </c>
      <c r="C9">
        <v>560.74766355140196</v>
      </c>
      <c r="D9">
        <v>163.70430431038039</v>
      </c>
      <c r="E9" t="s">
        <v>81</v>
      </c>
    </row>
    <row r="10" spans="1:6">
      <c r="A10" s="9" t="s">
        <v>120</v>
      </c>
      <c r="B10" s="1" t="s">
        <v>171</v>
      </c>
      <c r="C10">
        <v>41.186161449752881</v>
      </c>
      <c r="D10">
        <v>41.186161449752881</v>
      </c>
      <c r="E10" t="s">
        <v>83</v>
      </c>
      <c r="F10" s="11">
        <v>23</v>
      </c>
    </row>
    <row r="11" spans="1:6">
      <c r="A11" s="9" t="s">
        <v>121</v>
      </c>
      <c r="B11" s="1" t="s">
        <v>172</v>
      </c>
      <c r="C11">
        <v>575.34246575342468</v>
      </c>
      <c r="D11">
        <v>151.67010177781719</v>
      </c>
      <c r="E11" t="s">
        <v>81</v>
      </c>
    </row>
    <row r="12" spans="1:6">
      <c r="A12" s="9" t="s">
        <v>122</v>
      </c>
      <c r="B12" s="1" t="s">
        <v>173</v>
      </c>
      <c r="C12">
        <v>50.386294927779637</v>
      </c>
      <c r="D12">
        <v>50.386294927779637</v>
      </c>
      <c r="E12" t="s">
        <v>84</v>
      </c>
    </row>
    <row r="13" spans="1:6">
      <c r="A13" s="9" t="s">
        <v>123</v>
      </c>
      <c r="B13" s="1" t="s">
        <v>174</v>
      </c>
      <c r="C13">
        <v>464.6017699115045</v>
      </c>
      <c r="D13">
        <v>144.3888855942501</v>
      </c>
      <c r="E13" t="s">
        <v>81</v>
      </c>
    </row>
    <row r="14" spans="1:6">
      <c r="A14" s="9" t="s">
        <v>124</v>
      </c>
      <c r="B14" s="1" t="s">
        <v>175</v>
      </c>
      <c r="C14">
        <v>53.078556263269633</v>
      </c>
      <c r="D14">
        <v>53.078556263269633</v>
      </c>
      <c r="E14" t="s">
        <v>85</v>
      </c>
      <c r="F14" s="11">
        <v>15</v>
      </c>
    </row>
    <row r="15" spans="1:6">
      <c r="A15" s="9" t="s">
        <v>125</v>
      </c>
      <c r="B15" s="1" t="s">
        <v>176</v>
      </c>
      <c r="C15">
        <v>380.54968287526418</v>
      </c>
      <c r="D15">
        <v>99.721312256732091</v>
      </c>
      <c r="E15" t="s">
        <v>81</v>
      </c>
    </row>
    <row r="16" spans="1:6">
      <c r="A16" s="9" t="s">
        <v>126</v>
      </c>
      <c r="B16" s="1" t="s">
        <v>177</v>
      </c>
      <c r="C16">
        <v>26.4142637023993</v>
      </c>
      <c r="D16">
        <v>24.630328064183018</v>
      </c>
      <c r="E16" t="s">
        <v>81</v>
      </c>
      <c r="F16">
        <v>28</v>
      </c>
    </row>
    <row r="17" spans="1:6">
      <c r="A17" s="9" t="s">
        <v>127</v>
      </c>
      <c r="B17" s="1" t="s">
        <v>178</v>
      </c>
      <c r="C17">
        <v>4.7660656128366039</v>
      </c>
      <c r="D17">
        <v>4.7660656128366039</v>
      </c>
      <c r="E17" t="s">
        <v>86</v>
      </c>
      <c r="F17" s="12">
        <f>F16*4</f>
        <v>112</v>
      </c>
    </row>
    <row r="18" spans="1:6">
      <c r="A18" s="9" t="s">
        <v>128</v>
      </c>
      <c r="B18" s="1" t="s">
        <v>179</v>
      </c>
      <c r="C18">
        <v>3.3684210526315792</v>
      </c>
      <c r="D18">
        <v>3.3684210526315792</v>
      </c>
      <c r="E18" t="s">
        <v>87</v>
      </c>
    </row>
    <row r="19" spans="1:6">
      <c r="A19" s="9" t="s">
        <v>129</v>
      </c>
      <c r="B19" s="1" t="s">
        <v>180</v>
      </c>
      <c r="C19">
        <v>491.80327868852447</v>
      </c>
      <c r="D19">
        <v>152.78600922789079</v>
      </c>
      <c r="E19" t="s">
        <v>81</v>
      </c>
    </row>
    <row r="20" spans="1:6">
      <c r="A20" s="9" t="s">
        <v>130</v>
      </c>
      <c r="B20" s="1" t="s">
        <v>181</v>
      </c>
      <c r="C20">
        <v>51.939058171745152</v>
      </c>
      <c r="D20">
        <v>51.939058171745152</v>
      </c>
      <c r="E20" t="s">
        <v>88</v>
      </c>
      <c r="F20" s="11">
        <v>11</v>
      </c>
    </row>
    <row r="21" spans="1:6">
      <c r="A21" s="9" t="s">
        <v>131</v>
      </c>
      <c r="B21" s="1" t="s">
        <v>182</v>
      </c>
      <c r="C21">
        <v>15.21555367709214</v>
      </c>
      <c r="D21">
        <v>15.21555367709214</v>
      </c>
      <c r="E21" t="s">
        <v>89</v>
      </c>
    </row>
    <row r="22" spans="1:6">
      <c r="A22" s="9" t="s">
        <v>132</v>
      </c>
      <c r="B22" s="1" t="s">
        <v>183</v>
      </c>
      <c r="C22">
        <v>6.6312997347480103</v>
      </c>
      <c r="D22">
        <v>6.6312997347480103</v>
      </c>
      <c r="E22" t="s">
        <v>90</v>
      </c>
    </row>
    <row r="23" spans="1:6">
      <c r="A23" s="9" t="s">
        <v>133</v>
      </c>
      <c r="B23" s="1" t="s">
        <v>184</v>
      </c>
      <c r="C23">
        <v>728.74493927125513</v>
      </c>
      <c r="D23">
        <v>154.9327463165458</v>
      </c>
      <c r="E23" t="s">
        <v>81</v>
      </c>
    </row>
    <row r="24" spans="1:6">
      <c r="A24" s="9" t="s">
        <v>134</v>
      </c>
      <c r="B24" s="1" t="s">
        <v>185</v>
      </c>
      <c r="C24">
        <v>32.751091703056773</v>
      </c>
      <c r="D24">
        <v>32.751091703056773</v>
      </c>
      <c r="E24" t="s">
        <v>91</v>
      </c>
      <c r="F24" s="11">
        <v>8</v>
      </c>
    </row>
    <row r="25" spans="1:6">
      <c r="A25" s="9" t="s">
        <v>135</v>
      </c>
      <c r="B25" s="1" t="s">
        <v>186</v>
      </c>
      <c r="C25">
        <v>10</v>
      </c>
      <c r="D25">
        <v>10</v>
      </c>
      <c r="E25" t="s">
        <v>92</v>
      </c>
    </row>
    <row r="26" spans="1:6">
      <c r="A26" s="9" t="s">
        <v>136</v>
      </c>
      <c r="B26" s="1" t="s">
        <v>187</v>
      </c>
      <c r="C26">
        <v>4.6667185190946574</v>
      </c>
      <c r="D26">
        <v>4.6667185190946574</v>
      </c>
      <c r="E26" t="s">
        <v>93</v>
      </c>
    </row>
    <row r="27" spans="1:6">
      <c r="A27" s="9" t="s">
        <v>137</v>
      </c>
      <c r="B27" s="1" t="s">
        <v>188</v>
      </c>
      <c r="C27">
        <v>415.70438799076209</v>
      </c>
      <c r="D27">
        <v>171.35974942554961</v>
      </c>
      <c r="E27" t="s">
        <v>81</v>
      </c>
    </row>
    <row r="28" spans="1:6">
      <c r="A28" s="9" t="s">
        <v>138</v>
      </c>
      <c r="B28" s="1" t="s">
        <v>189</v>
      </c>
      <c r="C28">
        <v>44.182621502209138</v>
      </c>
      <c r="D28">
        <v>40.414419648752137</v>
      </c>
      <c r="E28" t="s">
        <v>81</v>
      </c>
      <c r="F28">
        <v>38</v>
      </c>
    </row>
    <row r="29" spans="1:6">
      <c r="A29" s="9" t="s">
        <v>139</v>
      </c>
      <c r="B29" s="1" t="s">
        <v>190</v>
      </c>
      <c r="C29">
        <v>9.9036049121880367</v>
      </c>
      <c r="D29">
        <v>9.9036049121880367</v>
      </c>
      <c r="E29" t="s">
        <v>94</v>
      </c>
      <c r="F29" s="12">
        <f>F28*4</f>
        <v>152</v>
      </c>
    </row>
    <row r="30" spans="1:6">
      <c r="A30" s="9" t="s">
        <v>140</v>
      </c>
      <c r="B30" s="1" t="s">
        <v>191</v>
      </c>
      <c r="C30">
        <v>5.081085658635728</v>
      </c>
      <c r="D30">
        <v>5.081085658635728</v>
      </c>
      <c r="E30" t="s">
        <v>95</v>
      </c>
    </row>
    <row r="31" spans="1:6">
      <c r="A31" s="9" t="s">
        <v>141</v>
      </c>
      <c r="B31" s="1" t="s">
        <v>192</v>
      </c>
      <c r="C31">
        <v>578.77813504823155</v>
      </c>
      <c r="D31">
        <v>182.17964723138681</v>
      </c>
      <c r="E31" t="s">
        <v>81</v>
      </c>
    </row>
    <row r="32" spans="1:6">
      <c r="A32" s="9" t="s">
        <v>142</v>
      </c>
      <c r="B32" s="1" t="s">
        <v>193</v>
      </c>
      <c r="C32">
        <v>48.999591670069407</v>
      </c>
      <c r="D32">
        <v>48.14474867829243</v>
      </c>
      <c r="E32" t="s">
        <v>81</v>
      </c>
      <c r="F32">
        <v>16</v>
      </c>
    </row>
    <row r="33" spans="1:6">
      <c r="A33" s="9" t="s">
        <v>143</v>
      </c>
      <c r="B33" s="1" t="s">
        <v>194</v>
      </c>
      <c r="C33">
        <v>11.83618716957311</v>
      </c>
      <c r="D33">
        <v>11.83618716957311</v>
      </c>
      <c r="E33" t="s">
        <v>96</v>
      </c>
      <c r="F33" s="12">
        <f>F32*4</f>
        <v>64</v>
      </c>
    </row>
    <row r="34" spans="1:6">
      <c r="A34" s="9" t="s">
        <v>144</v>
      </c>
      <c r="B34" s="1" t="s">
        <v>195</v>
      </c>
      <c r="C34">
        <v>6.2092517851598883</v>
      </c>
      <c r="D34">
        <v>6.2092517851598883</v>
      </c>
      <c r="E34" t="s">
        <v>97</v>
      </c>
    </row>
    <row r="35" spans="1:6">
      <c r="A35" s="9" t="s">
        <v>145</v>
      </c>
      <c r="B35" s="1" t="s">
        <v>196</v>
      </c>
      <c r="C35">
        <v>450</v>
      </c>
      <c r="D35">
        <v>164.4999275037338</v>
      </c>
      <c r="E35" t="s">
        <v>81</v>
      </c>
    </row>
    <row r="36" spans="1:6">
      <c r="A36" s="9" t="s">
        <v>146</v>
      </c>
      <c r="B36" s="1" t="s">
        <v>197</v>
      </c>
      <c r="C36">
        <v>40.849673202614383</v>
      </c>
      <c r="D36">
        <v>40.849673202614383</v>
      </c>
      <c r="E36" t="s">
        <v>98</v>
      </c>
      <c r="F36" s="11">
        <v>6</v>
      </c>
    </row>
    <row r="37" spans="1:6">
      <c r="A37" s="9" t="s">
        <v>147</v>
      </c>
      <c r="B37" s="1" t="s">
        <v>198</v>
      </c>
      <c r="C37">
        <v>11.70046801872075</v>
      </c>
      <c r="D37">
        <v>11.70046801872075</v>
      </c>
      <c r="E37" t="s">
        <v>99</v>
      </c>
    </row>
    <row r="38" spans="1:6">
      <c r="A38" s="9" t="s">
        <v>148</v>
      </c>
      <c r="B38" s="1" t="s">
        <v>199</v>
      </c>
      <c r="C38">
        <v>5.5715479617420378</v>
      </c>
      <c r="D38">
        <v>5.5715479617420378</v>
      </c>
      <c r="E38" t="s">
        <v>100</v>
      </c>
    </row>
    <row r="39" spans="1:6">
      <c r="A39" s="9" t="s">
        <v>149</v>
      </c>
      <c r="B39" s="1" t="s">
        <v>200</v>
      </c>
      <c r="D39">
        <v>461.36329168244771</v>
      </c>
      <c r="E39" t="s">
        <v>81</v>
      </c>
    </row>
    <row r="40" spans="1:6">
      <c r="A40" s="9" t="s">
        <v>150</v>
      </c>
      <c r="B40" s="1" t="s">
        <v>201</v>
      </c>
      <c r="D40">
        <v>438.53374046757023</v>
      </c>
      <c r="E40" t="s">
        <v>81</v>
      </c>
    </row>
    <row r="41" spans="1:6">
      <c r="A41" s="9" t="s">
        <v>151</v>
      </c>
      <c r="B41" s="1" t="s">
        <v>202</v>
      </c>
      <c r="D41">
        <v>448.00088699185261</v>
      </c>
      <c r="E41" t="s">
        <v>81</v>
      </c>
    </row>
    <row r="42" spans="1:6">
      <c r="A42" s="9" t="s">
        <v>152</v>
      </c>
      <c r="B42" s="1" t="s">
        <v>203</v>
      </c>
      <c r="C42">
        <v>10</v>
      </c>
      <c r="D42">
        <v>10</v>
      </c>
      <c r="E42" t="s">
        <v>101</v>
      </c>
    </row>
    <row r="43" spans="1:6">
      <c r="A43" s="9" t="s">
        <v>153</v>
      </c>
      <c r="B43" s="1" t="s">
        <v>204</v>
      </c>
      <c r="C43">
        <v>8</v>
      </c>
      <c r="D43">
        <v>8</v>
      </c>
      <c r="E43" t="s">
        <v>102</v>
      </c>
    </row>
    <row r="44" spans="1:6">
      <c r="A44" s="9" t="s">
        <v>154</v>
      </c>
      <c r="B44" s="1" t="s">
        <v>205</v>
      </c>
      <c r="C44">
        <v>3.75</v>
      </c>
      <c r="D44">
        <v>3.75</v>
      </c>
      <c r="E44" t="s">
        <v>103</v>
      </c>
    </row>
    <row r="45" spans="1:6">
      <c r="A45" s="9" t="s">
        <v>155</v>
      </c>
      <c r="B45" s="1" t="s">
        <v>206</v>
      </c>
      <c r="C45">
        <v>12</v>
      </c>
      <c r="D45">
        <v>12</v>
      </c>
      <c r="E45" t="s">
        <v>104</v>
      </c>
    </row>
    <row r="46" spans="1:6">
      <c r="A46" s="9" t="s">
        <v>156</v>
      </c>
      <c r="B46" s="1" t="s">
        <v>207</v>
      </c>
      <c r="C46">
        <v>6.666666666666667</v>
      </c>
      <c r="D46">
        <v>6.666666666666667</v>
      </c>
      <c r="E46" t="s">
        <v>105</v>
      </c>
    </row>
    <row r="47" spans="1:6">
      <c r="A47" s="9" t="s">
        <v>157</v>
      </c>
      <c r="B47" s="1" t="s">
        <v>208</v>
      </c>
      <c r="C47">
        <v>3</v>
      </c>
      <c r="D47">
        <v>3</v>
      </c>
      <c r="E47" t="s">
        <v>106</v>
      </c>
    </row>
    <row r="48" spans="1:6">
      <c r="A48" s="9" t="s">
        <v>158</v>
      </c>
      <c r="B48" s="1" t="s">
        <v>209</v>
      </c>
      <c r="C48">
        <v>37.197768133911957</v>
      </c>
      <c r="D48">
        <v>37.197768133911957</v>
      </c>
      <c r="E48" t="s">
        <v>107</v>
      </c>
    </row>
    <row r="49" spans="1:5">
      <c r="A49" s="9" t="s">
        <v>159</v>
      </c>
      <c r="B49" s="1" t="s">
        <v>2</v>
      </c>
      <c r="C49">
        <v>3</v>
      </c>
      <c r="D49">
        <v>3</v>
      </c>
      <c r="E49" t="s">
        <v>101</v>
      </c>
    </row>
    <row r="50" spans="1:5">
      <c r="A50" s="9" t="s">
        <v>160</v>
      </c>
      <c r="B50" s="1" t="s">
        <v>210</v>
      </c>
      <c r="D50">
        <v>10.0625</v>
      </c>
      <c r="E50" t="s">
        <v>81</v>
      </c>
    </row>
    <row r="51" spans="1:5">
      <c r="A51" s="9" t="s">
        <v>161</v>
      </c>
      <c r="B51" s="1" t="s">
        <v>211</v>
      </c>
      <c r="D51">
        <v>24.24</v>
      </c>
      <c r="E51" t="s">
        <v>81</v>
      </c>
    </row>
    <row r="52" spans="1:5">
      <c r="A52" s="9" t="s">
        <v>162</v>
      </c>
      <c r="B52" s="1" t="s">
        <v>212</v>
      </c>
      <c r="D52">
        <v>47.1</v>
      </c>
      <c r="E52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"/>
  <sheetViews>
    <sheetView topLeftCell="A40" workbookViewId="0">
      <selection activeCell="A51" sqref="A51:XFD51"/>
    </sheetView>
  </sheetViews>
  <sheetFormatPr defaultRowHeight="14.4"/>
  <cols>
    <col min="5" max="5" width="13.6640625" bestFit="1" customWidth="1"/>
  </cols>
  <sheetData>
    <row r="1" spans="1:6">
      <c r="A1" t="str">
        <f>Mission!A1</f>
        <v>Action</v>
      </c>
      <c r="B1" t="s">
        <v>1</v>
      </c>
      <c r="C1" t="s">
        <v>108</v>
      </c>
      <c r="D1" t="s">
        <v>109</v>
      </c>
      <c r="E1" t="s">
        <v>110</v>
      </c>
    </row>
    <row r="2" spans="1:6">
      <c r="A2" t="str">
        <f>Mission!A73</f>
        <v>SK-5</v>
      </c>
      <c r="B2">
        <f>Mission!B73</f>
        <v>-30</v>
      </c>
      <c r="C2">
        <f t="array" ref="C2">SUMPRODUCT(Mission!$C73:$BA73,TRANSPOSE(Value!$D$2:$D$52))</f>
        <v>66.363200000000006</v>
      </c>
      <c r="D2">
        <f t="shared" ref="D2:D33" si="0">C2+B2</f>
        <v>36.363200000000006</v>
      </c>
      <c r="E2" t="str">
        <f>IFERROR(INDEX(Value!$A$2:$A$52,MATCH(A2,Value!$E$2:$E$52,0)),FALSE)</f>
        <v>碳素组</v>
      </c>
      <c r="F2" s="13">
        <f t="shared" ref="F2:F33" si="1">-D2/B2</f>
        <v>1.2121066666666669</v>
      </c>
    </row>
    <row r="3" spans="1:6">
      <c r="A3" t="str">
        <f>Mission!A3</f>
        <v>1-3</v>
      </c>
      <c r="B3">
        <f>Mission!B3</f>
        <v>-6</v>
      </c>
      <c r="C3">
        <f t="array" ref="C3">SUMPRODUCT(Mission!$C3:$BA3,TRANSPOSE(Value!$D$2:$D$52))</f>
        <v>13.00611578921805</v>
      </c>
      <c r="D3">
        <f t="shared" si="0"/>
        <v>7.0061157892180503</v>
      </c>
      <c r="E3" t="str">
        <f>IFERROR(INDEX(Value!$A$2:$A$52,MATCH(A3,Value!$E$2:$E$52,0)),FALSE)</f>
        <v>赤金</v>
      </c>
      <c r="F3" s="13">
        <f t="shared" si="1"/>
        <v>1.1676859648696751</v>
      </c>
    </row>
    <row r="4" spans="1:6">
      <c r="A4" t="str">
        <f>Mission!A5</f>
        <v>1-7</v>
      </c>
      <c r="B4">
        <f>Mission!B5</f>
        <v>-6</v>
      </c>
      <c r="C4">
        <f t="array" ref="C4">SUMPRODUCT(Mission!$C5:$BA5,TRANSPOSE(Value!$D$2:$D$52))</f>
        <v>12.804645938176133</v>
      </c>
      <c r="D4">
        <f t="shared" si="0"/>
        <v>6.8046459381761331</v>
      </c>
      <c r="E4" t="str">
        <f>IFERROR(INDEX(Value!$A$2:$A$52,MATCH(A4,Value!$E$2:$E$52,0)),FALSE)</f>
        <v>固源岩</v>
      </c>
      <c r="F4" s="13">
        <f t="shared" si="1"/>
        <v>1.1341076563626888</v>
      </c>
    </row>
    <row r="5" spans="1:6">
      <c r="A5" t="str">
        <f>Mission!A9</f>
        <v>2-2</v>
      </c>
      <c r="B5">
        <f>Mission!B9</f>
        <v>-9</v>
      </c>
      <c r="C5">
        <f t="array" ref="C5">SUMPRODUCT(Mission!$C9:$BA9,TRANSPOSE(Value!$D$2:$D$52))</f>
        <v>19.051568943158586</v>
      </c>
      <c r="D5">
        <f t="shared" si="0"/>
        <v>10.051568943158586</v>
      </c>
      <c r="E5" t="b">
        <f>IFERROR(INDEX(Value!$A$2:$A$52,MATCH(A5,Value!$E$2:$E$52,0)),FALSE)</f>
        <v>0</v>
      </c>
      <c r="F5" s="13">
        <f t="shared" si="1"/>
        <v>1.1168409936842874</v>
      </c>
    </row>
    <row r="6" spans="1:6">
      <c r="A6" t="str">
        <f>Mission!A72</f>
        <v>SK-4</v>
      </c>
      <c r="B6">
        <f>Mission!B72</f>
        <v>-25</v>
      </c>
      <c r="C6">
        <f t="array" ref="C6">SUMPRODUCT(Mission!$C72:$BA72,TRANSPOSE(Value!$D$2:$D$52))</f>
        <v>50.2</v>
      </c>
      <c r="D6">
        <f t="shared" si="0"/>
        <v>25.200000000000003</v>
      </c>
      <c r="E6" t="b">
        <f>IFERROR(INDEX(Value!$A$2:$A$52,MATCH(A6,Value!$E$2:$E$52,0)),FALSE)</f>
        <v>0</v>
      </c>
      <c r="F6" s="13">
        <f t="shared" si="1"/>
        <v>1.008</v>
      </c>
    </row>
    <row r="7" spans="1:6">
      <c r="A7" t="str">
        <f>Mission!A27</f>
        <v>4-4</v>
      </c>
      <c r="B7">
        <f>Mission!B27</f>
        <v>-18</v>
      </c>
      <c r="C7">
        <f t="array" ref="C7">SUMPRODUCT(Mission!$C27:$BA27,TRANSPOSE(Value!$D$2:$D$52))</f>
        <v>34.816058904028324</v>
      </c>
      <c r="D7">
        <f t="shared" si="0"/>
        <v>16.816058904028324</v>
      </c>
      <c r="E7" t="str">
        <f>IFERROR(INDEX(Value!$A$2:$A$52,MATCH(A7,Value!$E$2:$E$52,0)),FALSE)</f>
        <v>扭转醇</v>
      </c>
      <c r="F7" s="13">
        <f t="shared" si="1"/>
        <v>0.93422549466824023</v>
      </c>
    </row>
    <row r="8" spans="1:6">
      <c r="A8" t="str">
        <f>Mission!A53</f>
        <v>S2-7</v>
      </c>
      <c r="B8">
        <f>Mission!B53</f>
        <v>-12</v>
      </c>
      <c r="C8">
        <f t="array" ref="C8">SUMPRODUCT(Mission!$C53:$BA53,TRANSPOSE(Value!$D$2:$D$52))</f>
        <v>23.003221260946088</v>
      </c>
      <c r="D8">
        <f t="shared" si="0"/>
        <v>11.003221260946088</v>
      </c>
      <c r="E8" t="str">
        <f>IFERROR(INDEX(Value!$A$2:$A$52,MATCH(A8,Value!$E$2:$E$52,0)),FALSE)</f>
        <v>酯原料</v>
      </c>
      <c r="F8" s="13">
        <f t="shared" si="1"/>
        <v>0.91693510507884068</v>
      </c>
    </row>
    <row r="9" spans="1:6">
      <c r="A9" t="str">
        <f>Mission!A71</f>
        <v>SK-3</v>
      </c>
      <c r="B9">
        <f>Mission!B71</f>
        <v>-20</v>
      </c>
      <c r="C9">
        <f t="array" ref="C9">SUMPRODUCT(Mission!$C71:$BA71,TRANSPOSE(Value!$D$2:$D$52))</f>
        <v>37.835000000000001</v>
      </c>
      <c r="D9">
        <f t="shared" si="0"/>
        <v>17.835000000000001</v>
      </c>
      <c r="E9" t="str">
        <f>IFERROR(INDEX(Value!$A$2:$A$52,MATCH(A9,Value!$E$2:$E$52,0)),FALSE)</f>
        <v>碳素</v>
      </c>
      <c r="F9" s="13">
        <f t="shared" si="1"/>
        <v>0.89175000000000004</v>
      </c>
    </row>
    <row r="10" spans="1:6">
      <c r="A10" t="str">
        <f>Mission!A4</f>
        <v>1-5</v>
      </c>
      <c r="B10">
        <f>Mission!B4</f>
        <v>-6</v>
      </c>
      <c r="C10">
        <f t="array" ref="C10">SUMPRODUCT(Mission!$C4:$BA4,TRANSPOSE(Value!$D$2:$D$52))</f>
        <v>11.164100169962587</v>
      </c>
      <c r="D10">
        <f t="shared" si="0"/>
        <v>5.1641001699625875</v>
      </c>
      <c r="E10" t="str">
        <f>IFERROR(INDEX(Value!$A$2:$A$52,MATCH(A10,Value!$E$2:$E$52,0)),FALSE)</f>
        <v>破损装置</v>
      </c>
      <c r="F10" s="13">
        <f t="shared" si="1"/>
        <v>0.86068336166043125</v>
      </c>
    </row>
    <row r="11" spans="1:6">
      <c r="A11" t="str">
        <f>Mission!A25</f>
        <v>4-2</v>
      </c>
      <c r="B11">
        <f>Mission!B25</f>
        <v>-18</v>
      </c>
      <c r="C11">
        <f t="array" ref="C11">SUMPRODUCT(Mission!$C25:$BA25,TRANSPOSE(Value!$D$2:$D$52))</f>
        <v>32.303218365455642</v>
      </c>
      <c r="D11">
        <f t="shared" si="0"/>
        <v>14.303218365455642</v>
      </c>
      <c r="E11" t="b">
        <f>IFERROR(INDEX(Value!$A$2:$A$52,MATCH(A11,Value!$E$2:$E$52,0)),FALSE)</f>
        <v>0</v>
      </c>
      <c r="F11" s="13">
        <f t="shared" si="1"/>
        <v>0.79462324252531347</v>
      </c>
    </row>
    <row r="12" spans="1:6">
      <c r="A12" t="str">
        <f>Mission!A6</f>
        <v>1-8</v>
      </c>
      <c r="B12">
        <f>Mission!B6</f>
        <v>-9</v>
      </c>
      <c r="C12">
        <f t="array" ref="C12">SUMPRODUCT(Mission!$C6:$BA6,TRANSPOSE(Value!$D$2:$D$52))</f>
        <v>15.925105246103069</v>
      </c>
      <c r="D12">
        <f t="shared" si="0"/>
        <v>6.9251052461030689</v>
      </c>
      <c r="E12" t="b">
        <f>IFERROR(INDEX(Value!$A$2:$A$52,MATCH(A12,Value!$E$2:$E$52,0)),FALSE)</f>
        <v>0</v>
      </c>
      <c r="F12" s="13">
        <f t="shared" si="1"/>
        <v>0.76945613845589655</v>
      </c>
    </row>
    <row r="13" spans="1:6">
      <c r="A13" t="str">
        <f>Mission!A2</f>
        <v>1-12</v>
      </c>
      <c r="B13">
        <f>Mission!B2</f>
        <v>-9</v>
      </c>
      <c r="C13">
        <f t="array" ref="C13">SUMPRODUCT(Mission!$C2:$BA2,TRANSPOSE(Value!$D$2:$D$52))</f>
        <v>15.698069697966245</v>
      </c>
      <c r="D13">
        <f t="shared" si="0"/>
        <v>6.6980696979662451</v>
      </c>
      <c r="E13" t="str">
        <f>IFERROR(INDEX(Value!$A$2:$A$52,MATCH(A13,Value!$E$2:$E$52,0)),FALSE)</f>
        <v>装置</v>
      </c>
      <c r="F13" s="13">
        <f t="shared" si="1"/>
        <v>0.74422996644069395</v>
      </c>
    </row>
    <row r="14" spans="1:6">
      <c r="A14" t="str">
        <f>Mission!A51</f>
        <v>S2-5</v>
      </c>
      <c r="B14">
        <f>Mission!B51</f>
        <v>-12</v>
      </c>
      <c r="C14">
        <f t="array" ref="C14">SUMPRODUCT(Mission!$C51:$BA51,TRANSPOSE(Value!$D$2:$D$52))</f>
        <v>20.804473617470812</v>
      </c>
      <c r="D14">
        <f t="shared" si="0"/>
        <v>8.804473617470812</v>
      </c>
      <c r="E14" t="str">
        <f>IFERROR(INDEX(Value!$A$2:$A$52,MATCH(A14,Value!$E$2:$E$52,0)),FALSE)</f>
        <v>源岩</v>
      </c>
      <c r="F14" s="13">
        <f t="shared" si="1"/>
        <v>0.7337061347892343</v>
      </c>
    </row>
    <row r="15" spans="1:6">
      <c r="A15" t="str">
        <f>Mission!A18</f>
        <v>3-2</v>
      </c>
      <c r="B15">
        <f>Mission!B18</f>
        <v>-15</v>
      </c>
      <c r="C15">
        <f t="array" ref="C15">SUMPRODUCT(Mission!$C18:$BA18,TRANSPOSE(Value!$D$2:$D$52))</f>
        <v>25.999847786209287</v>
      </c>
      <c r="D15">
        <f t="shared" si="0"/>
        <v>10.999847786209287</v>
      </c>
      <c r="E15" t="str">
        <f>IFERROR(INDEX(Value!$A$2:$A$52,MATCH(A15,Value!$E$2:$E$52,0)),FALSE)</f>
        <v>轻锰矿</v>
      </c>
      <c r="F15" s="13">
        <f t="shared" si="1"/>
        <v>0.73332318574728583</v>
      </c>
    </row>
    <row r="16" spans="1:6">
      <c r="A16" t="str">
        <f>Mission!A48</f>
        <v>S2-1</v>
      </c>
      <c r="B16">
        <f>Mission!B48</f>
        <v>-9</v>
      </c>
      <c r="C16">
        <f t="array" ref="C16">SUMPRODUCT(Mission!$C48:$BA48,TRANSPOSE(Value!$D$2:$D$52))</f>
        <v>15.576791119420109</v>
      </c>
      <c r="D16">
        <f t="shared" si="0"/>
        <v>6.5767911194201094</v>
      </c>
      <c r="E16" t="str">
        <f>IFERROR(INDEX(Value!$A$2:$A$52,MATCH(A16,Value!$E$2:$E$52,0)),FALSE)</f>
        <v>酮凝集</v>
      </c>
      <c r="F16" s="13">
        <f t="shared" si="1"/>
        <v>0.73075456882445655</v>
      </c>
    </row>
    <row r="17" spans="1:6">
      <c r="A17" t="str">
        <f>Mission!A24</f>
        <v>4-10</v>
      </c>
      <c r="B17">
        <f>Mission!B24</f>
        <v>-21</v>
      </c>
      <c r="C17">
        <f t="array" ref="C17">SUMPRODUCT(Mission!$C24:$BA24,TRANSPOSE(Value!$D$2:$D$52))</f>
        <v>36.263422336218284</v>
      </c>
      <c r="D17">
        <f t="shared" si="0"/>
        <v>15.263422336218284</v>
      </c>
      <c r="E17" t="b">
        <f>IFERROR(INDEX(Value!$A$2:$A$52,MATCH(A17,Value!$E$2:$E$52,0)),FALSE)</f>
        <v>0</v>
      </c>
      <c r="F17" s="13">
        <f t="shared" si="1"/>
        <v>0.72682963505801346</v>
      </c>
    </row>
    <row r="18" spans="1:6">
      <c r="A18" t="str">
        <f>Mission!A60</f>
        <v>S4-1</v>
      </c>
      <c r="B18">
        <f>Mission!B60</f>
        <v>-18</v>
      </c>
      <c r="C18">
        <f t="array" ref="C18">SUMPRODUCT(Mission!$C60:$BA60,TRANSPOSE(Value!$D$2:$D$52))</f>
        <v>30.81924888631211</v>
      </c>
      <c r="D18">
        <f t="shared" si="0"/>
        <v>12.81924888631211</v>
      </c>
      <c r="E18" t="b">
        <f>IFERROR(INDEX(Value!$A$2:$A$52,MATCH(A18,Value!$E$2:$E$52,0)),FALSE)</f>
        <v>0</v>
      </c>
      <c r="F18" s="13">
        <f t="shared" si="1"/>
        <v>0.71218049368400616</v>
      </c>
    </row>
    <row r="19" spans="1:6">
      <c r="A19" t="str">
        <f>Mission!A20</f>
        <v>3-4</v>
      </c>
      <c r="B19">
        <f>Mission!B20</f>
        <v>-15</v>
      </c>
      <c r="C19">
        <f t="array" ref="C19">SUMPRODUCT(Mission!$C20:$BA20,TRANSPOSE(Value!$D$2:$D$52))</f>
        <v>25.124484791427186</v>
      </c>
      <c r="D19">
        <f t="shared" si="0"/>
        <v>10.124484791427186</v>
      </c>
      <c r="E19" t="str">
        <f>IFERROR(INDEX(Value!$A$2:$A$52,MATCH(A19,Value!$E$2:$E$52,0)),FALSE)</f>
        <v>全新装置</v>
      </c>
      <c r="F19" s="13">
        <f t="shared" si="1"/>
        <v>0.67496565276181242</v>
      </c>
    </row>
    <row r="20" spans="1:6">
      <c r="A20" t="str">
        <f>Mission!A13</f>
        <v>2-6</v>
      </c>
      <c r="B20">
        <f>Mission!B13</f>
        <v>-12</v>
      </c>
      <c r="C20">
        <f t="array" ref="C20">SUMPRODUCT(Mission!$C13:$BA13,TRANSPOSE(Value!$D$2:$D$52))</f>
        <v>19.962993961564809</v>
      </c>
      <c r="D20">
        <f t="shared" si="0"/>
        <v>7.9629939615648091</v>
      </c>
      <c r="E20" t="str">
        <f>IFERROR(INDEX(Value!$A$2:$A$52,MATCH(A20,Value!$E$2:$E$52,0)),FALSE)</f>
        <v>聚酸酯组</v>
      </c>
      <c r="F20" s="13">
        <f t="shared" si="1"/>
        <v>0.66358283013040076</v>
      </c>
    </row>
    <row r="21" spans="1:6">
      <c r="A21" t="str">
        <f>Mission!A70</f>
        <v>SK-2</v>
      </c>
      <c r="B21">
        <f>Mission!B70</f>
        <v>-15</v>
      </c>
      <c r="C21">
        <f t="array" ref="C21">SUMPRODUCT(Mission!$C70:$BA70,TRANSPOSE(Value!$D$2:$D$52))</f>
        <v>24.72</v>
      </c>
      <c r="D21">
        <f t="shared" si="0"/>
        <v>9.7199999999999989</v>
      </c>
      <c r="E21" t="str">
        <f>IFERROR(INDEX(Value!$A$2:$A$52,MATCH(A21,Value!$E$2:$E$52,0)),FALSE)</f>
        <v>碳</v>
      </c>
      <c r="F21" s="13">
        <f t="shared" si="1"/>
        <v>0.64799999999999991</v>
      </c>
    </row>
    <row r="22" spans="1:6">
      <c r="A22" t="str">
        <f>Mission!A11</f>
        <v>2-4</v>
      </c>
      <c r="B22">
        <f>Mission!B11</f>
        <v>-12</v>
      </c>
      <c r="C22">
        <f t="array" ref="C22">SUMPRODUCT(Mission!$C11:$BA11,TRANSPOSE(Value!$D$2:$D$52))</f>
        <v>19.612131992188054</v>
      </c>
      <c r="D22">
        <f t="shared" si="0"/>
        <v>7.6121319921880541</v>
      </c>
      <c r="E22" t="b">
        <f>IFERROR(INDEX(Value!$A$2:$A$52,MATCH(A22,Value!$E$2:$E$52,0)),FALSE)</f>
        <v>0</v>
      </c>
      <c r="F22" s="13">
        <f t="shared" si="1"/>
        <v>0.63434433268233781</v>
      </c>
    </row>
    <row r="23" spans="1:6">
      <c r="A23" t="str">
        <f>Mission!A57</f>
        <v>S3-2</v>
      </c>
      <c r="B23">
        <f>Mission!B57</f>
        <v>-15</v>
      </c>
      <c r="C23">
        <f t="array" ref="C23">SUMPRODUCT(Mission!$C57:$BA57,TRANSPOSE(Value!$D$2:$D$52))</f>
        <v>24.496555358004201</v>
      </c>
      <c r="D23">
        <f t="shared" si="0"/>
        <v>9.4965553580042013</v>
      </c>
      <c r="E23" t="str">
        <f>IFERROR(INDEX(Value!$A$2:$A$52,MATCH(A23,Value!$E$2:$E$52,0)),FALSE)</f>
        <v>聚酸酯</v>
      </c>
      <c r="F23" s="13">
        <f t="shared" si="1"/>
        <v>0.63310369053361337</v>
      </c>
    </row>
    <row r="24" spans="1:6">
      <c r="A24" t="str">
        <f>Mission!A30</f>
        <v>4-7</v>
      </c>
      <c r="B24">
        <f>Mission!B30</f>
        <v>-18</v>
      </c>
      <c r="C24">
        <f t="array" ref="C24">SUMPRODUCT(Mission!$C30:$BA30,TRANSPOSE(Value!$D$2:$D$52))</f>
        <v>28.400679973575549</v>
      </c>
      <c r="D24">
        <f t="shared" si="0"/>
        <v>10.400679973575549</v>
      </c>
      <c r="E24" t="b">
        <f>IFERROR(INDEX(Value!$A$2:$A$52,MATCH(A24,Value!$E$2:$E$52,0)),FALSE)</f>
        <v>0</v>
      </c>
      <c r="F24" s="13">
        <f t="shared" si="1"/>
        <v>0.57781555408753049</v>
      </c>
    </row>
    <row r="25" spans="1:6">
      <c r="A25" t="str">
        <f>Mission!A28</f>
        <v>4-5</v>
      </c>
      <c r="B25">
        <f>Mission!B28</f>
        <v>-18</v>
      </c>
      <c r="C25">
        <f t="array" ref="C25">SUMPRODUCT(Mission!$C28:$BA28,TRANSPOSE(Value!$D$2:$D$52))</f>
        <v>28.167315389091257</v>
      </c>
      <c r="D25">
        <f t="shared" si="0"/>
        <v>10.167315389091257</v>
      </c>
      <c r="E25" t="b">
        <f>IFERROR(INDEX(Value!$A$2:$A$52,MATCH(A25,Value!$E$2:$E$52,0)),FALSE)</f>
        <v>0</v>
      </c>
      <c r="F25" s="13">
        <f t="shared" si="1"/>
        <v>0.56485085494951426</v>
      </c>
    </row>
    <row r="26" spans="1:6">
      <c r="A26" t="str">
        <f>Mission!A37</f>
        <v>CA-5</v>
      </c>
      <c r="B26">
        <f>Mission!B37</f>
        <v>-30</v>
      </c>
      <c r="C26">
        <f t="array" ref="C26">SUMPRODUCT(Mission!$C37:$BA37,TRANSPOSE(Value!$D$2:$D$52))</f>
        <v>45.94</v>
      </c>
      <c r="D26">
        <f t="shared" si="0"/>
        <v>15.939999999999998</v>
      </c>
      <c r="E26" t="str">
        <f>IFERROR(INDEX(Value!$A$2:$A$52,MATCH(A26,Value!$E$2:$E$52,0)),FALSE)</f>
        <v>技巧概要-卷3</v>
      </c>
      <c r="F26" s="13">
        <f t="shared" si="1"/>
        <v>0.53133333333333321</v>
      </c>
    </row>
    <row r="27" spans="1:6">
      <c r="A27" t="str">
        <f>Mission!A31</f>
        <v>4-8</v>
      </c>
      <c r="B27">
        <f>Mission!B31</f>
        <v>-21</v>
      </c>
      <c r="C27">
        <f t="array" ref="C27">SUMPRODUCT(Mission!$C31:$BA31,TRANSPOSE(Value!$D$2:$D$52))</f>
        <v>31.955764046398862</v>
      </c>
      <c r="D27">
        <f t="shared" si="0"/>
        <v>10.955764046398862</v>
      </c>
      <c r="E27" t="b">
        <f>IFERROR(INDEX(Value!$A$2:$A$52,MATCH(A27,Value!$E$2:$E$52,0)),FALSE)</f>
        <v>0</v>
      </c>
      <c r="F27" s="13">
        <f t="shared" si="1"/>
        <v>0.52170304982851723</v>
      </c>
    </row>
    <row r="28" spans="1:6">
      <c r="A28" t="str">
        <f>Mission!A15</f>
        <v>2-8</v>
      </c>
      <c r="B28">
        <f>Mission!B15</f>
        <v>-12</v>
      </c>
      <c r="C28">
        <f t="array" ref="C28">SUMPRODUCT(Mission!$C15:$BA15,TRANSPOSE(Value!$D$2:$D$52))</f>
        <v>18.145679261511376</v>
      </c>
      <c r="D28">
        <f t="shared" si="0"/>
        <v>6.1456792615113756</v>
      </c>
      <c r="E28" t="b">
        <f>IFERROR(INDEX(Value!$A$2:$A$52,MATCH(A28,Value!$E$2:$E$52,0)),FALSE)</f>
        <v>0</v>
      </c>
      <c r="F28" s="13">
        <f t="shared" si="1"/>
        <v>0.5121399384592813</v>
      </c>
    </row>
    <row r="29" spans="1:6">
      <c r="A29" t="str">
        <f>Mission!A59</f>
        <v>S3-4</v>
      </c>
      <c r="B29">
        <f>Mission!B59</f>
        <v>-15</v>
      </c>
      <c r="C29">
        <f t="array" ref="C29">SUMPRODUCT(Mission!$C59:$BA59,TRANSPOSE(Value!$D$2:$D$52))</f>
        <v>22.681810975662074</v>
      </c>
      <c r="D29">
        <f t="shared" si="0"/>
        <v>7.6818109756620743</v>
      </c>
      <c r="E29" t="b">
        <f>IFERROR(INDEX(Value!$A$2:$A$52,MATCH(A29,Value!$E$2:$E$52,0)),FALSE)</f>
        <v>0</v>
      </c>
      <c r="F29" s="13">
        <f t="shared" si="1"/>
        <v>0.51212073171080497</v>
      </c>
    </row>
    <row r="30" spans="1:6">
      <c r="A30" t="str">
        <f>Mission!A32</f>
        <v>4-9</v>
      </c>
      <c r="B30">
        <f>Mission!B32</f>
        <v>-21</v>
      </c>
      <c r="C30">
        <f t="array" ref="C30">SUMPRODUCT(Mission!$C32:$BA32,TRANSPOSE(Value!$D$2:$D$52))</f>
        <v>31.367424955160249</v>
      </c>
      <c r="D30">
        <f t="shared" si="0"/>
        <v>10.367424955160249</v>
      </c>
      <c r="E30" t="b">
        <f>IFERROR(INDEX(Value!$A$2:$A$52,MATCH(A30,Value!$E$2:$E$52,0)),FALSE)</f>
        <v>0</v>
      </c>
      <c r="F30" s="13">
        <f t="shared" si="1"/>
        <v>0.49368690262667853</v>
      </c>
    </row>
    <row r="31" spans="1:6">
      <c r="A31" t="str">
        <f>Mission!A17</f>
        <v>3-1</v>
      </c>
      <c r="B31">
        <f>Mission!B17</f>
        <v>-15</v>
      </c>
      <c r="C31">
        <f t="array" ref="C31">SUMPRODUCT(Mission!$C17:$BA17,TRANSPOSE(Value!$D$2:$D$52))</f>
        <v>22.253279755506959</v>
      </c>
      <c r="D31">
        <f t="shared" si="0"/>
        <v>7.2532797555069592</v>
      </c>
      <c r="E31" t="str">
        <f>IFERROR(INDEX(Value!$A$2:$A$52,MATCH(A31,Value!$E$2:$E$52,0)),FALSE)</f>
        <v>酮凝集组</v>
      </c>
      <c r="F31" s="13">
        <f t="shared" si="1"/>
        <v>0.48355198370046393</v>
      </c>
    </row>
    <row r="32" spans="1:6">
      <c r="A32" t="str">
        <f>Mission!A29</f>
        <v>4-6</v>
      </c>
      <c r="B32">
        <f>Mission!B29</f>
        <v>-18</v>
      </c>
      <c r="C32">
        <f t="array" ref="C32">SUMPRODUCT(Mission!$C29:$BA29,TRANSPOSE(Value!$D$2:$D$52))</f>
        <v>26.701713271169016</v>
      </c>
      <c r="D32">
        <f t="shared" si="0"/>
        <v>8.7017132711690159</v>
      </c>
      <c r="E32" t="b">
        <f>IFERROR(INDEX(Value!$A$2:$A$52,MATCH(A32,Value!$E$2:$E$52,0)),FALSE)</f>
        <v>0</v>
      </c>
      <c r="F32" s="13">
        <f t="shared" si="1"/>
        <v>0.48342851506494533</v>
      </c>
    </row>
    <row r="33" spans="1:6">
      <c r="A33" t="str">
        <f>Mission!A8</f>
        <v>2-10</v>
      </c>
      <c r="B33">
        <f>Mission!B8</f>
        <v>-15</v>
      </c>
      <c r="C33">
        <f t="array" ref="C33">SUMPRODUCT(Mission!$C8:$BA8,TRANSPOSE(Value!$D$2:$D$52))</f>
        <v>21.960435931313224</v>
      </c>
      <c r="D33">
        <f t="shared" si="0"/>
        <v>6.9604359313132242</v>
      </c>
      <c r="E33" t="str">
        <f>IFERROR(INDEX(Value!$A$2:$A$52,MATCH(A33,Value!$E$2:$E$52,0)),FALSE)</f>
        <v>RMA70-12</v>
      </c>
      <c r="F33" s="13">
        <f t="shared" si="1"/>
        <v>0.46402906208754829</v>
      </c>
    </row>
    <row r="34" spans="1:6">
      <c r="A34" t="str">
        <f>Mission!A26</f>
        <v>4-3</v>
      </c>
      <c r="B34">
        <f>Mission!B26</f>
        <v>-18</v>
      </c>
      <c r="C34">
        <f t="array" ref="C34">SUMPRODUCT(Mission!$C26:$BA26,TRANSPOSE(Value!$D$2:$D$52))</f>
        <v>26.324520613945204</v>
      </c>
      <c r="D34">
        <f t="shared" ref="D34:D65" si="2">C34+B34</f>
        <v>8.3245206139452037</v>
      </c>
      <c r="E34" t="b">
        <f>IFERROR(INDEX(Value!$A$2:$A$52,MATCH(A34,Value!$E$2:$E$52,0)),FALSE)</f>
        <v>0</v>
      </c>
      <c r="F34" s="13">
        <f t="shared" ref="F34:F65" si="3">-D34/B34</f>
        <v>0.46247336744140022</v>
      </c>
    </row>
    <row r="35" spans="1:6">
      <c r="A35" t="str">
        <f>Mission!A19</f>
        <v>3-3</v>
      </c>
      <c r="B35">
        <f>Mission!B19</f>
        <v>-15</v>
      </c>
      <c r="C35">
        <f t="array" ref="C35">SUMPRODUCT(Mission!$C19:$BA19,TRANSPOSE(Value!$D$2:$D$52))</f>
        <v>21.830587446930792</v>
      </c>
      <c r="D35">
        <f t="shared" si="2"/>
        <v>6.8305874469307923</v>
      </c>
      <c r="E35" t="str">
        <f>IFERROR(INDEX(Value!$A$2:$A$52,MATCH(A35,Value!$E$2:$E$52,0)),FALSE)</f>
        <v>研磨石</v>
      </c>
      <c r="F35" s="13">
        <f t="shared" si="3"/>
        <v>0.4553724964620528</v>
      </c>
    </row>
    <row r="36" spans="1:6">
      <c r="A36" t="str">
        <f>Mission!A7</f>
        <v>2-1</v>
      </c>
      <c r="B36">
        <f>Mission!B7</f>
        <v>-9</v>
      </c>
      <c r="C36">
        <f t="array" ref="C36">SUMPRODUCT(Mission!$C7:$BA7,TRANSPOSE(Value!$D$2:$D$52))</f>
        <v>13.064834112172392</v>
      </c>
      <c r="D36">
        <f t="shared" si="2"/>
        <v>4.0648341121723917</v>
      </c>
      <c r="E36" t="b">
        <f>IFERROR(INDEX(Value!$A$2:$A$52,MATCH(A36,Value!$E$2:$E$52,0)),FALSE)</f>
        <v>0</v>
      </c>
      <c r="F36" s="13">
        <f t="shared" si="3"/>
        <v>0.45164823468582127</v>
      </c>
    </row>
    <row r="37" spans="1:6">
      <c r="A37" t="str">
        <f>Mission!A54</f>
        <v>S2-8</v>
      </c>
      <c r="B37">
        <f>Mission!B54</f>
        <v>-12</v>
      </c>
      <c r="C37">
        <f t="array" ref="C37">SUMPRODUCT(Mission!$C54:$BA54,TRANSPOSE(Value!$D$2:$D$52))</f>
        <v>17.255166132123655</v>
      </c>
      <c r="D37">
        <f t="shared" si="2"/>
        <v>5.2551661321236551</v>
      </c>
      <c r="E37" t="str">
        <f>IFERROR(INDEX(Value!$A$2:$A$52,MATCH(A37,Value!$E$2:$E$52,0)),FALSE)</f>
        <v>异铁碎片</v>
      </c>
      <c r="F37" s="13">
        <f t="shared" si="3"/>
        <v>0.43793051101030461</v>
      </c>
    </row>
    <row r="38" spans="1:6">
      <c r="A38" t="str">
        <f>Mission!A16</f>
        <v>2-9</v>
      </c>
      <c r="B38">
        <f>Mission!B16</f>
        <v>-15</v>
      </c>
      <c r="C38">
        <f t="array" ref="C38">SUMPRODUCT(Mission!$C16:$BA16,TRANSPOSE(Value!$D$2:$D$52))</f>
        <v>21.550094907568777</v>
      </c>
      <c r="D38">
        <f t="shared" si="2"/>
        <v>6.5500949075687771</v>
      </c>
      <c r="E38" t="b">
        <f>IFERROR(INDEX(Value!$A$2:$A$52,MATCH(A38,Value!$E$2:$E$52,0)),FALSE)</f>
        <v>0</v>
      </c>
      <c r="F38" s="13">
        <f t="shared" si="3"/>
        <v>0.43667299383791847</v>
      </c>
    </row>
    <row r="39" spans="1:6">
      <c r="A39" t="str">
        <f>Mission!A12</f>
        <v>2-5</v>
      </c>
      <c r="B39">
        <f>Mission!B12</f>
        <v>-12</v>
      </c>
      <c r="C39">
        <f t="array" ref="C39">SUMPRODUCT(Mission!$C12:$BA12,TRANSPOSE(Value!$D$2:$D$52))</f>
        <v>16.861116800041419</v>
      </c>
      <c r="D39">
        <f t="shared" si="2"/>
        <v>4.8611168000414189</v>
      </c>
      <c r="E39" t="b">
        <f>IFERROR(INDEX(Value!$A$2:$A$52,MATCH(A39,Value!$E$2:$E$52,0)),FALSE)</f>
        <v>0</v>
      </c>
      <c r="F39" s="13">
        <f t="shared" si="3"/>
        <v>0.40509306667011824</v>
      </c>
    </row>
    <row r="40" spans="1:6">
      <c r="A40" t="str">
        <f>Mission!A58</f>
        <v>S3-3</v>
      </c>
      <c r="B40">
        <f>Mission!B58</f>
        <v>-15</v>
      </c>
      <c r="C40">
        <f t="array" ref="C40">SUMPRODUCT(Mission!$C58:$BA58,TRANSPOSE(Value!$D$2:$D$52))</f>
        <v>20.95723847835006</v>
      </c>
      <c r="D40">
        <f t="shared" si="2"/>
        <v>5.9572384783500603</v>
      </c>
      <c r="E40" t="str">
        <f>IFERROR(INDEX(Value!$A$2:$A$52,MATCH(A40,Value!$E$2:$E$52,0)),FALSE)</f>
        <v>异铁</v>
      </c>
      <c r="F40" s="13">
        <f t="shared" si="3"/>
        <v>0.39714923189000401</v>
      </c>
    </row>
    <row r="41" spans="1:6">
      <c r="A41" t="str">
        <f>Mission!A56</f>
        <v>S3-1</v>
      </c>
      <c r="B41">
        <f>Mission!B56</f>
        <v>-15</v>
      </c>
      <c r="C41">
        <f t="array" ref="C41">SUMPRODUCT(Mission!$C56:$BA56,TRANSPOSE(Value!$D$2:$D$52))</f>
        <v>20.915838863026821</v>
      </c>
      <c r="D41">
        <f t="shared" si="2"/>
        <v>5.9158388630268206</v>
      </c>
      <c r="E41" t="str">
        <f>IFERROR(INDEX(Value!$A$2:$A$52,MATCH(A41,Value!$E$2:$E$52,0)),FALSE)</f>
        <v>糖</v>
      </c>
      <c r="F41" s="13">
        <f t="shared" si="3"/>
        <v>0.39438925753512138</v>
      </c>
    </row>
    <row r="42" spans="1:6">
      <c r="A42" t="str">
        <f>Mission!A21</f>
        <v>3-7</v>
      </c>
      <c r="B42">
        <f>Mission!B21</f>
        <v>-15</v>
      </c>
      <c r="C42">
        <f t="array" ref="C42">SUMPRODUCT(Mission!$C21:$BA21,TRANSPOSE(Value!$D$2:$D$52))</f>
        <v>20.614727952741422</v>
      </c>
      <c r="D42">
        <f t="shared" si="2"/>
        <v>5.614727952741422</v>
      </c>
      <c r="E42" t="b">
        <f>IFERROR(INDEX(Value!$A$2:$A$52,MATCH(A42,Value!$E$2:$E$52,0)),FALSE)</f>
        <v>0</v>
      </c>
      <c r="F42" s="13">
        <f t="shared" si="3"/>
        <v>0.37431519684942816</v>
      </c>
    </row>
    <row r="43" spans="1:6">
      <c r="A43" t="str">
        <f>Mission!A52</f>
        <v>S2-6</v>
      </c>
      <c r="B43">
        <f>Mission!B52</f>
        <v>-12</v>
      </c>
      <c r="C43">
        <f t="array" ref="C43">SUMPRODUCT(Mission!$C52:$BA52,TRANSPOSE(Value!$D$2:$D$52))</f>
        <v>16.324503272024529</v>
      </c>
      <c r="D43">
        <f t="shared" si="2"/>
        <v>4.3245032720245291</v>
      </c>
      <c r="E43" t="str">
        <f>IFERROR(INDEX(Value!$A$2:$A$52,MATCH(A43,Value!$E$2:$E$52,0)),FALSE)</f>
        <v>代糖</v>
      </c>
      <c r="F43" s="13">
        <f t="shared" si="3"/>
        <v>0.36037527266871078</v>
      </c>
    </row>
    <row r="44" spans="1:6">
      <c r="A44" t="str">
        <f>Mission!A22</f>
        <v>3-8</v>
      </c>
      <c r="B44">
        <f>Mission!B22</f>
        <v>-18</v>
      </c>
      <c r="C44">
        <f t="array" ref="C44">SUMPRODUCT(Mission!$C22:$BA22,TRANSPOSE(Value!$D$2:$D$52))</f>
        <v>24.451528381882465</v>
      </c>
      <c r="D44">
        <f t="shared" si="2"/>
        <v>6.4515283818824649</v>
      </c>
      <c r="E44" t="b">
        <f>IFERROR(INDEX(Value!$A$2:$A$52,MATCH(A44,Value!$E$2:$E$52,0)),FALSE)</f>
        <v>0</v>
      </c>
      <c r="F44" s="13">
        <f t="shared" si="3"/>
        <v>0.35841824343791473</v>
      </c>
    </row>
    <row r="45" spans="1:6">
      <c r="A45" t="str">
        <f>Mission!A49</f>
        <v>S2-12</v>
      </c>
      <c r="B45">
        <f>Mission!B49</f>
        <v>-15</v>
      </c>
      <c r="C45">
        <f t="array" ref="C45">SUMPRODUCT(Mission!$C49:$BA49,TRANSPOSE(Value!$D$2:$D$52))</f>
        <v>19.603635629404227</v>
      </c>
      <c r="D45">
        <f t="shared" si="2"/>
        <v>4.6036356294042271</v>
      </c>
      <c r="E45" t="b">
        <f>IFERROR(INDEX(Value!$A$2:$A$52,MATCH(A45,Value!$E$2:$E$52,0)),FALSE)</f>
        <v>0</v>
      </c>
      <c r="F45" s="13">
        <f t="shared" si="3"/>
        <v>0.30690904196028179</v>
      </c>
    </row>
    <row r="46" spans="1:6">
      <c r="A46" t="str">
        <f>Mission!A55</f>
        <v>S2-9</v>
      </c>
      <c r="B46">
        <f>Mission!B55</f>
        <v>-12</v>
      </c>
      <c r="C46">
        <f t="array" ref="C46">SUMPRODUCT(Mission!$C55:$BA55,TRANSPOSE(Value!$D$2:$D$52))</f>
        <v>15.517440209564153</v>
      </c>
      <c r="D46">
        <f t="shared" si="2"/>
        <v>3.5174402095641533</v>
      </c>
      <c r="E46" t="str">
        <f>IFERROR(INDEX(Value!$A$2:$A$52,MATCH(A46,Value!$E$2:$E$52,0)),FALSE)</f>
        <v>双酮</v>
      </c>
      <c r="F46" s="13">
        <f t="shared" si="3"/>
        <v>0.29312001746367944</v>
      </c>
    </row>
    <row r="47" spans="1:6">
      <c r="A47" t="str">
        <f>Mission!A47</f>
        <v>LS-5</v>
      </c>
      <c r="B47">
        <f>Mission!B47</f>
        <v>-30</v>
      </c>
      <c r="C47">
        <f t="array" ref="C47">SUMPRODUCT(Mission!$C47:$BA47,TRANSPOSE(Value!$D$2:$D$52))</f>
        <v>38.44</v>
      </c>
      <c r="D47">
        <f t="shared" si="2"/>
        <v>8.4399999999999977</v>
      </c>
      <c r="E47" t="str">
        <f>IFERROR(INDEX(Value!$A$2:$A$52,MATCH(A47,Value!$E$2:$E$52,0)),FALSE)</f>
        <v>高级作战记录</v>
      </c>
      <c r="F47" s="13">
        <f t="shared" si="3"/>
        <v>0.28133333333333327</v>
      </c>
    </row>
    <row r="48" spans="1:6">
      <c r="A48" t="str">
        <f>Mission!A68</f>
        <v>S4-9</v>
      </c>
      <c r="B48">
        <f>Mission!B68</f>
        <v>-21</v>
      </c>
      <c r="C48">
        <f t="array" ref="C48">SUMPRODUCT(Mission!$C68:$BA68,TRANSPOSE(Value!$D$2:$D$52))</f>
        <v>26.681943532754332</v>
      </c>
      <c r="D48">
        <f t="shared" si="2"/>
        <v>5.6819435327543317</v>
      </c>
      <c r="E48" t="b">
        <f>IFERROR(INDEX(Value!$A$2:$A$52,MATCH(A48,Value!$E$2:$E$52,0)),FALSE)</f>
        <v>0</v>
      </c>
      <c r="F48" s="13">
        <f t="shared" si="3"/>
        <v>0.27056873965496819</v>
      </c>
    </row>
    <row r="49" spans="1:6">
      <c r="A49" t="str">
        <f>Mission!A46</f>
        <v>LS-4</v>
      </c>
      <c r="B49">
        <f>Mission!B46</f>
        <v>-25</v>
      </c>
      <c r="C49">
        <f t="array" ref="C49">SUMPRODUCT(Mission!$C46:$BA46,TRANSPOSE(Value!$D$2:$D$52))</f>
        <v>31.7</v>
      </c>
      <c r="D49">
        <f t="shared" si="2"/>
        <v>6.6999999999999993</v>
      </c>
      <c r="E49" t="b">
        <f>IFERROR(INDEX(Value!$A$2:$A$52,MATCH(A49,Value!$E$2:$E$52,0)),FALSE)</f>
        <v>0</v>
      </c>
      <c r="F49" s="13">
        <f t="shared" si="3"/>
        <v>0.26799999999999996</v>
      </c>
    </row>
    <row r="50" spans="1:6">
      <c r="A50" t="str">
        <f>Mission!A10</f>
        <v>2-3</v>
      </c>
      <c r="B50">
        <f>Mission!B10</f>
        <v>-12</v>
      </c>
      <c r="C50">
        <f t="array" ref="C50">SUMPRODUCT(Mission!$C10:$BA10,TRANSPOSE(Value!$D$2:$D$52))</f>
        <v>15.129375948476005</v>
      </c>
      <c r="D50">
        <f t="shared" si="2"/>
        <v>3.1293759484760049</v>
      </c>
      <c r="E50" t="b">
        <f>IFERROR(INDEX(Value!$A$2:$A$52,MATCH(A50,Value!$E$2:$E$52,0)),FALSE)</f>
        <v>0</v>
      </c>
      <c r="F50" s="13">
        <f t="shared" si="3"/>
        <v>0.26078132903966705</v>
      </c>
    </row>
    <row r="51" spans="1:6">
      <c r="A51" t="str">
        <f>Mission!A65</f>
        <v>S4-6</v>
      </c>
      <c r="B51">
        <f>Mission!B65</f>
        <v>-21</v>
      </c>
      <c r="C51">
        <f t="array" ref="C51">SUMPRODUCT(Mission!$C65:$BA65,TRANSPOSE(Value!$D$2:$D$52))</f>
        <v>26.087160606921209</v>
      </c>
      <c r="D51">
        <f t="shared" si="2"/>
        <v>5.0871606069212092</v>
      </c>
      <c r="E51" t="b">
        <f>IFERROR(INDEX(Value!$A$2:$A$52,MATCH(A51,Value!$E$2:$E$52,0)),FALSE)</f>
        <v>0</v>
      </c>
      <c r="F51" s="13">
        <f t="shared" si="3"/>
        <v>0.24224574318672426</v>
      </c>
    </row>
    <row r="52" spans="1:6">
      <c r="A52" t="str">
        <f>Mission!A35</f>
        <v>CA-3</v>
      </c>
      <c r="B52">
        <f>Mission!B35</f>
        <v>-20</v>
      </c>
      <c r="C52">
        <f t="array" ref="C52">SUMPRODUCT(Mission!$C35:$BA35,TRANSPOSE(Value!$D$2:$D$52))</f>
        <v>23.96</v>
      </c>
      <c r="D52">
        <f t="shared" si="2"/>
        <v>3.9600000000000009</v>
      </c>
      <c r="E52" t="str">
        <f>IFERROR(INDEX(Value!$A$2:$A$52,MATCH(A52,Value!$E$2:$E$52,0)),FALSE)</f>
        <v>技巧概要-卷2</v>
      </c>
      <c r="F52" s="13">
        <f t="shared" si="3"/>
        <v>0.19800000000000004</v>
      </c>
    </row>
    <row r="53" spans="1:6">
      <c r="A53" t="str">
        <f>Mission!A36</f>
        <v>CA-4</v>
      </c>
      <c r="B53">
        <f>Mission!B36</f>
        <v>-25</v>
      </c>
      <c r="C53">
        <f t="array" ref="C53">SUMPRODUCT(Mission!$C36:$BA36,TRANSPOSE(Value!$D$2:$D$52))</f>
        <v>28.866666666666667</v>
      </c>
      <c r="D53">
        <f t="shared" si="2"/>
        <v>3.8666666666666671</v>
      </c>
      <c r="E53" t="b">
        <f>IFERROR(INDEX(Value!$A$2:$A$52,MATCH(A53,Value!$E$2:$E$52,0)),FALSE)</f>
        <v>0</v>
      </c>
      <c r="F53" s="13">
        <f t="shared" si="3"/>
        <v>0.15466666666666667</v>
      </c>
    </row>
    <row r="54" spans="1:6">
      <c r="A54" t="str">
        <f>Mission!A69</f>
        <v>SK-1</v>
      </c>
      <c r="B54">
        <f>Mission!B69</f>
        <v>-10</v>
      </c>
      <c r="C54">
        <f t="array" ref="C54">SUMPRODUCT(Mission!$C69:$BA69,TRANSPOSE(Value!$D$2:$D$52))</f>
        <v>10.98</v>
      </c>
      <c r="D54">
        <f t="shared" si="2"/>
        <v>0.98000000000000043</v>
      </c>
      <c r="E54" t="b">
        <f>IFERROR(INDEX(Value!$A$2:$A$52,MATCH(A54,Value!$E$2:$E$52,0)),FALSE)</f>
        <v>0</v>
      </c>
      <c r="F54" s="13">
        <f t="shared" si="3"/>
        <v>9.8000000000000045E-2</v>
      </c>
    </row>
    <row r="55" spans="1:6">
      <c r="A55" t="str">
        <f>Mission!A34</f>
        <v>CA-2</v>
      </c>
      <c r="B55">
        <f>Mission!B34</f>
        <v>-15</v>
      </c>
      <c r="C55">
        <f t="array" ref="C55">SUMPRODUCT(Mission!$C34:$BA34,TRANSPOSE(Value!$D$2:$D$52))</f>
        <v>15.72</v>
      </c>
      <c r="D55">
        <f t="shared" si="2"/>
        <v>0.72000000000000064</v>
      </c>
      <c r="E55" t="str">
        <f>IFERROR(INDEX(Value!$A$2:$A$52,MATCH(A55,Value!$E$2:$E$52,0)),FALSE)</f>
        <v>技巧概要-卷1</v>
      </c>
      <c r="F55" s="13">
        <f t="shared" si="3"/>
        <v>4.8000000000000043E-2</v>
      </c>
    </row>
    <row r="56" spans="1:6">
      <c r="A56" t="str">
        <f>Mission!A45</f>
        <v>LS-3</v>
      </c>
      <c r="B56">
        <f>Mission!B45</f>
        <v>-20</v>
      </c>
      <c r="C56">
        <f t="array" ref="C56">SUMPRODUCT(Mission!$C45:$BA45,TRANSPOSE(Value!$D$2:$D$52))</f>
        <v>20.96</v>
      </c>
      <c r="D56">
        <f t="shared" si="2"/>
        <v>0.96000000000000085</v>
      </c>
      <c r="E56" t="str">
        <f>IFERROR(INDEX(Value!$A$2:$A$52,MATCH(A56,Value!$E$2:$E$52,0)),FALSE)</f>
        <v>中级作战记录</v>
      </c>
      <c r="F56" s="13">
        <f t="shared" si="3"/>
        <v>4.8000000000000043E-2</v>
      </c>
    </row>
    <row r="57" spans="1:6">
      <c r="A57" t="str">
        <f>Mission!A14</f>
        <v>2-7</v>
      </c>
      <c r="B57">
        <f>Mission!B14</f>
        <v>-12</v>
      </c>
      <c r="C57">
        <f t="array" ref="C57">SUMPRODUCT(Mission!$C14:$BA14,TRANSPOSE(Value!$D$2:$D$52))</f>
        <v>12.503802516374826</v>
      </c>
      <c r="D57">
        <f t="shared" si="2"/>
        <v>0.50380251637482587</v>
      </c>
      <c r="E57" t="b">
        <f>IFERROR(INDEX(Value!$A$2:$A$52,MATCH(A57,Value!$E$2:$E$52,0)),FALSE)</f>
        <v>0</v>
      </c>
      <c r="F57" s="13">
        <f t="shared" si="3"/>
        <v>4.1983543031235492E-2</v>
      </c>
    </row>
    <row r="58" spans="1:6">
      <c r="A58" t="str">
        <f>Mission!A42</f>
        <v>CE-5</v>
      </c>
      <c r="B58">
        <f>Mission!B42</f>
        <v>-30</v>
      </c>
      <c r="C58">
        <f t="array" ref="C58">SUMPRODUCT(Mission!$C42:$BA42,TRANSPOSE(Value!$D$2:$D$52))</f>
        <v>30</v>
      </c>
      <c r="D58">
        <f t="shared" si="2"/>
        <v>0</v>
      </c>
      <c r="E58" t="str">
        <f>IFERROR(INDEX(Value!$A$2:$A$52,MATCH(A58,Value!$E$2:$E$52,0)),FALSE)</f>
        <v>龙门币</v>
      </c>
      <c r="F58" s="13">
        <f t="shared" si="3"/>
        <v>0</v>
      </c>
    </row>
    <row r="59" spans="1:6">
      <c r="A59" t="str">
        <f>Mission!A44</f>
        <v>LS-2</v>
      </c>
      <c r="B59">
        <f>Mission!B44</f>
        <v>-15</v>
      </c>
      <c r="C59">
        <f t="array" ref="C59">SUMPRODUCT(Mission!$C44:$BA44,TRANSPOSE(Value!$D$2:$D$52))</f>
        <v>14.72</v>
      </c>
      <c r="D59">
        <f t="shared" si="2"/>
        <v>-0.27999999999999936</v>
      </c>
      <c r="E59" t="str">
        <f>IFERROR(INDEX(Value!$A$2:$A$52,MATCH(A59,Value!$E$2:$E$52,0)),FALSE)</f>
        <v>初级作战记录</v>
      </c>
      <c r="F59" s="13">
        <f t="shared" si="3"/>
        <v>-1.8666666666666623E-2</v>
      </c>
    </row>
    <row r="60" spans="1:6">
      <c r="A60" t="str">
        <f>Mission!A33</f>
        <v>CA-1</v>
      </c>
      <c r="B60">
        <f>Mission!B33</f>
        <v>-10</v>
      </c>
      <c r="C60">
        <f t="array" ref="C60">SUMPRODUCT(Mission!$C33:$BA33,TRANSPOSE(Value!$D$2:$D$52))</f>
        <v>9.48</v>
      </c>
      <c r="D60">
        <f t="shared" si="2"/>
        <v>-0.51999999999999957</v>
      </c>
      <c r="E60" t="b">
        <f>IFERROR(INDEX(Value!$A$2:$A$52,MATCH(A60,Value!$E$2:$E$52,0)),FALSE)</f>
        <v>0</v>
      </c>
      <c r="F60" s="13">
        <f t="shared" si="3"/>
        <v>-5.1999999999999956E-2</v>
      </c>
    </row>
    <row r="61" spans="1:6">
      <c r="A61" t="str">
        <f>Mission!A41</f>
        <v>CE-4</v>
      </c>
      <c r="B61">
        <f>Mission!B41</f>
        <v>-25</v>
      </c>
      <c r="C61">
        <f t="array" ref="C61">SUMPRODUCT(Mission!$C41:$BA41,TRANSPOSE(Value!$D$2:$D$52))</f>
        <v>22.8</v>
      </c>
      <c r="D61">
        <f t="shared" si="2"/>
        <v>-2.1999999999999993</v>
      </c>
      <c r="E61" t="b">
        <f>IFERROR(INDEX(Value!$A$2:$A$52,MATCH(A61,Value!$E$2:$E$52,0)),FALSE)</f>
        <v>0</v>
      </c>
      <c r="F61" s="13">
        <f t="shared" si="3"/>
        <v>-8.7999999999999967E-2</v>
      </c>
    </row>
    <row r="62" spans="1:6">
      <c r="A62" t="str">
        <f>Mission!A43</f>
        <v>LS-1</v>
      </c>
      <c r="B62">
        <f>Mission!B43</f>
        <v>-10</v>
      </c>
      <c r="C62">
        <f t="array" ref="C62">SUMPRODUCT(Mission!$C43:$BA43,TRANSPOSE(Value!$D$2:$D$52))</f>
        <v>8.48</v>
      </c>
      <c r="D62">
        <f t="shared" si="2"/>
        <v>-1.5199999999999996</v>
      </c>
      <c r="E62" t="b">
        <f>IFERROR(INDEX(Value!$A$2:$A$52,MATCH(A62,Value!$E$2:$E$52,0)),FALSE)</f>
        <v>0</v>
      </c>
      <c r="F62" s="13">
        <f t="shared" si="3"/>
        <v>-0.15199999999999997</v>
      </c>
    </row>
    <row r="63" spans="1:6">
      <c r="A63" t="str">
        <f>Mission!A66</f>
        <v>S4-7</v>
      </c>
      <c r="B63">
        <f>Mission!B66</f>
        <v>-18</v>
      </c>
      <c r="C63">
        <f t="array" ref="C63">SUMPRODUCT(Mission!$C66:$BA66,TRANSPOSE(Value!$D$2:$D$52))</f>
        <v>14.770203035694063</v>
      </c>
      <c r="D63">
        <f t="shared" si="2"/>
        <v>-3.2297969643059368</v>
      </c>
      <c r="E63" t="b">
        <f>IFERROR(INDEX(Value!$A$2:$A$52,MATCH(A63,Value!$E$2:$E$52,0)),FALSE)</f>
        <v>0</v>
      </c>
      <c r="F63" s="13">
        <f t="shared" si="3"/>
        <v>-0.17943316468366316</v>
      </c>
    </row>
    <row r="64" spans="1:6">
      <c r="A64" t="str">
        <f>Mission!A40</f>
        <v>CE-3</v>
      </c>
      <c r="B64">
        <f>Mission!B40</f>
        <v>-20</v>
      </c>
      <c r="C64">
        <f t="array" ref="C64">SUMPRODUCT(Mission!$C40:$BA40,TRANSPOSE(Value!$D$2:$D$52))</f>
        <v>16.399999999999999</v>
      </c>
      <c r="D64">
        <f t="shared" si="2"/>
        <v>-3.6000000000000014</v>
      </c>
      <c r="E64" t="b">
        <f>IFERROR(INDEX(Value!$A$2:$A$52,MATCH(A64,Value!$E$2:$E$52,0)),FALSE)</f>
        <v>0</v>
      </c>
      <c r="F64" s="13">
        <f t="shared" si="3"/>
        <v>-0.18000000000000008</v>
      </c>
    </row>
    <row r="65" spans="1:6">
      <c r="A65" t="str">
        <f>Mission!A67</f>
        <v>S4-8</v>
      </c>
      <c r="B65">
        <f>Mission!B67</f>
        <v>-18</v>
      </c>
      <c r="C65">
        <f t="array" ref="C65">SUMPRODUCT(Mission!$C67:$BA67,TRANSPOSE(Value!$D$2:$D$52))</f>
        <v>13.586233447151274</v>
      </c>
      <c r="D65">
        <f t="shared" si="2"/>
        <v>-4.4137665528487258</v>
      </c>
      <c r="E65" t="b">
        <f>IFERROR(INDEX(Value!$A$2:$A$52,MATCH(A65,Value!$E$2:$E$52,0)),FALSE)</f>
        <v>0</v>
      </c>
      <c r="F65" s="13">
        <f t="shared" si="3"/>
        <v>-0.24520925293604032</v>
      </c>
    </row>
    <row r="66" spans="1:6">
      <c r="A66" t="str">
        <f>Mission!A39</f>
        <v>CE-2</v>
      </c>
      <c r="B66">
        <f>Mission!B39</f>
        <v>-15</v>
      </c>
      <c r="C66">
        <f t="array" ref="C66">SUMPRODUCT(Mission!$C39:$BA39,TRANSPOSE(Value!$D$2:$D$52))</f>
        <v>11.200000000000001</v>
      </c>
      <c r="D66">
        <f t="shared" ref="D66:D72" si="4">C66+B66</f>
        <v>-3.7999999999999989</v>
      </c>
      <c r="E66" t="b">
        <f>IFERROR(INDEX(Value!$A$2:$A$52,MATCH(A66,Value!$E$2:$E$52,0)),FALSE)</f>
        <v>0</v>
      </c>
      <c r="F66" s="13">
        <f t="shared" ref="F66:F72" si="5">-D66/B66</f>
        <v>-0.25333333333333324</v>
      </c>
    </row>
    <row r="67" spans="1:6">
      <c r="A67" t="str">
        <f>Mission!A50</f>
        <v>S2-4</v>
      </c>
      <c r="B67">
        <f>Mission!B50</f>
        <v>-9</v>
      </c>
      <c r="C67">
        <f t="array" ref="C67">SUMPRODUCT(Mission!$C50:$BA50,TRANSPOSE(Value!$D$2:$D$52))</f>
        <v>6.7089909783128814</v>
      </c>
      <c r="D67">
        <f t="shared" si="4"/>
        <v>-2.2910090216871186</v>
      </c>
      <c r="E67" t="b">
        <f>IFERROR(INDEX(Value!$A$2:$A$52,MATCH(A67,Value!$E$2:$E$52,0)),FALSE)</f>
        <v>0</v>
      </c>
      <c r="F67" s="13">
        <f t="shared" si="5"/>
        <v>-0.25455655796523541</v>
      </c>
    </row>
    <row r="68" spans="1:6">
      <c r="A68" t="str">
        <f>Mission!A38</f>
        <v>CE-1</v>
      </c>
      <c r="B68">
        <f>Mission!B38</f>
        <v>-10</v>
      </c>
      <c r="C68">
        <f t="array" ref="C68">SUMPRODUCT(Mission!$C38:$BA38,TRANSPOSE(Value!$D$2:$D$52))</f>
        <v>6.8</v>
      </c>
      <c r="D68">
        <f t="shared" si="4"/>
        <v>-3.2</v>
      </c>
      <c r="E68" t="b">
        <f>IFERROR(INDEX(Value!$A$2:$A$52,MATCH(A68,Value!$E$2:$E$52,0)),FALSE)</f>
        <v>0</v>
      </c>
      <c r="F68" s="13">
        <f t="shared" si="5"/>
        <v>-0.32</v>
      </c>
    </row>
    <row r="69" spans="1:6">
      <c r="A69" t="str">
        <f>Mission!A64</f>
        <v>S4-5</v>
      </c>
      <c r="B69">
        <f>Mission!B64</f>
        <v>-18</v>
      </c>
      <c r="C69">
        <f t="array" ref="C69">SUMPRODUCT(Mission!$C64:$BA64,TRANSPOSE(Value!$D$2:$D$52))</f>
        <v>9.9357394701049682</v>
      </c>
      <c r="D69">
        <f t="shared" si="4"/>
        <v>-8.0642605298950318</v>
      </c>
      <c r="E69" t="b">
        <f>IFERROR(INDEX(Value!$A$2:$A$52,MATCH(A69,Value!$E$2:$E$52,0)),FALSE)</f>
        <v>0</v>
      </c>
      <c r="F69" s="13">
        <f t="shared" si="5"/>
        <v>-0.44801447388305732</v>
      </c>
    </row>
    <row r="70" spans="1:6">
      <c r="A70" t="str">
        <f>Mission!A63</f>
        <v>S4-4</v>
      </c>
      <c r="B70">
        <f>Mission!B63</f>
        <v>-18</v>
      </c>
      <c r="C70">
        <f t="array" ref="C70">SUMPRODUCT(Mission!$C63:$BA63,TRANSPOSE(Value!$D$2:$D$52))</f>
        <v>8.7181001965103295</v>
      </c>
      <c r="D70">
        <f t="shared" si="4"/>
        <v>-9.2818998034896705</v>
      </c>
      <c r="E70" t="b">
        <f>IFERROR(INDEX(Value!$A$2:$A$52,MATCH(A70,Value!$E$2:$E$52,0)),FALSE)</f>
        <v>0</v>
      </c>
      <c r="F70" s="13">
        <f t="shared" si="5"/>
        <v>-0.51566110019387057</v>
      </c>
    </row>
    <row r="71" spans="1:6">
      <c r="A71" t="str">
        <f>Mission!A62</f>
        <v>S4-3</v>
      </c>
      <c r="B71">
        <f>Mission!B62</f>
        <v>-18</v>
      </c>
      <c r="C71">
        <f t="array" ref="C71">SUMPRODUCT(Mission!$C62:$BA62,TRANSPOSE(Value!$D$2:$D$52))</f>
        <v>8.381077376621926</v>
      </c>
      <c r="D71">
        <f t="shared" si="4"/>
        <v>-9.618922623378074</v>
      </c>
      <c r="E71" t="b">
        <f>IFERROR(INDEX(Value!$A$2:$A$52,MATCH(A71,Value!$E$2:$E$52,0)),FALSE)</f>
        <v>0</v>
      </c>
      <c r="F71" s="13">
        <f t="shared" si="5"/>
        <v>-0.53438459018767082</v>
      </c>
    </row>
    <row r="72" spans="1:6">
      <c r="A72" t="str">
        <f>Mission!A61</f>
        <v>S4-2</v>
      </c>
      <c r="B72">
        <f>Mission!B61</f>
        <v>-18</v>
      </c>
      <c r="C72">
        <f t="array" ref="C72">SUMPRODUCT(Mission!$C61:$BA61,TRANSPOSE(Value!$D$2:$D$52))</f>
        <v>7.2397522142972459</v>
      </c>
      <c r="D72">
        <f t="shared" si="4"/>
        <v>-10.760247785702754</v>
      </c>
      <c r="E72" t="b">
        <f>IFERROR(INDEX(Value!$A$2:$A$52,MATCH(A72,Value!$E$2:$E$52,0)),FALSE)</f>
        <v>0</v>
      </c>
      <c r="F72" s="13">
        <f t="shared" si="5"/>
        <v>-0.59779154365015297</v>
      </c>
    </row>
  </sheetData>
  <autoFilter ref="A1:F72" xr:uid="{1A4F1ED6-6544-4C1B-AFCA-2A179A20E2B8}">
    <sortState ref="A2:F72">
      <sortCondition descending="1" ref="F1:F72"/>
    </sortState>
  </autoFilter>
  <conditionalFormatting sqref="E2:E72">
    <cfRule type="cellIs" dxfId="1" priority="1" operator="not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EMAILADDRESS%">zz51955@imcnam.ssmb.com</XMLData>
</file>

<file path=customXml/item2.xml><?xml version="1.0" encoding="utf-8"?>
<XMLData TextToDisplay="RightsWATCHMark">12|CITI-PII-Public|{00000000-0000-0000-0000-000000000000}</XMLData>
</file>

<file path=customXml/item3.xml><?xml version="1.0" encoding="utf-8"?>
<XMLData TextToDisplay="%HOSTNAME%">H17GAFI12PS0196.nam.nsroot.net</XMLData>
</file>

<file path=customXml/item4.xml><?xml version="1.0" encoding="utf-8"?>
<XMLData TextToDisplay="%CLASSIFICATIONDATETIME%">18:49 20/06/2019</XMLData>
</file>

<file path=customXml/item5.xml><?xml version="1.0" encoding="utf-8"?>
<XMLData TextToDisplay="%USERNAME%">zz51955</XMLData>
</file>

<file path=customXml/item6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BBB65A7A-C953-4710-BF2B-50EA743527A2}">
  <ds:schemaRefs/>
</ds:datastoreItem>
</file>

<file path=customXml/itemProps2.xml><?xml version="1.0" encoding="utf-8"?>
<ds:datastoreItem xmlns:ds="http://schemas.openxmlformats.org/officeDocument/2006/customXml" ds:itemID="{0BDDADAC-F1CC-49BB-9646-FAF16D002AB1}">
  <ds:schemaRefs/>
</ds:datastoreItem>
</file>

<file path=customXml/itemProps3.xml><?xml version="1.0" encoding="utf-8"?>
<ds:datastoreItem xmlns:ds="http://schemas.openxmlformats.org/officeDocument/2006/customXml" ds:itemID="{28F9E9A2-47C5-4619-B5D4-B922322157AB}">
  <ds:schemaRefs/>
</ds:datastoreItem>
</file>

<file path=customXml/itemProps4.xml><?xml version="1.0" encoding="utf-8"?>
<ds:datastoreItem xmlns:ds="http://schemas.openxmlformats.org/officeDocument/2006/customXml" ds:itemID="{31B28CB7-470F-4661-B3C1-620F150429BD}">
  <ds:schemaRefs/>
</ds:datastoreItem>
</file>

<file path=customXml/itemProps5.xml><?xml version="1.0" encoding="utf-8"?>
<ds:datastoreItem xmlns:ds="http://schemas.openxmlformats.org/officeDocument/2006/customXml" ds:itemID="{8DCF7538-B41B-4405-9F61-7166C5469F25}">
  <ds:schemaRefs/>
</ds:datastoreItem>
</file>

<file path=customXml/itemProps6.xml><?xml version="1.0" encoding="utf-8"?>
<ds:datastoreItem xmlns:ds="http://schemas.openxmlformats.org/officeDocument/2006/customXml" ds:itemID="{52592D38-7FBB-4D84-8A28-78FC0E0B39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Mission</vt:lpstr>
      <vt:lpstr>Manufacture</vt:lpstr>
      <vt:lpstr>Value</vt:lpstr>
      <vt:lpstr>byMission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Ziang [ICG-MKTS]</dc:creator>
  <cp:lastModifiedBy>Scott Zeng</cp:lastModifiedBy>
  <dcterms:created xsi:type="dcterms:W3CDTF">2019-06-20T15:06:21Z</dcterms:created>
  <dcterms:modified xsi:type="dcterms:W3CDTF">2019-06-27T03:14:07Z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