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PERSONALCLOUD\shaneebyrne\University Of Phoenix\BSA425 BSIT Capstone\Week 2\"/>
    </mc:Choice>
  </mc:AlternateContent>
  <xr:revisionPtr revIDLastSave="0" documentId="13_ncr:1_{E9C1B5CE-2F09-4D7C-90A0-DDCA5A147341}" xr6:coauthVersionLast="45" xr6:coauthVersionMax="45" xr10:uidLastSave="{00000000-0000-0000-0000-000000000000}"/>
  <bookViews>
    <workbookView xWindow="28680" yWindow="-2835" windowWidth="29040" windowHeight="15840" xr2:uid="{DFBD59D0-748F-4F80-9201-B5709011AC50}"/>
  </bookViews>
  <sheets>
    <sheet name="Project Plan" sheetId="1" r:id="rId1"/>
    <sheet name="Ref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86" i="1" l="1"/>
  <c r="L187" i="1" l="1"/>
  <c r="L185" i="1"/>
  <c r="L184" i="1"/>
  <c r="L77" i="1"/>
  <c r="L78" i="1"/>
  <c r="L79" i="1"/>
  <c r="L76" i="1"/>
  <c r="J65" i="1"/>
  <c r="J62" i="1"/>
  <c r="J63" i="1"/>
  <c r="J64" i="1"/>
  <c r="K26" i="1"/>
  <c r="K25" i="1"/>
  <c r="J18" i="1"/>
  <c r="J16" i="1"/>
  <c r="K24" i="1" s="1"/>
  <c r="J19" i="1"/>
  <c r="K27" i="1" s="1"/>
  <c r="J17" i="1"/>
  <c r="J171" i="1" l="1"/>
  <c r="J170" i="1"/>
  <c r="J169" i="1"/>
  <c r="J168" i="1"/>
  <c r="L138" i="1" l="1"/>
  <c r="L137" i="1"/>
  <c r="L136" i="1"/>
  <c r="L135" i="1"/>
  <c r="J121" i="1" l="1"/>
  <c r="J118" i="1"/>
  <c r="J120" i="1"/>
  <c r="J122" i="1"/>
  <c r="J119" i="1" l="1"/>
</calcChain>
</file>

<file path=xl/sharedStrings.xml><?xml version="1.0" encoding="utf-8"?>
<sst xmlns="http://schemas.openxmlformats.org/spreadsheetml/2006/main" count="422" uniqueCount="298">
  <si>
    <t>Mojo Banking Solutions, Inc.</t>
  </si>
  <si>
    <t>Network Technology Selection Criteria</t>
  </si>
  <si>
    <t>Selection Criteria Name</t>
  </si>
  <si>
    <t>Selection Criteria Description</t>
  </si>
  <si>
    <t>Selection Criteria Value (Weighting In Points)</t>
  </si>
  <si>
    <t>Network Technology Recommendation</t>
  </si>
  <si>
    <t>Recommended Network Technologies</t>
  </si>
  <si>
    <t>Description</t>
  </si>
  <si>
    <t>Benefits</t>
  </si>
  <si>
    <t>Aggregate Selection</t>
  </si>
  <si>
    <t>Criteria Score</t>
  </si>
  <si>
    <t>Network Technology Recommended Vendors</t>
  </si>
  <si>
    <t>Vendor Name</t>
  </si>
  <si>
    <t>Vendor Strengths</t>
  </si>
  <si>
    <t>Vendor Weaknesses</t>
  </si>
  <si>
    <t>Products / Services Provided To Project</t>
  </si>
  <si>
    <t>Aggregate Selection Criteria Score</t>
  </si>
  <si>
    <t>Network Technology Deployment Challenges</t>
  </si>
  <si>
    <t>Deployment Challenge</t>
  </si>
  <si>
    <t>Deployment Challenge Description</t>
  </si>
  <si>
    <t>Technology Adoption Methods</t>
  </si>
  <si>
    <t>Method Name</t>
  </si>
  <si>
    <t>Method Description</t>
  </si>
  <si>
    <t>Cost/Benefit Considerations</t>
  </si>
  <si>
    <t>Costs</t>
  </si>
  <si>
    <t>Considerations</t>
  </si>
  <si>
    <t>Database System Recommendation</t>
  </si>
  <si>
    <t>Database System Selection Criteria</t>
  </si>
  <si>
    <t>Recommended Database System</t>
  </si>
  <si>
    <t>Database System Vendor Selection Criteria</t>
  </si>
  <si>
    <t>Database System Recommended Vendors</t>
  </si>
  <si>
    <t>Database System Deployment Challenges</t>
  </si>
  <si>
    <t>Software Application Recommendations</t>
  </si>
  <si>
    <t>Software Application Selection Criteria</t>
  </si>
  <si>
    <t>Software Application Recommendation</t>
  </si>
  <si>
    <t>Software Application Vendor Selection Criteria</t>
  </si>
  <si>
    <t>Software Application Recommended Vendors</t>
  </si>
  <si>
    <t>Software Application Deployment Challenges</t>
  </si>
  <si>
    <t>Cloud Services Recommendations</t>
  </si>
  <si>
    <t>Cloud Services Selection Criteria</t>
  </si>
  <si>
    <t>Cloud Services Recommendation</t>
  </si>
  <si>
    <t>Recommended Cloud Services</t>
  </si>
  <si>
    <t>Cloud Services Vendor Selection Criteria</t>
  </si>
  <si>
    <t>Cloud Services Recommended Vendors</t>
  </si>
  <si>
    <t>Cloud Services Deployment Challenges</t>
  </si>
  <si>
    <t>Project Plan Draft</t>
  </si>
  <si>
    <t>Recommended Software Application</t>
  </si>
  <si>
    <t>Ramkumar, V. (2017) 10 Steps for an Effective Core Banking System Selection Retrieved from https://ibsintelligence.com/wp-content/uploads/2017/01/10-steps-for-an-effective-core-banking-selection.pdf</t>
  </si>
  <si>
    <t>Berger, J. (Oct. 25, 2018) Starting a bank at 24 years old Step-by-step guide on how to launch a digital bank Retrieved from https://medium.com/arivalbank/starting-a-bank-at-24-years-old-b782682b2ce2</t>
  </si>
  <si>
    <t>TrustRadius (2020) Banking Software https://www.trustradius.com/banking</t>
  </si>
  <si>
    <t>References</t>
  </si>
  <si>
    <t>El Procus (2020) What is Network Technology-Types, Advantages &amp; Disadvantages Retrieved from https://www.elprocus.com/what-is-a-network-technology-types-advantages-disadvantages/</t>
  </si>
  <si>
    <t>Shevlin, R. (Feb 3rd, 2020) The 5 Hottest Technologies In Banking For 2020 Retrieved from https://www.forbes.com/sites/ronshevlin/2020/02/03/the-5-hottest-technologies-in-banking-for-2020/#4528b986c0d3</t>
  </si>
  <si>
    <t>Multi-currency funds management</t>
  </si>
  <si>
    <t>Remote functions</t>
  </si>
  <si>
    <t xml:space="preserve">International </t>
  </si>
  <si>
    <t>Allowing for mobile app interfacing through various mobile platforms (Android, IOS, and so on)</t>
  </si>
  <si>
    <t>User Friendly</t>
  </si>
  <si>
    <t>remote deposit; remote accessing</t>
  </si>
  <si>
    <t>TurnKey Lender</t>
  </si>
  <si>
    <t>CIM Gold</t>
  </si>
  <si>
    <t>Plaid</t>
  </si>
  <si>
    <t>Capterra Inc. (2020) Banking Software Retrieved from https://www.capterra.com/banking-systems-software/</t>
  </si>
  <si>
    <t>Medici (June 1, 2017) 18 Banking Software Providers Powering Online Banking Retrieved from https://gomedici.com/18-banking-software-providers-powering-online-banking/</t>
  </si>
  <si>
    <t>Designed for large-scale financial companies to optimize business performance.</t>
  </si>
  <si>
    <t>Windows, web-based/cloud/SaaS, iPhone and Android development, multitude of training options, multitude of banking functions (securities management, private, risk management, investment, credit card management), loan systems  (client management, payment plans, in-house connections, auto dialer, callback scheduling), audit trailing, customer management, electronic signature, online application, loan processing, account management, loans/borrower management, collateral tracking, compliance management, document management, refinance management, and many others.</t>
  </si>
  <si>
    <t>Account generation and data handling</t>
  </si>
  <si>
    <t>Real-time account processing/Transaction processing/ account holder transaction history tracking/account-holder data &amp; documentation/Source capture/ Online payments and bill pay</t>
  </si>
  <si>
    <t>Mobile app development</t>
  </si>
  <si>
    <t>Financial infrastructure</t>
  </si>
  <si>
    <t>Financial project builder/accounting workflow/financial instrument workflow.</t>
  </si>
  <si>
    <t xml:space="preserve">Customizable interfaces for both using entity (the bank itself) as well as the user. </t>
  </si>
  <si>
    <t>Capterra (2020) TurnKey Lender  Retrieved from https://www.capterra.com/p/135052/Turnkey-Lender/</t>
  </si>
  <si>
    <t>Rodriguez, G. (2016) System Evaluation and Selection Retrieved from https://profitresources.com/wp-content/uploads/2016/04/se_by_pri.pdf</t>
  </si>
  <si>
    <t>Capterra (2020) AvidXchange Retrieved from https://www.capterra.com/p/144102/AvidXchange/</t>
  </si>
  <si>
    <t>AvidXchange</t>
  </si>
  <si>
    <t>Windows and Mac driven software. Corporate banking tools. Online banking, compliance tracking, private banking, bank reconciliation, document management, audit trails, dashboard, pipeline management, account alerts, household tracking, relationship tracking, marketing management, various loans support.</t>
  </si>
  <si>
    <t>Capterra (2020) CIM Gold Retrieved from https://www.capterra.com/p/172402/FPS-GOLD-Core-Processing/</t>
  </si>
  <si>
    <t>Ebanq</t>
  </si>
  <si>
    <t>Capterra (2020) Ebnaq Retrieved from https://www.capterra.com/p/135612/EBANQ/</t>
  </si>
  <si>
    <t>Longevity</t>
  </si>
  <si>
    <t>Stability</t>
  </si>
  <si>
    <t>End User Support</t>
  </si>
  <si>
    <t>Vendors clientele should approve of how the vendor renders assistance for issues; pier and customer reviews should reflect the companies values in how they treat their customers.</t>
  </si>
  <si>
    <t>Turnkey Lender</t>
  </si>
  <si>
    <t>TurnKey Lender cloud SaaS system.</t>
  </si>
  <si>
    <t>Crunchbase (2020) Plaid Retrieved from https://www.crunchbase.com/organization/plaid</t>
  </si>
  <si>
    <t>Equitzen (2020) Plaid Stock Retrieved from https://equityzen.com/company/plaid/</t>
  </si>
  <si>
    <t>Q2 (2020) Plaid Reviews $ Product Details Retrieved from https://www.g2.com/products/plaid/reviews</t>
  </si>
  <si>
    <t>Plaid platform</t>
  </si>
  <si>
    <t>Small operation (4 in leadership)</t>
  </si>
  <si>
    <t>Small-Medium sized operation (14 people in leadership)</t>
  </si>
  <si>
    <t>Automated invoice and payment processing</t>
  </si>
  <si>
    <t>Crunchbase (2020) Ebanq Retrieved from https://www.crunchbase.com/organization/ebanq</t>
  </si>
  <si>
    <t>e-banking application</t>
  </si>
  <si>
    <t>PitchBook (2020) AvidXchange  Retrieved from https://pitchbook.com/profiles/company/52686-01#overview</t>
  </si>
  <si>
    <t>In operation since April 2000. International and domestic presence. Stable stock history. Solid customer reviews. Great employee satisfaction.</t>
  </si>
  <si>
    <t>TrustRadius (2020) AvidXchange Reviews Retrieved from https://www.trustradius.com/products/avidxchange/reviews</t>
  </si>
  <si>
    <t>Integration</t>
  </si>
  <si>
    <t>Testing</t>
  </si>
  <si>
    <t>Time</t>
  </si>
  <si>
    <t>Amount of time needed for successful integration and testing into other aspects of project.</t>
  </si>
  <si>
    <t>Training</t>
  </si>
  <si>
    <t>Communication</t>
  </si>
  <si>
    <t>Scaling</t>
  </si>
  <si>
    <t>nCino</t>
  </si>
  <si>
    <t>Amazon (AWS)</t>
  </si>
  <si>
    <t>Temenos</t>
  </si>
  <si>
    <t>Banking CIO Outlook (2020) Top 10 Cloud Banking Solution Companies 2017 Retrieved from https://cloud-banking.bankingciooutlook.com/vendors/top-cloud-banking-solution-providers.html</t>
  </si>
  <si>
    <t>AWS (2020) Six Advantages of Cloud Computing Retrieved from https://docs.aws.amazon.com/whitepapers/latest/aws-overview/six-advantages-of-cloud-computing.html</t>
  </si>
  <si>
    <t>nCino (2020) Benefits/Value Retrieved from https://www.ncino.com/platform/benefits-value</t>
  </si>
  <si>
    <t>HID (2020) HID Authentication Service Retrieved from https://www.hidglobal.com/products/software/activid/authentication-service</t>
  </si>
  <si>
    <t>IBM Db2</t>
  </si>
  <si>
    <t>Google Cloud SQL</t>
  </si>
  <si>
    <t>AWS Relational Database</t>
  </si>
  <si>
    <t>Microsoft Azure SQL Database</t>
  </si>
  <si>
    <t>Turner, B., Drake, N. (August 17, 2020) Best cloud databases of 2020 Retrieved from https://www.techradar.com/best/best-cloud-databases</t>
  </si>
  <si>
    <t>Security</t>
  </si>
  <si>
    <t>Clean data</t>
  </si>
  <si>
    <t>TutorialCup (2020) Characteristics of a Database Retrieved from https://www.tutorialcup.com/dbms/db-characteristics.htm</t>
  </si>
  <si>
    <t>AWS (2020) Cloud computing with AWS Retrieved from https://aws.amazon.com/what-is-aws/</t>
  </si>
  <si>
    <t>Celner, A. (2020) Cloud banking: More than just a CIO conversation What will financial services of the future look like with cloud? Retrieved from https://www2.deloitte.com/global/en/pages/financial-services/articles/bank-2030-financial-services-cloud.html</t>
  </si>
  <si>
    <t>Crunchbase (2020) AvidXchange Retrieved from https://www.crunchbase.com/organization/avidxchange</t>
  </si>
  <si>
    <t>Crunchbase (2020) TurnKey Lender Retrieved from https://www.crunchbase.com/organization/turnkey-lender</t>
  </si>
  <si>
    <t>nCino (2020) Our Story Retrieved from https://www.ncino.com/about/</t>
  </si>
  <si>
    <t>Span, S. (July 21, 2017) 7 Steps to Successful Technology Adoption Retrieved from https://www.tlnt.com/7-steps-to-successful-technology-adoption/</t>
  </si>
  <si>
    <t>Temenos (2020) Cloud-Native, Cloud-Agnostic Retrieved from https://www.temenos.com/us/platform/cloud-native-cloud-agnostic/</t>
  </si>
  <si>
    <t>Craft (2020) TurnKey Lender stock price, funding rounds, evaluation, and financials Retrieved from https://craft.co/turnkey-lender/metrics</t>
  </si>
  <si>
    <t>Terminals</t>
  </si>
  <si>
    <t>Dedicated Servers</t>
  </si>
  <si>
    <t>Firewall(s)</t>
  </si>
  <si>
    <t>Remote access</t>
  </si>
  <si>
    <t>Software Testing Help (2020) 7 Best Remote Desktop Software Of 2020 Retrieved from https://www.softwaretestinghelp.com/remote-desktop-software/</t>
  </si>
  <si>
    <t>Reliablesite (October 2019) Four Reasons Why Banking Companies Need Dedicated Servers Retrieved from https://www.reliablesite.net/hosting-news/why-banking-companies-need-dedicated-servers/#.X3F_jGhKjIU</t>
  </si>
  <si>
    <t>Permission system allowing for multiple access to data for multiple users; each user should have their own level of rights to see the database. Limitations should be placed based on need.</t>
  </si>
  <si>
    <t xml:space="preserve">Database should have tools and functions in place in order to ensure data fidelity. For any updated data, the system should be purged of any duplicates for the same data. Database should be able to store real world data of varying types. </t>
  </si>
  <si>
    <t>Efficient retrieval</t>
  </si>
  <si>
    <t>Queries should allow for as fast as possible retrieval of data for the user. Should also allow for retrieval from multiple users.</t>
  </si>
  <si>
    <t>Base language and structure should be easy for the user to utilize. Queries should be easy to form and functions should allow for means to retrieve data as needed.</t>
  </si>
  <si>
    <t>Tools to allow for easier and safer use of financial data. Technology platform that enables applications to connect with users bank accounts.</t>
  </si>
  <si>
    <t>Mobile setup enables, windows and mac set up, Web-based,/cloud/SaaS, various tools for personnel training, geared towards investment and online banking, credit card management, source control, risk management, and bond/stocks tools.</t>
  </si>
  <si>
    <t>Over 50 years of experience in finance industry. Known for preeminent customer service and close relationships with clients. Offering many services.</t>
  </si>
  <si>
    <t>User-friendly e-banking application. Administrator, mobile ready with customizable options, geared for small-medium banks.</t>
  </si>
  <si>
    <t>web-based/cloud/SaaS, Mobile setup included (Android/IOS), training support for clientele, support for corporate, private, online, investment, and retail banking. Compliance tracking, credit cared management, e-statements, loan management, and transaction monitoring.</t>
  </si>
  <si>
    <t>Industry leader in automating invoice and payment processing for mid-market businesses. Distinguished as a global fintech and one of the fasting growing tech companies in the U.S.</t>
  </si>
  <si>
    <t>Web-base cloud SaaS. No mobile support (Android or IOS). Multitude of support and training for clients using their service. Check writing, electronic funds transfer, cash management, fraud detection, mobile payments, online payment processing, ACH payment processing</t>
  </si>
  <si>
    <t>Arguably venders who have been in operation longer are generally more suited and proven to survive changing markets; this being important because one would not want to invest in a product for a company that may or may not last.</t>
  </si>
  <si>
    <t>Vendor should have a record of wise financial decisions and investments that have kept them in business over time.</t>
  </si>
  <si>
    <t>Technology</t>
  </si>
  <si>
    <t>Vendor should be using up to date proven technology and technological methods; a culture of change and improvement should be prevalent within the operation in the long run.</t>
  </si>
  <si>
    <t>For profit company in business since 2014. United States based but also deals with international customers (great for expansion). Software product fits all needs for project. Decent size financial capital for size of company. High employee satisfaction. High customer reviews. Based out of San Antonio, Texas.</t>
  </si>
  <si>
    <t>In operation since 2012. Recently purchased by Visa. Domestic and international customers. Stable stock history, exponential growth after Visa acquisition. High employee satisfaction and retention. High customer satisfaction. Product offers most of the sought after functions for project.</t>
  </si>
  <si>
    <t xml:space="preserve">Small-Medium sized operation (13 people in leadership). Change in software license model to subscription based. </t>
  </si>
  <si>
    <t>Founded 2011, clean interfaces without sacrifices with regard to security and functionality. Form and function put into design of software. High customer reviews. Secure transactions built into software platform. High customer reviews. Stable financial history. Great employee satisfaction.</t>
  </si>
  <si>
    <t xml:space="preserve">Norwegian based. No support for stocks/bonds or moldable app. Quality of life options in interface. Low-medium sized operation (10 people in leadership positions). Low cybersecurity rating. </t>
  </si>
  <si>
    <t>Hardware compatibility</t>
  </si>
  <si>
    <t>AWS EC2</t>
  </si>
  <si>
    <t>Google Compute Engine</t>
  </si>
  <si>
    <t>Azure Virtual Machine</t>
  </si>
  <si>
    <t>Elastic Compute Cloud web service with resizable compute capacity.</t>
  </si>
  <si>
    <t>Q2 (2020) Best Infrastructure as a Service (IaaS) Providers Retrieved https://www.g2.com/categories/infrastructure-as-a-service-iaas</t>
  </si>
  <si>
    <t>Underwood, N. (Feb 25 2020)  3 Benefits of Amazon EC2 Virtual Server Hosting Retrieved from https://www.g2.com/categories/infrastructure-as-a-service-iaas</t>
  </si>
  <si>
    <t>Allows one to obtain and configure capacity with minimal friction it also provides one with complete control over computing resources. Complete control with ease of access, select platform of your choice, security including logically isolated networks.  (Q2,2020)</t>
  </si>
  <si>
    <t>Sherweb (March 13, 2018) What are Azure Virtual Machines and How Can They Help You? Retrieved from https://www.sherweb.com/blog/cloud-server/what-are-virtual-machines-how-they-help-you/</t>
  </si>
  <si>
    <t>Carklin, N. (September 9, 2020) What Are the Advantages of Google Compute Engine? Retrived from https://www.parallels.com/blogs/ras/compute-engine/</t>
  </si>
  <si>
    <t>Rackspace Technology (2020) What is Cloud Computing? Retrieved from https://www.rackspace.com/library/cloud-computing-advantages</t>
  </si>
  <si>
    <t>AWS</t>
  </si>
  <si>
    <t>Google</t>
  </si>
  <si>
    <t>Azure</t>
  </si>
  <si>
    <t>Rackspace</t>
  </si>
  <si>
    <t>Palmira, S. (June 25, 2018) Comparing the Big 3: AWS, Azure, And Google Cloud Retrieved from https://doublehorn.com/comparing-the-big-3-aws/</t>
  </si>
  <si>
    <t>EC2, Storage Gateway</t>
  </si>
  <si>
    <t>Google Complete Engine</t>
  </si>
  <si>
    <t>Business case</t>
  </si>
  <si>
    <t>Partnership with vendors</t>
  </si>
  <si>
    <t>Deployment Organization</t>
  </si>
  <si>
    <t>All personnel with access to the system will obviously need to be trained on its various functions and tools. A lot of the mentioned vendors offer training for members of their client organizations. (Span, 2017)</t>
  </si>
  <si>
    <t>Guru99 (2020) Google Cloud vs AWS Retrieved from https://www.guru99.com/google-cloud-vs-aws.html</t>
  </si>
  <si>
    <t>Cloud Management Insider (October 17, 2019) How Google Cloud SQL is different from other popular databases? Retrieved from https://www.cloudmanagementinsider.com/google-cloud-sql-different-databases/</t>
  </si>
  <si>
    <t xml:space="preserve">Scherocman, M. (Friday, 22 April 2016) Top 5 Benefits of Microsoft Azure SQL Database Retrieved from http://www.interlink.com/blog/entry/top-5-benefits-of-windows-azure-sql-database </t>
  </si>
  <si>
    <t>IBM</t>
  </si>
  <si>
    <t>Microsoft</t>
  </si>
  <si>
    <t>Business Strategy Hub (2020) Microsoft SWOT Analysis 2019 | SWOT Analysis of Microsoft Retrieved from https://bstrategyhub.com/swot-analysis-of-microsoft/</t>
  </si>
  <si>
    <t>Azure SQL Database</t>
  </si>
  <si>
    <t>Business Strategy Hub (2020) Amazon SWOT 2020 SWOT analysis of Amazon Retrieved from https://bstrategyhub.com/swot-analysis-of-amazon-amazon-swot/</t>
  </si>
  <si>
    <t>Hayward, C. (18 February 2020) IBM 2020: Company profile and SWOT analysis Retrieved from https://www.hashtap.com/@cory.hayward/ibm-2020-company-profile-and-swot-analysis-bGw7e7YWDgqy?lang=en</t>
  </si>
  <si>
    <t>Business Strategy Hub (2020) Google SWOT Analysis 2020 | SWOT analysis of Google Retrieved from https://bstrategyhub.com/swot-analysis-of-google-2019-google-swot-analysis/</t>
  </si>
  <si>
    <t>Cloud SQL</t>
  </si>
  <si>
    <t>Pollack, E.  (April 7, 2016) The benefits, costs, and documentation of database constraints Retrieved from https://www.sqlshack.com/the-benefits-costs-and-documentation-of-database-constraints/</t>
  </si>
  <si>
    <t>Rowland, S. (2/9/2017) Top 5 Considerations for Outsourcing Your Database Retrieved from https://www.innovairre.com/top-5-considerations-outsourcing-database/</t>
  </si>
  <si>
    <t>Web based database will allow access to online based bank's data directly to the other parts of the system and personnel.</t>
  </si>
  <si>
    <t>Amazon</t>
  </si>
  <si>
    <t>Inc Fact (September 21, 2020)  NCINO Revenue, Growth &amp; Competitor Profile Retrieved from https://incfact.com/company/ncino-wilmington-nc/</t>
  </si>
  <si>
    <t>nCino Cloud System</t>
  </si>
  <si>
    <t xml:space="preserve">Founded in 1991. Global enterprise. </t>
  </si>
  <si>
    <t>Market position is high as well is revenue growth. High focus on R&amp;D. (Temenos, 2020)</t>
  </si>
  <si>
    <t>Temenos AG (15 jun 2020) Company Profile Temenos AG Retrieved from https://eds.a.ebscohost.com/eds/pdfviewer/pdfviewer?vid=6&amp;sid=61f2b5ac-4b9d-4da2-814e-dffbbca59097%40sdc-v-sessmgr02</t>
  </si>
  <si>
    <t>Cloud-Native and Cloud-Agnostic Technology</t>
  </si>
  <si>
    <t>GAAP loss from operations reported at $15.7 million in 2020 so far.</t>
  </si>
  <si>
    <t>Self-service IT</t>
  </si>
  <si>
    <t>Automation</t>
  </si>
  <si>
    <t>Hybrid model</t>
  </si>
  <si>
    <t>Connor, K., Cook, I., Rorche III, I. Gonzales, D.  (2014) Cost Considerations in Cloud Computing Retrieved from https://www.rand.org/pubs/perspectives/PE113.html</t>
  </si>
  <si>
    <t xml:space="preserve">Cloud system costs can vary. Most vendors go off a cost model based on how much resources are sued. </t>
  </si>
  <si>
    <t xml:space="preserve">Service level agreements. </t>
  </si>
  <si>
    <t>Kamanov, A. (30 January 2013) Database Deployment Challenges Retrieved from https://www.red-gate.com/simple-talk/sql/database-administration/database-deployment-challenges/</t>
  </si>
  <si>
    <t>Direct Creation</t>
  </si>
  <si>
    <t>Scripting</t>
  </si>
  <si>
    <t>Automated upgrades</t>
  </si>
  <si>
    <t>Saras (06 Apr 2020) Amazon RDS Pros and Cons – A detailed overview Retrieved from https://sarasanalytics.com/blog/amazon-rds-pros-and-cons</t>
  </si>
  <si>
    <t>AgileLaw LLC (2017) Rackspace vs Amazon (AWS)…Our Analysis Retrived from https://www.agilelaw.com/blog/rackspace-vs-amazon-aws/</t>
  </si>
  <si>
    <t>Bhasin, H. (January 12, 2019) SWOT Analysis of IBM Retrieved from https://www.marketing91.com/swot-analysis-ibm/</t>
  </si>
  <si>
    <t>Contifty Banking News (Sep 9, 2020) nCino Reports Record Second Quarter Fiscal 2021 Financial Results. Retrieved from https://go.gale.com/ps/i.do?p=STND&amp;u=uphoenix&amp;id=GALE%7CA634996795&amp;v=2.1&amp;it=r&amp;sid=ebsco</t>
  </si>
  <si>
    <t>F5 Inc. (September 16, 2015) Six Common Challenges of Cloud Implementations Retrieved from https://www.f5.com/services/resources/white-papers/six-common-challenges-of-cloud-implementations</t>
  </si>
  <si>
    <t>Got It, Inc. (2019) SQL Server vs DB2: Advantages and Disadvantages Retrieved from https://www.got-it.ai/solutions/sqlquerychat/sql-help/others/sql-server-vs-db2-advantages-and-disadvantages-querychat/</t>
  </si>
  <si>
    <t>Mistretta, T. (March 2014) Identifying and Minimizing Network Deployment Challenged Retrieved from http://www.webtorials.com/main/resource/papers/Vertix/paper2/Network_Deployment_Challenges.pdf</t>
  </si>
  <si>
    <t>Systems-analysis</t>
  </si>
  <si>
    <t>All parts of the system must be compatible to function. One must gather detailed requirements for each new thing being added to the system and ensure they will operate appropriately with the system in its entirety. (Span, 2017)</t>
  </si>
  <si>
    <t>Stakeholders must be kept in the loop early and often. Stakeholder groups must also be identified.(Span, 2017)</t>
  </si>
  <si>
    <t>Synchronization</t>
  </si>
  <si>
    <t>increased integration of business units through sharing data, driving integrated decisions, and moving more quickly to solve customer problems. Creation of connected datasets. (Celner, 2020)</t>
  </si>
  <si>
    <t xml:space="preserve">Security </t>
  </si>
  <si>
    <t>Cloud environments have high security standards and track record. Environments are kept as secure as on-premise environments. (Celner, 2020)</t>
  </si>
  <si>
    <t>Heavy upfront capital spending towards operational basis by having companies pay for the tech they use. Adjustable use and capture cost efficiencies in cloud pricing. (Celner, 2020)</t>
  </si>
  <si>
    <t>Reliance</t>
  </si>
  <si>
    <t>Enhancement to any company outages and disruption. Replication of data options allowing data to be moved between a single data center or entire region. (Celner, 2020)</t>
  </si>
  <si>
    <t>Comprehensive and broadly adopted cloud platform offering over 175 fully featured services from numerous data centers.</t>
  </si>
  <si>
    <t>Ease of use. Diverse array of tools. Unlimited server capacity. Reliable encryption and security. Flexibility and affordability.  (AWS, 2020)</t>
  </si>
  <si>
    <t>Single end-to-end cloud based solution allowing financial institutions to increase transparency, efficiency, and profitability while ensuring regulatory compliance. (nCino, 2020)</t>
  </si>
  <si>
    <t>Operating cost reduction, increase in revenue, stronger customer relations, competitive advantage, increased accountability, reduction in regulator prep time, increase in staff efficiency, reduces loan cycle times. Reduction in regulatory disruption. Monitoring tools/in-depth reporting tools. Regulatory compliance. Increase in customer engagement. Personalization for end user and customer. Realtime reporting/monitoring and analysis. Dashboard. AI machine learning. (nCino, 2020)</t>
  </si>
  <si>
    <t>HID Global Corporation</t>
  </si>
  <si>
    <t>Cloud based authentication services that is focused on consumer direct to the end user customer authentication allowing for easy enrollment and use of services. (HID, 2020)</t>
  </si>
  <si>
    <t>Authentication services, enterprising services, investment services, multi-factor authentication, security functions to protect complex applications.</t>
  </si>
  <si>
    <t>Strong brand name and valuation. Customer orientated. Differentiation and innovation. Go global and act local strategy. Large number of aquations. Current market leader. (Business Strategy Hub, 2020)</t>
  </si>
  <si>
    <t xml:space="preserve">Fast growing company. High profit margin. Stable. Established in 2011. 52% increase in revenue year-over year. A pioneer in cloud banking and digital transformation solutions. </t>
  </si>
  <si>
    <t>Cloud systems tailored more towards government entities rather than private business.</t>
  </si>
  <si>
    <t>HID Authentication Service</t>
  </si>
  <si>
    <t>Issues with operation performance among a profanity decline in 2018 (Temenos AG, 2020)</t>
  </si>
  <si>
    <t>Requirement of service-enabling infrastructure and integration with provisioning and management systems.  (F5, 2014)</t>
  </si>
  <si>
    <t>Integration of infrastructure components with provisional dns orchestration engines. (F5, 2014)</t>
  </si>
  <si>
    <t>Virtualization</t>
  </si>
  <si>
    <t>Network itself must be service-enabled to address disparity between the rate of change possible with virtualized network elements and the rest of the infrastructure. (F5, 2014)</t>
  </si>
  <si>
    <t>Organizations on the path to a hybrid model must have an architecture approach that can support inter-cloud needs. This would allow for the bridge of environments with in the hybrid architecture. (F5, 2014)</t>
  </si>
  <si>
    <t>Alignment</t>
  </si>
  <si>
    <t>Technology is implemented often because of vendor and name recondition. Technology should also be considered in how it will benefit the company and project not just the name behind it. The purpose of the technology should be to improve company functions.  (Span, 2017)</t>
  </si>
  <si>
    <t>The virtualization of cloud systems carries the benefit of allowing an infrastructure that can allow for multiple operations to be carried out. (Connor, Cook, Porche III, Gonzales, 2014)</t>
  </si>
  <si>
    <t>Protected hardware (anti-virus and malware systems) that allow employees of Mojo Banking Solutions, Inc. Access terminals should be kept secure, up today with latest operational system version and any other relevant software allowing access to Mojo's systems.</t>
  </si>
  <si>
    <t>Increases acuity through unrivaled data security. Secure data centers. High load capacity. Improved optimization. Potential for severance level agreements (SLA's) depending on the company agreement or if system is ran by Mojo itself.</t>
  </si>
  <si>
    <t>Scanning for malicious traffic such as malware, DDOS attacks, maximum network performance without additional latency.</t>
  </si>
  <si>
    <t xml:space="preserve">Tools such as VPN's and other remote access technology that would allow an employee of Mojo to connect to the online banking system from any terminal as long as they have the appropriate credentials. </t>
  </si>
  <si>
    <t>Offering numerous machine types allowing users to set up their environments under preconfigured virtual machines.</t>
  </si>
  <si>
    <t>Kernel based virtual machines. Assortment of various VMs from standard, high-memory, high CPU, and shared core. (Carklin, 2020)</t>
  </si>
  <si>
    <t xml:space="preserve">Virtualized environment providing infrastructure as a service (IaaS) along one to build, configure, and host a virtual infrastructure. </t>
  </si>
  <si>
    <t>Disaster recovery and business continuity establishment through virtualization as well as built in redundancies. (Sherweb, 2018)</t>
  </si>
  <si>
    <t>Rackspace Technology</t>
  </si>
  <si>
    <t>Industry-leading compute, storage, and networking capabilities that can scale on demand as ones business grows.</t>
  </si>
  <si>
    <t>Cost control, improvements in security, enterprise grade IT infrastructure, flexibility and cost effectiveness. Resources to allow for design and deployment of innovative applications. (Rackspace Technology, 2020)</t>
  </si>
  <si>
    <t>Vast array of different services. Global coverage, reliable network services,  suitable realizable for sensitive applications. Almost-overwhelming amount of different services available (DNS routing, catching, load balancing, and so on).  (Palmira, 2018)</t>
  </si>
  <si>
    <t>Vast number of options the suer is presented when starting the first instance. Requires training for use of ecosystem. More options can require more set up. Lack of a hybrid cloud architecture. (Palmira, 2018)</t>
  </si>
  <si>
    <t>Newer systems in comparison to AWS and Azure with plans for multiple centers to be brought on line within the next 18 months. Ease of use is better in comparison to AWS and Azure. Unwieldy well-suited to big data analytics and machine-learning. Auto load-balancing and auto-scaling.  (Palmira, 2018)</t>
  </si>
  <si>
    <t>Issues with how Google handles its business relationships with large enterprises. Primarily Business to Customer based business, still working out their Business to Business side. Lack of standard enterprise contract. Newer service in comparison to its competitors. (Palmira, 2018)</t>
  </si>
  <si>
    <t>Significant discounts and credits. Hybrid cloud setup private on-premise and public off-premise cloud services. Highly compatible with other Microsoft services. Various other strengths, adoption rate, and customer satisfaction. (Palmira, 2018)</t>
  </si>
  <si>
    <t>Major downtime events over last few years; has had other companies seek other providers for time-sensitive and mission-critical applications. Limited operating system support. (Palmira, 2018)</t>
  </si>
  <si>
    <t>Good customer service options.  Easy set up. Load balancing. Intuitive interface for customer. Comparable price with competitors. (Agile Law LLC, 2017)</t>
  </si>
  <si>
    <t>Insufficient firewall. Issues with load balancing function. Servers are in limited regions causing issues. No support of 256-bit SSL encryption. Issues with constant maintenance and downtime. Comparable price with comediators but still too man issues. (Agile Law LLC, 2017)</t>
  </si>
  <si>
    <t>Clearly defined deliverables and expectations. Detailed must have vs nice to have expectations. Prioritization of coverage. (Mistretta, 2014)</t>
  </si>
  <si>
    <t>Establishment of incentive language for both carrier and vendor. Defined attainable, and realistic deliverables. Pre-identified major risks, and risk management/governance model. (Mistretta, 2014)</t>
  </si>
  <si>
    <t>Implementation of standardized tools and systems. Defining standard deployment milestones. Implementation of periodic reviews and performance reporting standards. (Mistretta, 2014)</t>
  </si>
  <si>
    <t>IaaS systems help in not having to invest in all technological infrastructure needed for said online bank.</t>
  </si>
  <si>
    <t>Most companies including AWS offer a "pay-as-you go" payment scheme. One pays essentially for what they use while it is in use.</t>
  </si>
  <si>
    <t>Service agreement contracts and the prior stated issues such as the expectation of downtime as discussed with Rackspace Technology.</t>
  </si>
  <si>
    <t>In operation since 2009, it is designed to simplify creation, operation, management and scaling of relation databases. (Saras. 2020)</t>
  </si>
  <si>
    <t>Ease of use. Automatic software patching. Recommendation engine. High performance (SSD backed). Instance scalability. Increasing ability to scale to meet high workloads. Encryption and emphasis on security at network layer. (Saras. 2020)</t>
  </si>
  <si>
    <t>Capable of SQL and NoSQL operations with a language dialect. Capable of working on multiple operating systems.</t>
  </si>
  <si>
    <t>Designed for large databases in order to correctly utilize resources. Can be hosted by cloud or physical server. Simultaneous task scheduling. Error codes and completion codes. (Got It, Inc., 2019)</t>
  </si>
  <si>
    <t>Launched in 2011, a cloud computing platform that helps business to grow and thrive by the utilization of Google's infrastructure. (Guru99, 2020)</t>
  </si>
  <si>
    <t>A suite of Google's public cloud computing resources. Offering of Google Cloud storage. 1GB to 64TB of storage. Back up services. Allows for remote connecting. Simple use. Reliability. Availability. Maintained by Google. Competitive cost (0.02 USB per gigabyte per month. (Cloud Management Insider, 2019)</t>
  </si>
  <si>
    <t>SQL system capable of handling Petabytes of data. (Scherocman, 2016)</t>
  </si>
  <si>
    <t>Portability across on-premises and cloud with comparable virtualization. High usability. Easy migration tools.  (Scherocman, 2016)</t>
  </si>
  <si>
    <t>Strong brand name and valuation. Customer orientated. Differentiation and innovation. Go global and act local strategy. Large number of acquisitions. Current market leader. (Business Strategy Hub, 2020)</t>
  </si>
  <si>
    <t>Easy mutable business model. Product issues. Controversy over tax avoidance. Unfair use of third party data. Employee satisfaction issues. (Business Strategy Hub, 2020)</t>
  </si>
  <si>
    <t>Strong business model by helping its clients to focus on innovation, effectiveness, and the competitive edge. Demand to keep up with current technology. Large R&amp;D budget on data analytics and cognitive computing. (Bhasin, 2019)</t>
  </si>
  <si>
    <t xml:space="preserve">Issues with brand value diminishing. Litigation issues since 2014. </t>
  </si>
  <si>
    <t>Strong products such as its search engine.  High brand valuation. Adaptable and rapid growth. (Business Strategy Hub, 2020)</t>
  </si>
  <si>
    <t>Privacy policies particularly towards algorithms. Overdependence on advertisement. Breach of privacy issues in Europe. Pricing strategy issues. Employee protest. Unfair business practices issues.  (Business Strategy Hub, 2020)</t>
  </si>
  <si>
    <t>Established in 1975, leaned software company. Dominate market share. Vast market reach. Consistent growth. Diverse portfolio. Repute brand with high customer loyalty. Huge market capitalization. Brand reputation. Known for easy to use products. (Business Strategy Hub, 2020)</t>
  </si>
  <si>
    <t>Overexposure of PC market. Cyber crime issues. Lack of innovation. Diminished leadership in web browser market. Unsuccessful acquisitions (WebTV, LinkExchange). (Business Strategy Hub, 2020)</t>
  </si>
  <si>
    <t xml:space="preserve">Environment must be set up through an application for workgroup-based systems that are shared between users. (Karmanov, 2013) </t>
  </si>
  <si>
    <t xml:space="preserve">Single script vs multiple scrips either apply to the target environment or the breakup of the database object into multiple files. (Karmanov, 2013) </t>
  </si>
  <si>
    <t xml:space="preserve">Change longs can be used to track all changes made to the database structure and its static data. The change log identifies the Data Definition Language (DDL) scrips to apply based on required database version. (Karmanov, 2013) </t>
  </si>
  <si>
    <t>Cost vary, generally charged per gigabyte of data.</t>
  </si>
  <si>
    <t>Service contracts as well as how ones data is being stored through subscription company. Also how vendor handles data overall.</t>
  </si>
  <si>
    <t>System must have available resources to run software applications. Hardware systems must have a compatible Operating system with software application (Windows, Mac, or Linux) as specified by the software's manufacturer.</t>
  </si>
  <si>
    <t>Software must be able to interact successfully with other aspects of the system such as the cloud environment, other needed software, and various hardware environments such as servers and terminals.</t>
  </si>
  <si>
    <t>Software must be tested with other aspects of environment such as other software, hardware, cloud environments, and terminals.</t>
  </si>
  <si>
    <t xml:space="preserve"> Elastic sociability eliminates the need to provision for peak processing volumes so one can pay for ones bank's actual usage which helps in cost savings. (Temenos, 2020)</t>
  </si>
  <si>
    <t>Designed for digital banking age. Faster updates, lower provision, lower infrastructure, elastic scaling, active-active resilience, and security. (Temenos, 2020)</t>
  </si>
  <si>
    <t>Easy mutable  business model. Product issues. Controversy over tax avoidance. Unfair use of third party data. Employee satisfaction issues. (Business Strategy Hub,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</si>
</sst>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1"/>
      <color theme="1"/>
      <name val="Calibri"/>
      <family val="2"/>
      <scheme val="minor"/>
    </font>
    <font>
      <sz val="24"/>
      <color theme="1"/>
      <name val="Times New Roman"/>
      <family val="1"/>
    </font>
    <font>
      <sz val="11"/>
      <color theme="1"/>
      <name val="Times New Roman"/>
      <family val="1"/>
    </font>
    <font>
      <sz val="12"/>
      <color theme="1"/>
      <name val="Times New Roman"/>
      <family val="1"/>
    </font>
    <font>
      <sz val="10"/>
      <color theme="1"/>
      <name val="Times New Roman"/>
      <family val="1"/>
    </font>
    <font>
      <b/>
      <sz val="12"/>
      <color theme="1"/>
      <name val="Times New Roman"/>
      <family val="1"/>
    </font>
    <font>
      <b/>
      <sz val="11"/>
      <color theme="1"/>
      <name val="Times New Roman"/>
      <family val="1"/>
    </font>
    <font>
      <b/>
      <sz val="14"/>
      <color theme="1"/>
      <name val="Times New Roman"/>
      <family val="1"/>
    </font>
  </fonts>
  <fills count="3">
    <fill>
      <patternFill patternType="none"/>
    </fill>
    <fill>
      <patternFill patternType="gray125"/>
    </fill>
    <fill>
      <patternFill patternType="solid">
        <fgColor rgb="FFE7E6E6"/>
        <bgColor indexed="64"/>
      </patternFill>
    </fill>
  </fills>
  <borders count="14">
    <border>
      <left/>
      <right/>
      <top/>
      <bottom/>
      <diagonal/>
    </border>
    <border>
      <left style="medium">
        <color rgb="FF7F7F7F"/>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9">
    <xf numFmtId="0" fontId="0" fillId="0" borderId="0" xfId="0"/>
    <xf numFmtId="0" fontId="2" fillId="0" borderId="0" xfId="0" applyFont="1"/>
    <xf numFmtId="0" fontId="2" fillId="0" borderId="7" xfId="0" applyFont="1" applyBorder="1" applyAlignment="1">
      <alignment horizontal="center"/>
    </xf>
    <xf numFmtId="0" fontId="4" fillId="0" borderId="0" xfId="0" applyFont="1" applyAlignment="1">
      <alignment horizontal="center" vertical="center"/>
    </xf>
    <xf numFmtId="0" fontId="4" fillId="0" borderId="0" xfId="0" applyFont="1" applyBorder="1" applyAlignment="1">
      <alignment horizontal="center" vertical="center" wrapText="1"/>
    </xf>
    <xf numFmtId="0" fontId="2" fillId="0" borderId="0" xfId="0" applyFont="1" applyBorder="1"/>
    <xf numFmtId="0" fontId="3" fillId="0" borderId="0" xfId="0" applyFont="1" applyAlignment="1">
      <alignment horizontal="center" vertical="center"/>
    </xf>
    <xf numFmtId="0" fontId="5" fillId="0" borderId="0" xfId="0" applyFont="1" applyAlignment="1">
      <alignment horizontal="center" vertical="center"/>
    </xf>
    <xf numFmtId="0" fontId="2" fillId="0" borderId="0" xfId="0" applyFont="1" applyFill="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3" fillId="0" borderId="0" xfId="0" applyFont="1"/>
    <xf numFmtId="0" fontId="3"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0" borderId="0" xfId="0" applyFont="1" applyAlignment="1">
      <alignment horizont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3"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2" fillId="0" borderId="0" xfId="0" applyFont="1" applyBorder="1"/>
    <xf numFmtId="0" fontId="7" fillId="0" borderId="2" xfId="0" applyFont="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3" fillId="0" borderId="9" xfId="0" applyFont="1" applyBorder="1" applyAlignment="1">
      <alignment horizontal="center" vertical="center" wrapText="1"/>
    </xf>
    <xf numFmtId="0" fontId="4" fillId="0" borderId="0" xfId="0"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2" xfId="0" applyFont="1" applyBorder="1" applyAlignment="1">
      <alignment horizontal="center" vertical="center"/>
    </xf>
    <xf numFmtId="0" fontId="7" fillId="0" borderId="2" xfId="0" applyFont="1" applyBorder="1" applyAlignment="1">
      <alignment horizontal="center"/>
    </xf>
    <xf numFmtId="0" fontId="7" fillId="0" borderId="4" xfId="0" applyFont="1" applyBorder="1" applyAlignment="1">
      <alignment horizontal="center" vertical="center"/>
    </xf>
    <xf numFmtId="0" fontId="3" fillId="0" borderId="0" xfId="0" applyFont="1" applyBorder="1" applyAlignment="1">
      <alignment horizontal="center" vertical="center" wrapText="1"/>
    </xf>
    <xf numFmtId="0" fontId="4" fillId="0" borderId="1" xfId="0" applyFont="1" applyBorder="1" applyAlignment="1">
      <alignment horizontal="center" vertical="center" wrapText="1"/>
    </xf>
    <xf numFmtId="0" fontId="5" fillId="0" borderId="7" xfId="0" applyFont="1" applyBorder="1" applyAlignment="1">
      <alignment horizontal="center"/>
    </xf>
    <xf numFmtId="0" fontId="3" fillId="0" borderId="2" xfId="0" applyFont="1" applyBorder="1" applyAlignment="1">
      <alignment horizontal="center" vertical="center"/>
    </xf>
    <xf numFmtId="0" fontId="3" fillId="2" borderId="2"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0" xfId="0" applyNumberFormat="1" applyFont="1" applyFill="1" applyBorder="1" applyAlignment="1">
      <alignment horizontal="center" vertical="center" wrapText="1"/>
    </xf>
    <xf numFmtId="164" fontId="3" fillId="0" borderId="11" xfId="0" applyNumberFormat="1" applyFont="1" applyFill="1" applyBorder="1" applyAlignment="1">
      <alignment horizontal="center" vertical="center" wrapText="1"/>
    </xf>
    <xf numFmtId="164" fontId="3" fillId="0" borderId="12" xfId="0" applyNumberFormat="1" applyFont="1" applyFill="1" applyBorder="1" applyAlignment="1">
      <alignment horizontal="center" vertical="center" wrapText="1"/>
    </xf>
    <xf numFmtId="0" fontId="7" fillId="0" borderId="13" xfId="0" applyFont="1" applyBorder="1" applyAlignment="1">
      <alignment horizontal="center" vertical="center"/>
    </xf>
    <xf numFmtId="0" fontId="4" fillId="0" borderId="0" xfId="0" applyFont="1" applyFill="1" applyBorder="1" applyAlignment="1">
      <alignment horizontal="center" vertical="center" wrapText="1"/>
    </xf>
    <xf numFmtId="0" fontId="4"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9" xfId="0" applyFont="1" applyBorder="1" applyAlignment="1">
      <alignment horizontal="center" vertical="center" wrapText="1"/>
    </xf>
    <xf numFmtId="0" fontId="3" fillId="0" borderId="1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CDCF2-2DDA-4C39-8D98-5C92625363A5}">
  <dimension ref="A1:L211"/>
  <sheetViews>
    <sheetView tabSelected="1" topLeftCell="B63" workbookViewId="0">
      <selection activeCell="C186" sqref="C186:D186"/>
    </sheetView>
  </sheetViews>
  <sheetFormatPr defaultRowHeight="15" x14ac:dyDescent="0.25"/>
  <cols>
    <col min="1" max="11" width="9.140625" style="1"/>
    <col min="12" max="12" width="14.7109375" style="1" customWidth="1"/>
    <col min="13" max="16384" width="9.140625" style="1"/>
  </cols>
  <sheetData>
    <row r="1" spans="1:12" ht="30.75" x14ac:dyDescent="0.45">
      <c r="A1" s="16" t="s">
        <v>0</v>
      </c>
      <c r="B1" s="16"/>
      <c r="C1" s="16"/>
      <c r="D1" s="16"/>
      <c r="E1" s="16"/>
      <c r="F1" s="16"/>
      <c r="G1" s="16"/>
      <c r="H1" s="16"/>
      <c r="I1" s="16"/>
      <c r="J1" s="16"/>
      <c r="K1" s="16"/>
      <c r="L1" s="16"/>
    </row>
    <row r="2" spans="1:12" ht="15.75" x14ac:dyDescent="0.25">
      <c r="A2" s="44" t="s">
        <v>45</v>
      </c>
      <c r="B2" s="44"/>
      <c r="C2" s="44"/>
      <c r="D2" s="44"/>
      <c r="E2" s="44"/>
      <c r="F2" s="44"/>
      <c r="G2" s="44"/>
      <c r="H2" s="44"/>
      <c r="I2" s="44"/>
      <c r="J2" s="44"/>
      <c r="K2" s="44"/>
      <c r="L2" s="44"/>
    </row>
    <row r="3" spans="1:12" x14ac:dyDescent="0.25">
      <c r="A3" s="2"/>
      <c r="B3" s="2"/>
      <c r="C3" s="2"/>
      <c r="D3" s="2"/>
      <c r="E3" s="2"/>
      <c r="F3" s="2"/>
      <c r="G3" s="2"/>
      <c r="H3" s="2"/>
      <c r="I3" s="2"/>
      <c r="J3" s="2"/>
      <c r="K3" s="2"/>
      <c r="L3" s="2"/>
    </row>
    <row r="4" spans="1:12" ht="18.75" x14ac:dyDescent="0.25">
      <c r="A4" s="17" t="s">
        <v>1</v>
      </c>
      <c r="B4" s="18"/>
      <c r="C4" s="18"/>
      <c r="D4" s="18"/>
      <c r="E4" s="18"/>
      <c r="F4" s="18"/>
      <c r="G4" s="18"/>
      <c r="H4" s="18"/>
      <c r="I4" s="18"/>
      <c r="J4" s="18"/>
      <c r="K4" s="18"/>
      <c r="L4" s="19"/>
    </row>
    <row r="5" spans="1:12" ht="36" customHeight="1" x14ac:dyDescent="0.25">
      <c r="A5" s="21" t="s">
        <v>2</v>
      </c>
      <c r="B5" s="21"/>
      <c r="C5" s="21"/>
      <c r="D5" s="21"/>
      <c r="E5" s="21" t="s">
        <v>3</v>
      </c>
      <c r="F5" s="21"/>
      <c r="G5" s="21"/>
      <c r="H5" s="21"/>
      <c r="I5" s="21" t="s">
        <v>4</v>
      </c>
      <c r="J5" s="21"/>
      <c r="K5" s="21"/>
      <c r="L5" s="21"/>
    </row>
    <row r="6" spans="1:12" ht="132.75" customHeight="1" x14ac:dyDescent="0.25">
      <c r="A6" s="20" t="s">
        <v>128</v>
      </c>
      <c r="B6" s="20"/>
      <c r="C6" s="20"/>
      <c r="D6" s="20"/>
      <c r="E6" s="20" t="s">
        <v>246</v>
      </c>
      <c r="F6" s="20"/>
      <c r="G6" s="20"/>
      <c r="H6" s="20"/>
      <c r="I6" s="20">
        <v>90</v>
      </c>
      <c r="J6" s="20"/>
      <c r="K6" s="20"/>
      <c r="L6" s="20"/>
    </row>
    <row r="7" spans="1:12" ht="124.5" customHeight="1" x14ac:dyDescent="0.25">
      <c r="A7" s="20" t="s">
        <v>129</v>
      </c>
      <c r="B7" s="20"/>
      <c r="C7" s="20"/>
      <c r="D7" s="20"/>
      <c r="E7" s="20" t="s">
        <v>247</v>
      </c>
      <c r="F7" s="20"/>
      <c r="G7" s="20"/>
      <c r="H7" s="20"/>
      <c r="I7" s="20">
        <v>100</v>
      </c>
      <c r="J7" s="20"/>
      <c r="K7" s="20"/>
      <c r="L7" s="20"/>
    </row>
    <row r="8" spans="1:12" ht="97.5" customHeight="1" x14ac:dyDescent="0.25">
      <c r="A8" s="20" t="s">
        <v>130</v>
      </c>
      <c r="B8" s="20"/>
      <c r="C8" s="20"/>
      <c r="D8" s="20"/>
      <c r="E8" s="20" t="s">
        <v>248</v>
      </c>
      <c r="F8" s="20"/>
      <c r="G8" s="20"/>
      <c r="H8" s="20"/>
      <c r="I8" s="20">
        <v>100</v>
      </c>
      <c r="J8" s="20"/>
      <c r="K8" s="20"/>
      <c r="L8" s="20"/>
    </row>
    <row r="9" spans="1:12" ht="112.5" customHeight="1" x14ac:dyDescent="0.25">
      <c r="A9" s="20" t="s">
        <v>131</v>
      </c>
      <c r="B9" s="20"/>
      <c r="C9" s="20"/>
      <c r="D9" s="20"/>
      <c r="E9" s="20" t="s">
        <v>249</v>
      </c>
      <c r="F9" s="20"/>
      <c r="G9" s="20"/>
      <c r="H9" s="20"/>
      <c r="I9" s="20">
        <v>95</v>
      </c>
      <c r="J9" s="20"/>
      <c r="K9" s="20"/>
      <c r="L9" s="20"/>
    </row>
    <row r="10" spans="1:12" x14ac:dyDescent="0.25">
      <c r="A10" s="22"/>
      <c r="B10" s="22"/>
      <c r="C10" s="22"/>
      <c r="D10" s="22"/>
      <c r="E10" s="22"/>
      <c r="F10" s="22"/>
      <c r="G10" s="22"/>
      <c r="H10" s="22"/>
      <c r="I10" s="22"/>
      <c r="J10" s="22"/>
      <c r="K10" s="22"/>
      <c r="L10" s="22"/>
    </row>
    <row r="11" spans="1:12" x14ac:dyDescent="0.25">
      <c r="A11" s="5"/>
      <c r="B11" s="5"/>
      <c r="C11" s="5"/>
      <c r="D11" s="5"/>
      <c r="E11" s="5"/>
      <c r="F11" s="5"/>
      <c r="G11" s="5"/>
      <c r="H11" s="5"/>
      <c r="I11" s="5"/>
      <c r="J11" s="5"/>
      <c r="K11" s="5"/>
      <c r="L11" s="5"/>
    </row>
    <row r="13" spans="1:12" ht="18.75" x14ac:dyDescent="0.25">
      <c r="A13" s="17" t="s">
        <v>5</v>
      </c>
      <c r="B13" s="18"/>
      <c r="C13" s="18"/>
      <c r="D13" s="18"/>
      <c r="E13" s="18"/>
      <c r="F13" s="18"/>
      <c r="G13" s="18"/>
      <c r="H13" s="18"/>
      <c r="I13" s="18"/>
      <c r="J13" s="18"/>
      <c r="K13" s="18"/>
      <c r="L13" s="19"/>
    </row>
    <row r="14" spans="1:12" ht="57" customHeight="1" x14ac:dyDescent="0.25">
      <c r="A14" s="24" t="s">
        <v>6</v>
      </c>
      <c r="B14" s="25"/>
      <c r="C14" s="26"/>
      <c r="D14" s="24" t="s">
        <v>7</v>
      </c>
      <c r="E14" s="25"/>
      <c r="F14" s="26"/>
      <c r="G14" s="24" t="s">
        <v>8</v>
      </c>
      <c r="H14" s="25"/>
      <c r="I14" s="25"/>
      <c r="J14" s="24" t="s">
        <v>9</v>
      </c>
      <c r="K14" s="25"/>
      <c r="L14" s="26"/>
    </row>
    <row r="15" spans="1:12" ht="29.25" customHeight="1" x14ac:dyDescent="0.25">
      <c r="A15" s="27"/>
      <c r="B15" s="28"/>
      <c r="C15" s="29"/>
      <c r="D15" s="27"/>
      <c r="E15" s="28"/>
      <c r="F15" s="29"/>
      <c r="G15" s="27"/>
      <c r="H15" s="28"/>
      <c r="I15" s="28"/>
      <c r="J15" s="27" t="s">
        <v>10</v>
      </c>
      <c r="K15" s="28"/>
      <c r="L15" s="29"/>
    </row>
    <row r="16" spans="1:12" ht="181.5" customHeight="1" x14ac:dyDescent="0.25">
      <c r="A16" s="20" t="s">
        <v>156</v>
      </c>
      <c r="B16" s="20"/>
      <c r="C16" s="20"/>
      <c r="D16" s="20" t="s">
        <v>159</v>
      </c>
      <c r="E16" s="20"/>
      <c r="F16" s="20"/>
      <c r="G16" s="20" t="s">
        <v>162</v>
      </c>
      <c r="H16" s="20"/>
      <c r="I16" s="20"/>
      <c r="J16" s="30">
        <f>AVERAGE(I6+6,I7,I8,I9)</f>
        <v>97.75</v>
      </c>
      <c r="K16" s="30"/>
      <c r="L16" s="30"/>
    </row>
    <row r="17" spans="1:12" ht="135" customHeight="1" x14ac:dyDescent="0.25">
      <c r="A17" s="20" t="s">
        <v>157</v>
      </c>
      <c r="B17" s="20"/>
      <c r="C17" s="20"/>
      <c r="D17" s="20" t="s">
        <v>250</v>
      </c>
      <c r="E17" s="20"/>
      <c r="F17" s="20"/>
      <c r="G17" s="20" t="s">
        <v>251</v>
      </c>
      <c r="H17" s="20"/>
      <c r="I17" s="20"/>
      <c r="J17" s="20">
        <f>AVERAGE(I9,I8,I7,I6)</f>
        <v>96.25</v>
      </c>
      <c r="K17" s="20"/>
      <c r="L17" s="20"/>
    </row>
    <row r="18" spans="1:12" ht="156" customHeight="1" x14ac:dyDescent="0.25">
      <c r="A18" s="20" t="s">
        <v>158</v>
      </c>
      <c r="B18" s="20"/>
      <c r="C18" s="20"/>
      <c r="D18" s="20" t="s">
        <v>252</v>
      </c>
      <c r="E18" s="20"/>
      <c r="F18" s="20"/>
      <c r="G18" s="20" t="s">
        <v>253</v>
      </c>
      <c r="H18" s="20"/>
      <c r="I18" s="20"/>
      <c r="J18" s="20">
        <f>AVERAGE(I6,I8,I9-4,I7)</f>
        <v>95.25</v>
      </c>
      <c r="K18" s="20"/>
      <c r="L18" s="20"/>
    </row>
    <row r="19" spans="1:12" ht="165" customHeight="1" x14ac:dyDescent="0.25">
      <c r="A19" s="20" t="s">
        <v>254</v>
      </c>
      <c r="B19" s="20"/>
      <c r="C19" s="20"/>
      <c r="D19" s="20" t="s">
        <v>255</v>
      </c>
      <c r="E19" s="20"/>
      <c r="F19" s="20"/>
      <c r="G19" s="20" t="s">
        <v>256</v>
      </c>
      <c r="H19" s="20"/>
      <c r="I19" s="20"/>
      <c r="J19" s="20">
        <f>AVERAGE(I6-2,I7-5,I8-3,I9-2)</f>
        <v>93.25</v>
      </c>
      <c r="K19" s="20"/>
      <c r="L19" s="20"/>
    </row>
    <row r="20" spans="1:12" x14ac:dyDescent="0.25">
      <c r="A20" s="4"/>
      <c r="B20" s="4"/>
      <c r="C20" s="4"/>
      <c r="D20" s="4"/>
      <c r="E20" s="4"/>
      <c r="F20" s="4"/>
      <c r="G20" s="4"/>
      <c r="H20" s="4"/>
      <c r="I20" s="4"/>
      <c r="J20" s="4"/>
      <c r="K20" s="4"/>
      <c r="L20" s="4"/>
    </row>
    <row r="22" spans="1:12" ht="18.75" x14ac:dyDescent="0.25">
      <c r="A22" s="23" t="s">
        <v>11</v>
      </c>
      <c r="B22" s="23"/>
      <c r="C22" s="23"/>
      <c r="D22" s="23"/>
      <c r="E22" s="23"/>
      <c r="F22" s="23"/>
      <c r="G22" s="23"/>
      <c r="H22" s="23"/>
      <c r="I22" s="23"/>
      <c r="J22" s="23"/>
      <c r="K22" s="23"/>
      <c r="L22" s="23"/>
    </row>
    <row r="23" spans="1:12" ht="15.75" x14ac:dyDescent="0.25">
      <c r="A23" s="21" t="s">
        <v>12</v>
      </c>
      <c r="B23" s="21"/>
      <c r="C23" s="21" t="s">
        <v>13</v>
      </c>
      <c r="D23" s="21"/>
      <c r="E23" s="21" t="s">
        <v>14</v>
      </c>
      <c r="F23" s="21"/>
      <c r="G23" s="21"/>
      <c r="H23" s="21" t="s">
        <v>15</v>
      </c>
      <c r="I23" s="21"/>
      <c r="J23" s="21"/>
      <c r="K23" s="21" t="s">
        <v>16</v>
      </c>
      <c r="L23" s="21"/>
    </row>
    <row r="24" spans="1:12" ht="265.5" customHeight="1" x14ac:dyDescent="0.25">
      <c r="A24" s="20" t="s">
        <v>166</v>
      </c>
      <c r="B24" s="20"/>
      <c r="C24" s="20" t="s">
        <v>257</v>
      </c>
      <c r="D24" s="20"/>
      <c r="E24" s="20" t="s">
        <v>258</v>
      </c>
      <c r="F24" s="20"/>
      <c r="G24" s="20"/>
      <c r="H24" s="20" t="s">
        <v>171</v>
      </c>
      <c r="I24" s="20"/>
      <c r="J24" s="20"/>
      <c r="K24" s="20">
        <f>AVERAGE(J16)</f>
        <v>97.75</v>
      </c>
      <c r="L24" s="20"/>
    </row>
    <row r="25" spans="1:12" ht="323.25" customHeight="1" x14ac:dyDescent="0.25">
      <c r="A25" s="20" t="s">
        <v>167</v>
      </c>
      <c r="B25" s="20"/>
      <c r="C25" s="20" t="s">
        <v>259</v>
      </c>
      <c r="D25" s="20"/>
      <c r="E25" s="20" t="s">
        <v>260</v>
      </c>
      <c r="F25" s="20"/>
      <c r="G25" s="20"/>
      <c r="H25" s="20" t="s">
        <v>172</v>
      </c>
      <c r="I25" s="20"/>
      <c r="J25" s="20"/>
      <c r="K25" s="20">
        <f>J17</f>
        <v>96.25</v>
      </c>
      <c r="L25" s="20"/>
    </row>
    <row r="26" spans="1:12" ht="222.75" customHeight="1" x14ac:dyDescent="0.25">
      <c r="A26" s="20" t="s">
        <v>168</v>
      </c>
      <c r="B26" s="20"/>
      <c r="C26" s="20" t="s">
        <v>261</v>
      </c>
      <c r="D26" s="20"/>
      <c r="E26" s="20" t="s">
        <v>262</v>
      </c>
      <c r="F26" s="20"/>
      <c r="G26" s="20"/>
      <c r="H26" s="20" t="s">
        <v>158</v>
      </c>
      <c r="I26" s="20"/>
      <c r="J26" s="20"/>
      <c r="K26" s="20">
        <f>J18</f>
        <v>95.25</v>
      </c>
      <c r="L26" s="20"/>
    </row>
    <row r="27" spans="1:12" ht="183" customHeight="1" x14ac:dyDescent="0.25">
      <c r="A27" s="20" t="s">
        <v>169</v>
      </c>
      <c r="B27" s="20"/>
      <c r="C27" s="20" t="s">
        <v>263</v>
      </c>
      <c r="D27" s="20"/>
      <c r="E27" s="20" t="s">
        <v>264</v>
      </c>
      <c r="F27" s="20"/>
      <c r="G27" s="20"/>
      <c r="H27" s="20" t="s">
        <v>254</v>
      </c>
      <c r="I27" s="20"/>
      <c r="J27" s="20"/>
      <c r="K27" s="20">
        <f>J19</f>
        <v>93.25</v>
      </c>
      <c r="L27" s="20"/>
    </row>
    <row r="30" spans="1:12" ht="18.75" x14ac:dyDescent="0.25">
      <c r="A30" s="23" t="s">
        <v>17</v>
      </c>
      <c r="B30" s="23"/>
      <c r="C30" s="23"/>
      <c r="D30" s="23"/>
      <c r="E30" s="23"/>
      <c r="F30" s="23"/>
      <c r="G30" s="23"/>
      <c r="H30" s="23"/>
      <c r="I30" s="23"/>
      <c r="J30" s="23"/>
      <c r="K30" s="23"/>
      <c r="L30" s="23"/>
    </row>
    <row r="31" spans="1:12" ht="85.5" customHeight="1" x14ac:dyDescent="0.25">
      <c r="A31" s="32" t="s">
        <v>18</v>
      </c>
      <c r="B31" s="32"/>
      <c r="C31" s="32"/>
      <c r="D31" s="32"/>
      <c r="E31" s="32"/>
      <c r="F31" s="32"/>
      <c r="G31" s="33" t="s">
        <v>19</v>
      </c>
      <c r="H31" s="34"/>
      <c r="I31" s="34"/>
      <c r="J31" s="34"/>
      <c r="K31" s="34"/>
      <c r="L31" s="35"/>
    </row>
    <row r="32" spans="1:12" ht="63" customHeight="1" x14ac:dyDescent="0.25">
      <c r="A32" s="20" t="s">
        <v>173</v>
      </c>
      <c r="B32" s="20"/>
      <c r="C32" s="20"/>
      <c r="D32" s="20"/>
      <c r="E32" s="20"/>
      <c r="F32" s="20"/>
      <c r="G32" s="36" t="s">
        <v>265</v>
      </c>
      <c r="H32" s="37"/>
      <c r="I32" s="37"/>
      <c r="J32" s="37"/>
      <c r="K32" s="37"/>
      <c r="L32" s="38"/>
    </row>
    <row r="33" spans="1:12" ht="42.75" customHeight="1" x14ac:dyDescent="0.25">
      <c r="A33" s="20" t="s">
        <v>174</v>
      </c>
      <c r="B33" s="20"/>
      <c r="C33" s="20"/>
      <c r="D33" s="20"/>
      <c r="E33" s="20"/>
      <c r="F33" s="20"/>
      <c r="G33" s="36" t="s">
        <v>266</v>
      </c>
      <c r="H33" s="37"/>
      <c r="I33" s="37"/>
      <c r="J33" s="37"/>
      <c r="K33" s="37"/>
      <c r="L33" s="38"/>
    </row>
    <row r="34" spans="1:12" ht="49.5" customHeight="1" x14ac:dyDescent="0.25">
      <c r="A34" s="20" t="s">
        <v>175</v>
      </c>
      <c r="B34" s="20"/>
      <c r="C34" s="20"/>
      <c r="D34" s="20"/>
      <c r="E34" s="20"/>
      <c r="F34" s="20"/>
      <c r="G34" s="20" t="s">
        <v>267</v>
      </c>
      <c r="H34" s="20"/>
      <c r="I34" s="20"/>
      <c r="J34" s="20"/>
      <c r="K34" s="20"/>
      <c r="L34" s="20"/>
    </row>
    <row r="35" spans="1:12" x14ac:dyDescent="0.25">
      <c r="A35" s="31"/>
      <c r="B35" s="31"/>
      <c r="C35" s="31"/>
      <c r="D35" s="31"/>
      <c r="E35" s="31"/>
      <c r="F35" s="31"/>
      <c r="G35" s="31"/>
      <c r="H35" s="31"/>
      <c r="I35" s="31"/>
      <c r="J35" s="31"/>
      <c r="K35" s="31"/>
      <c r="L35" s="31"/>
    </row>
    <row r="36" spans="1:12" x14ac:dyDescent="0.25">
      <c r="A36" s="3"/>
    </row>
    <row r="37" spans="1:12" ht="18.75" x14ac:dyDescent="0.25">
      <c r="A37" s="23" t="s">
        <v>20</v>
      </c>
      <c r="B37" s="23"/>
      <c r="C37" s="23"/>
      <c r="D37" s="23"/>
      <c r="E37" s="23"/>
      <c r="F37" s="23"/>
      <c r="G37" s="23"/>
      <c r="H37" s="23"/>
      <c r="I37" s="23"/>
      <c r="J37" s="23"/>
      <c r="K37" s="23"/>
      <c r="L37" s="23"/>
    </row>
    <row r="38" spans="1:12" ht="43.5" customHeight="1" x14ac:dyDescent="0.25">
      <c r="A38" s="21" t="s">
        <v>21</v>
      </c>
      <c r="B38" s="21"/>
      <c r="C38" s="21"/>
      <c r="D38" s="21"/>
      <c r="E38" s="21"/>
      <c r="F38" s="21"/>
      <c r="G38" s="21" t="s">
        <v>22</v>
      </c>
      <c r="H38" s="21"/>
      <c r="I38" s="21"/>
      <c r="J38" s="21"/>
      <c r="K38" s="21"/>
      <c r="L38" s="21"/>
    </row>
    <row r="39" spans="1:12" ht="96.75" customHeight="1" x14ac:dyDescent="0.25">
      <c r="A39" s="20" t="s">
        <v>243</v>
      </c>
      <c r="B39" s="20"/>
      <c r="C39" s="20"/>
      <c r="D39" s="20"/>
      <c r="E39" s="20"/>
      <c r="F39" s="20"/>
      <c r="G39" s="20" t="s">
        <v>244</v>
      </c>
      <c r="H39" s="20"/>
      <c r="I39" s="20"/>
      <c r="J39" s="20"/>
      <c r="K39" s="20"/>
      <c r="L39" s="20"/>
    </row>
    <row r="40" spans="1:12" ht="92.25" customHeight="1" x14ac:dyDescent="0.25">
      <c r="A40" s="20" t="s">
        <v>216</v>
      </c>
      <c r="B40" s="20"/>
      <c r="C40" s="20"/>
      <c r="D40" s="20"/>
      <c r="E40" s="20"/>
      <c r="F40" s="20"/>
      <c r="G40" s="20" t="s">
        <v>217</v>
      </c>
      <c r="H40" s="20"/>
      <c r="I40" s="20"/>
      <c r="J40" s="20"/>
      <c r="K40" s="20"/>
      <c r="L40" s="20"/>
    </row>
    <row r="41" spans="1:12" ht="63.75" customHeight="1" x14ac:dyDescent="0.25">
      <c r="A41" s="20" t="s">
        <v>102</v>
      </c>
      <c r="B41" s="20"/>
      <c r="C41" s="20"/>
      <c r="D41" s="20"/>
      <c r="E41" s="20"/>
      <c r="F41" s="20"/>
      <c r="G41" s="20" t="s">
        <v>176</v>
      </c>
      <c r="H41" s="20"/>
      <c r="I41" s="20"/>
      <c r="J41" s="20"/>
      <c r="K41" s="20"/>
      <c r="L41" s="20"/>
    </row>
    <row r="42" spans="1:12" ht="99.75" customHeight="1" x14ac:dyDescent="0.25">
      <c r="A42" s="20" t="s">
        <v>103</v>
      </c>
      <c r="B42" s="20"/>
      <c r="C42" s="20"/>
      <c r="D42" s="20"/>
      <c r="E42" s="20"/>
      <c r="F42" s="20"/>
      <c r="G42" s="20" t="s">
        <v>218</v>
      </c>
      <c r="H42" s="20"/>
      <c r="I42" s="20"/>
      <c r="J42" s="20"/>
      <c r="K42" s="20"/>
      <c r="L42" s="20"/>
    </row>
    <row r="43" spans="1:12" x14ac:dyDescent="0.25">
      <c r="A43" s="3"/>
    </row>
    <row r="44" spans="1:12" ht="15.75" x14ac:dyDescent="0.25">
      <c r="A44" s="39" t="s">
        <v>23</v>
      </c>
      <c r="B44" s="39"/>
      <c r="C44" s="39"/>
      <c r="D44" s="39"/>
      <c r="E44" s="39"/>
      <c r="F44" s="39"/>
      <c r="G44" s="39"/>
      <c r="H44" s="39"/>
      <c r="I44" s="39"/>
      <c r="J44" s="39"/>
      <c r="K44" s="39"/>
      <c r="L44" s="39"/>
    </row>
    <row r="45" spans="1:12" ht="29.25" customHeight="1" x14ac:dyDescent="0.25">
      <c r="A45" s="21" t="s">
        <v>8</v>
      </c>
      <c r="B45" s="21"/>
      <c r="C45" s="21"/>
      <c r="D45" s="21"/>
      <c r="E45" s="21" t="s">
        <v>24</v>
      </c>
      <c r="F45" s="21"/>
      <c r="G45" s="21"/>
      <c r="H45" s="21"/>
      <c r="I45" s="21" t="s">
        <v>25</v>
      </c>
      <c r="J45" s="21"/>
      <c r="K45" s="21"/>
      <c r="L45" s="21"/>
    </row>
    <row r="46" spans="1:12" ht="79.5" customHeight="1" x14ac:dyDescent="0.25">
      <c r="A46" s="20" t="s">
        <v>268</v>
      </c>
      <c r="B46" s="20"/>
      <c r="C46" s="20"/>
      <c r="D46" s="20"/>
      <c r="E46" s="20" t="s">
        <v>269</v>
      </c>
      <c r="F46" s="20"/>
      <c r="G46" s="20"/>
      <c r="H46" s="20"/>
      <c r="I46" s="20" t="s">
        <v>270</v>
      </c>
      <c r="J46" s="20"/>
      <c r="K46" s="20"/>
      <c r="L46" s="20"/>
    </row>
    <row r="47" spans="1:12" x14ac:dyDescent="0.25">
      <c r="A47" s="31"/>
      <c r="B47" s="31"/>
      <c r="C47" s="31"/>
      <c r="D47" s="31"/>
      <c r="E47" s="31"/>
      <c r="F47" s="31"/>
      <c r="G47" s="31"/>
      <c r="H47" s="31"/>
      <c r="I47" s="31"/>
      <c r="J47" s="31"/>
      <c r="K47" s="31"/>
      <c r="L47" s="31"/>
    </row>
    <row r="48" spans="1:12" x14ac:dyDescent="0.25">
      <c r="A48" s="31"/>
      <c r="B48" s="31"/>
      <c r="C48" s="31"/>
      <c r="D48" s="31"/>
      <c r="E48" s="31"/>
      <c r="F48" s="31"/>
      <c r="G48" s="31"/>
      <c r="H48" s="31"/>
      <c r="I48" s="31"/>
      <c r="J48" s="31"/>
      <c r="K48" s="31"/>
      <c r="L48" s="31"/>
    </row>
    <row r="49" spans="1:12" x14ac:dyDescent="0.25">
      <c r="A49" s="31"/>
      <c r="B49" s="31"/>
      <c r="C49" s="31"/>
      <c r="D49" s="31"/>
      <c r="E49" s="31"/>
      <c r="F49" s="31"/>
      <c r="G49" s="31"/>
      <c r="H49" s="31"/>
      <c r="I49" s="31"/>
      <c r="J49" s="31"/>
      <c r="K49" s="31"/>
      <c r="L49" s="31"/>
    </row>
    <row r="50" spans="1:12" x14ac:dyDescent="0.25">
      <c r="A50" s="3"/>
    </row>
    <row r="51" spans="1:12" ht="18.75" x14ac:dyDescent="0.3">
      <c r="A51" s="40" t="s">
        <v>26</v>
      </c>
      <c r="B51" s="40"/>
      <c r="C51" s="40"/>
      <c r="D51" s="40"/>
      <c r="E51" s="40"/>
      <c r="F51" s="40"/>
      <c r="G51" s="40"/>
      <c r="H51" s="40"/>
      <c r="I51" s="40"/>
      <c r="J51" s="40"/>
      <c r="K51" s="40"/>
      <c r="L51" s="40"/>
    </row>
    <row r="52" spans="1:12" ht="18.75" x14ac:dyDescent="0.25">
      <c r="A52" s="41" t="s">
        <v>27</v>
      </c>
      <c r="B52" s="41"/>
      <c r="C52" s="41"/>
      <c r="D52" s="41"/>
      <c r="E52" s="41"/>
      <c r="F52" s="41"/>
      <c r="G52" s="41"/>
      <c r="H52" s="41"/>
      <c r="I52" s="41"/>
      <c r="J52" s="41"/>
      <c r="K52" s="41"/>
      <c r="L52" s="41"/>
    </row>
    <row r="53" spans="1:12" ht="100.5" customHeight="1" x14ac:dyDescent="0.25">
      <c r="A53" s="21" t="s">
        <v>2</v>
      </c>
      <c r="B53" s="21"/>
      <c r="C53" s="21"/>
      <c r="D53" s="21"/>
      <c r="E53" s="21" t="s">
        <v>3</v>
      </c>
      <c r="F53" s="21"/>
      <c r="G53" s="21"/>
      <c r="H53" s="21"/>
      <c r="I53" s="21" t="s">
        <v>4</v>
      </c>
      <c r="J53" s="21"/>
      <c r="K53" s="21"/>
      <c r="L53" s="21"/>
    </row>
    <row r="54" spans="1:12" ht="84" customHeight="1" x14ac:dyDescent="0.25">
      <c r="A54" s="20" t="s">
        <v>117</v>
      </c>
      <c r="B54" s="20"/>
      <c r="C54" s="20"/>
      <c r="D54" s="20"/>
      <c r="E54" s="20" t="s">
        <v>134</v>
      </c>
      <c r="F54" s="20"/>
      <c r="G54" s="20"/>
      <c r="H54" s="20"/>
      <c r="I54" s="20">
        <v>96</v>
      </c>
      <c r="J54" s="20"/>
      <c r="K54" s="20"/>
      <c r="L54" s="20"/>
    </row>
    <row r="55" spans="1:12" ht="111.75" customHeight="1" x14ac:dyDescent="0.25">
      <c r="A55" s="20" t="s">
        <v>118</v>
      </c>
      <c r="B55" s="20"/>
      <c r="C55" s="20"/>
      <c r="D55" s="20"/>
      <c r="E55" s="20" t="s">
        <v>135</v>
      </c>
      <c r="F55" s="20"/>
      <c r="G55" s="20"/>
      <c r="H55" s="20"/>
      <c r="I55" s="20">
        <v>96</v>
      </c>
      <c r="J55" s="20"/>
      <c r="K55" s="20"/>
      <c r="L55" s="20"/>
    </row>
    <row r="56" spans="1:12" ht="64.5" customHeight="1" x14ac:dyDescent="0.25">
      <c r="A56" s="20" t="s">
        <v>136</v>
      </c>
      <c r="B56" s="20"/>
      <c r="C56" s="20"/>
      <c r="D56" s="20"/>
      <c r="E56" s="20" t="s">
        <v>137</v>
      </c>
      <c r="F56" s="20"/>
      <c r="G56" s="20"/>
      <c r="H56" s="20"/>
      <c r="I56" s="20">
        <v>95</v>
      </c>
      <c r="J56" s="20"/>
      <c r="K56" s="20"/>
      <c r="L56" s="20"/>
    </row>
    <row r="57" spans="1:12" ht="76.5" customHeight="1" x14ac:dyDescent="0.25">
      <c r="A57" s="20" t="s">
        <v>57</v>
      </c>
      <c r="B57" s="20"/>
      <c r="C57" s="20"/>
      <c r="D57" s="20"/>
      <c r="E57" s="20" t="s">
        <v>138</v>
      </c>
      <c r="F57" s="20"/>
      <c r="G57" s="20"/>
      <c r="H57" s="20"/>
      <c r="I57" s="20">
        <v>93</v>
      </c>
      <c r="J57" s="20"/>
      <c r="K57" s="20"/>
      <c r="L57" s="20"/>
    </row>
    <row r="59" spans="1:12" ht="15.75" x14ac:dyDescent="0.25">
      <c r="A59" s="39" t="s">
        <v>26</v>
      </c>
      <c r="B59" s="39"/>
      <c r="C59" s="39"/>
      <c r="D59" s="39"/>
      <c r="E59" s="39"/>
      <c r="F59" s="39"/>
      <c r="G59" s="39"/>
      <c r="H59" s="39"/>
      <c r="I59" s="39"/>
      <c r="J59" s="39"/>
      <c r="K59" s="39"/>
      <c r="L59" s="39"/>
    </row>
    <row r="60" spans="1:12" ht="57" customHeight="1" x14ac:dyDescent="0.25">
      <c r="A60" s="24" t="s">
        <v>28</v>
      </c>
      <c r="B60" s="25"/>
      <c r="C60" s="26"/>
      <c r="D60" s="24" t="s">
        <v>7</v>
      </c>
      <c r="E60" s="25"/>
      <c r="F60" s="26"/>
      <c r="G60" s="24" t="s">
        <v>8</v>
      </c>
      <c r="H60" s="25"/>
      <c r="I60" s="25"/>
      <c r="J60" s="24" t="s">
        <v>9</v>
      </c>
      <c r="K60" s="25"/>
      <c r="L60" s="26"/>
    </row>
    <row r="61" spans="1:12" ht="29.25" customHeight="1" x14ac:dyDescent="0.25">
      <c r="A61" s="27"/>
      <c r="B61" s="28"/>
      <c r="C61" s="29"/>
      <c r="D61" s="27"/>
      <c r="E61" s="28"/>
      <c r="F61" s="29"/>
      <c r="G61" s="27"/>
      <c r="H61" s="28"/>
      <c r="I61" s="28"/>
      <c r="J61" s="27" t="s">
        <v>10</v>
      </c>
      <c r="K61" s="28"/>
      <c r="L61" s="29"/>
    </row>
    <row r="62" spans="1:12" ht="144.75" customHeight="1" x14ac:dyDescent="0.25">
      <c r="A62" s="20" t="s">
        <v>114</v>
      </c>
      <c r="B62" s="20"/>
      <c r="C62" s="20"/>
      <c r="D62" s="20" t="s">
        <v>271</v>
      </c>
      <c r="E62" s="20"/>
      <c r="F62" s="20"/>
      <c r="G62" s="20" t="s">
        <v>272</v>
      </c>
      <c r="H62" s="20"/>
      <c r="I62" s="20"/>
      <c r="J62" s="30">
        <f>AVERAGE(I54+10,I55-1,I56+17,I57-15)</f>
        <v>97.75</v>
      </c>
      <c r="K62" s="30"/>
      <c r="L62" s="30"/>
    </row>
    <row r="63" spans="1:12" ht="120" customHeight="1" x14ac:dyDescent="0.25">
      <c r="A63" s="20" t="s">
        <v>112</v>
      </c>
      <c r="B63" s="20"/>
      <c r="C63" s="20"/>
      <c r="D63" s="20" t="s">
        <v>273</v>
      </c>
      <c r="E63" s="20"/>
      <c r="F63" s="20"/>
      <c r="G63" s="20" t="s">
        <v>274</v>
      </c>
      <c r="H63" s="20"/>
      <c r="I63" s="20"/>
      <c r="J63" s="20">
        <f>AVERAGE(I54,I55,I56,I57-15)</f>
        <v>91.25</v>
      </c>
      <c r="K63" s="20"/>
      <c r="L63" s="20"/>
    </row>
    <row r="64" spans="1:12" ht="188.25" customHeight="1" x14ac:dyDescent="0.25">
      <c r="A64" s="20" t="s">
        <v>113</v>
      </c>
      <c r="B64" s="20"/>
      <c r="C64" s="20"/>
      <c r="D64" s="20" t="s">
        <v>275</v>
      </c>
      <c r="E64" s="20"/>
      <c r="F64" s="20"/>
      <c r="G64" s="20" t="s">
        <v>276</v>
      </c>
      <c r="H64" s="20"/>
      <c r="I64" s="20"/>
      <c r="J64" s="20">
        <f>AVERAGE(I54,I55,I56,I57)</f>
        <v>95</v>
      </c>
      <c r="K64" s="20"/>
      <c r="L64" s="20"/>
    </row>
    <row r="65" spans="1:12" ht="135" customHeight="1" x14ac:dyDescent="0.25">
      <c r="A65" s="20" t="s">
        <v>115</v>
      </c>
      <c r="B65" s="20"/>
      <c r="C65" s="20"/>
      <c r="D65" s="20" t="s">
        <v>277</v>
      </c>
      <c r="E65" s="20"/>
      <c r="F65" s="20"/>
      <c r="G65" s="20" t="s">
        <v>278</v>
      </c>
      <c r="H65" s="20"/>
      <c r="I65" s="20"/>
      <c r="J65" s="20">
        <f>AVERAGE(I54,I55,I56,I57+2)</f>
        <v>95.5</v>
      </c>
      <c r="K65" s="20"/>
      <c r="L65" s="20"/>
    </row>
    <row r="66" spans="1:12" x14ac:dyDescent="0.25">
      <c r="A66" s="3"/>
    </row>
    <row r="67" spans="1:12" ht="15.75" x14ac:dyDescent="0.25">
      <c r="A67" s="39" t="s">
        <v>29</v>
      </c>
      <c r="B67" s="39"/>
      <c r="C67" s="39"/>
      <c r="D67" s="39"/>
      <c r="E67" s="39"/>
      <c r="F67" s="39"/>
      <c r="G67" s="39"/>
      <c r="H67" s="39"/>
      <c r="I67" s="39"/>
      <c r="J67" s="39"/>
      <c r="K67" s="39"/>
      <c r="L67" s="39"/>
    </row>
    <row r="68" spans="1:12" ht="100.5" customHeight="1" x14ac:dyDescent="0.25">
      <c r="A68" s="21" t="s">
        <v>2</v>
      </c>
      <c r="B68" s="21"/>
      <c r="C68" s="21"/>
      <c r="D68" s="21"/>
      <c r="E68" s="21" t="s">
        <v>3</v>
      </c>
      <c r="F68" s="21"/>
      <c r="G68" s="21"/>
      <c r="H68" s="21"/>
      <c r="I68" s="21" t="s">
        <v>4</v>
      </c>
      <c r="J68" s="21"/>
      <c r="K68" s="21"/>
      <c r="L68" s="21"/>
    </row>
    <row r="69" spans="1:12" ht="135" customHeight="1" x14ac:dyDescent="0.25">
      <c r="A69" s="20" t="s">
        <v>80</v>
      </c>
      <c r="B69" s="20"/>
      <c r="C69" s="20"/>
      <c r="D69" s="20"/>
      <c r="E69" s="20" t="s">
        <v>146</v>
      </c>
      <c r="F69" s="20"/>
      <c r="G69" s="20"/>
      <c r="H69" s="20"/>
      <c r="I69" s="20">
        <v>90</v>
      </c>
      <c r="J69" s="20"/>
      <c r="K69" s="20"/>
      <c r="L69" s="20"/>
    </row>
    <row r="70" spans="1:12" ht="72" customHeight="1" x14ac:dyDescent="0.25">
      <c r="A70" s="20" t="s">
        <v>81</v>
      </c>
      <c r="B70" s="20"/>
      <c r="C70" s="20"/>
      <c r="D70" s="20"/>
      <c r="E70" s="20" t="s">
        <v>147</v>
      </c>
      <c r="F70" s="20"/>
      <c r="G70" s="20"/>
      <c r="H70" s="20"/>
      <c r="I70" s="20">
        <v>95</v>
      </c>
      <c r="J70" s="20"/>
      <c r="K70" s="20"/>
      <c r="L70" s="20"/>
    </row>
    <row r="71" spans="1:12" ht="110.25" customHeight="1" x14ac:dyDescent="0.25">
      <c r="A71" s="20" t="s">
        <v>82</v>
      </c>
      <c r="B71" s="20"/>
      <c r="C71" s="20"/>
      <c r="D71" s="20"/>
      <c r="E71" s="20" t="s">
        <v>83</v>
      </c>
      <c r="F71" s="20"/>
      <c r="G71" s="20"/>
      <c r="H71" s="20"/>
      <c r="I71" s="20">
        <v>90</v>
      </c>
      <c r="J71" s="20"/>
      <c r="K71" s="20"/>
      <c r="L71" s="20"/>
    </row>
    <row r="72" spans="1:12" ht="108" customHeight="1" x14ac:dyDescent="0.25">
      <c r="A72" s="20" t="s">
        <v>148</v>
      </c>
      <c r="B72" s="20"/>
      <c r="C72" s="20"/>
      <c r="D72" s="20"/>
      <c r="E72" s="20" t="s">
        <v>149</v>
      </c>
      <c r="F72" s="20"/>
      <c r="G72" s="20"/>
      <c r="H72" s="20"/>
      <c r="I72" s="20">
        <v>90</v>
      </c>
      <c r="J72" s="20"/>
      <c r="K72" s="20"/>
      <c r="L72" s="20"/>
    </row>
    <row r="74" spans="1:12" ht="18.75" x14ac:dyDescent="0.25">
      <c r="A74" s="23" t="s">
        <v>30</v>
      </c>
      <c r="B74" s="23"/>
      <c r="C74" s="23"/>
      <c r="D74" s="23"/>
      <c r="E74" s="23"/>
      <c r="F74" s="23"/>
      <c r="G74" s="23"/>
      <c r="H74" s="23"/>
      <c r="I74" s="23"/>
      <c r="J74" s="23"/>
      <c r="K74" s="23"/>
      <c r="L74" s="23"/>
    </row>
    <row r="75" spans="1:12" ht="47.25" x14ac:dyDescent="0.25">
      <c r="A75" s="21" t="s">
        <v>12</v>
      </c>
      <c r="B75" s="21"/>
      <c r="C75" s="21" t="s">
        <v>13</v>
      </c>
      <c r="D75" s="21"/>
      <c r="E75" s="21" t="s">
        <v>14</v>
      </c>
      <c r="F75" s="21"/>
      <c r="G75" s="21"/>
      <c r="H75" s="21"/>
      <c r="I75" s="21"/>
      <c r="J75" s="21" t="s">
        <v>15</v>
      </c>
      <c r="K75" s="21"/>
      <c r="L75" s="11" t="s">
        <v>16</v>
      </c>
    </row>
    <row r="76" spans="1:12" ht="205.5" customHeight="1" x14ac:dyDescent="0.25">
      <c r="A76" s="20" t="s">
        <v>166</v>
      </c>
      <c r="B76" s="20"/>
      <c r="C76" s="20" t="s">
        <v>279</v>
      </c>
      <c r="D76" s="20"/>
      <c r="E76" s="20" t="s">
        <v>280</v>
      </c>
      <c r="F76" s="20"/>
      <c r="G76" s="20"/>
      <c r="H76" s="20"/>
      <c r="I76" s="20"/>
      <c r="J76" s="20" t="s">
        <v>114</v>
      </c>
      <c r="K76" s="20"/>
      <c r="L76" s="10">
        <f>AVERAGE(I69,I70,I71,I72)</f>
        <v>91.25</v>
      </c>
    </row>
    <row r="77" spans="1:12" ht="252.75" customHeight="1" x14ac:dyDescent="0.25">
      <c r="A77" s="20" t="s">
        <v>180</v>
      </c>
      <c r="B77" s="20"/>
      <c r="C77" s="20" t="s">
        <v>281</v>
      </c>
      <c r="D77" s="20"/>
      <c r="E77" s="20" t="s">
        <v>282</v>
      </c>
      <c r="F77" s="20"/>
      <c r="G77" s="20"/>
      <c r="H77" s="20"/>
      <c r="I77" s="20"/>
      <c r="J77" s="20" t="s">
        <v>112</v>
      </c>
      <c r="K77" s="20"/>
      <c r="L77" s="10">
        <f t="shared" ref="L77:L79" si="0">AVERAGE(I70,I71,I72,I73)</f>
        <v>91.666666666666671</v>
      </c>
    </row>
    <row r="78" spans="1:12" ht="219" customHeight="1" x14ac:dyDescent="0.25">
      <c r="A78" s="20" t="s">
        <v>167</v>
      </c>
      <c r="B78" s="20"/>
      <c r="C78" s="20" t="s">
        <v>283</v>
      </c>
      <c r="D78" s="20"/>
      <c r="E78" s="20" t="s">
        <v>284</v>
      </c>
      <c r="F78" s="20"/>
      <c r="G78" s="20"/>
      <c r="H78" s="20"/>
      <c r="I78" s="20"/>
      <c r="J78" s="20" t="s">
        <v>187</v>
      </c>
      <c r="K78" s="20"/>
      <c r="L78" s="10">
        <f t="shared" si="0"/>
        <v>90</v>
      </c>
    </row>
    <row r="79" spans="1:12" ht="282" customHeight="1" x14ac:dyDescent="0.25">
      <c r="A79" s="20" t="s">
        <v>181</v>
      </c>
      <c r="B79" s="20"/>
      <c r="C79" s="20" t="s">
        <v>285</v>
      </c>
      <c r="D79" s="20"/>
      <c r="E79" s="20" t="s">
        <v>286</v>
      </c>
      <c r="F79" s="20"/>
      <c r="G79" s="20"/>
      <c r="H79" s="20"/>
      <c r="I79" s="20"/>
      <c r="J79" s="20" t="s">
        <v>183</v>
      </c>
      <c r="K79" s="20"/>
      <c r="L79" s="10">
        <f t="shared" si="0"/>
        <v>90</v>
      </c>
    </row>
    <row r="82" spans="1:12" ht="15.75" x14ac:dyDescent="0.25">
      <c r="A82" s="45" t="s">
        <v>31</v>
      </c>
      <c r="B82" s="45"/>
      <c r="C82" s="45"/>
      <c r="D82" s="45"/>
      <c r="E82" s="45"/>
      <c r="F82" s="45"/>
      <c r="G82" s="45"/>
      <c r="H82" s="45"/>
      <c r="I82" s="45"/>
      <c r="J82" s="45"/>
      <c r="K82" s="45"/>
      <c r="L82" s="45"/>
    </row>
    <row r="83" spans="1:12" ht="86.25" customHeight="1" x14ac:dyDescent="0.25">
      <c r="A83" s="46" t="s">
        <v>18</v>
      </c>
      <c r="B83" s="46"/>
      <c r="C83" s="46"/>
      <c r="D83" s="46"/>
      <c r="E83" s="46"/>
      <c r="F83" s="46"/>
      <c r="G83" s="46" t="s">
        <v>19</v>
      </c>
      <c r="H83" s="46"/>
      <c r="I83" s="46"/>
      <c r="J83" s="46"/>
      <c r="K83" s="46"/>
      <c r="L83" s="46"/>
    </row>
    <row r="84" spans="1:12" ht="50.25" customHeight="1" x14ac:dyDescent="0.25">
      <c r="A84" s="20" t="s">
        <v>206</v>
      </c>
      <c r="B84" s="20"/>
      <c r="C84" s="20"/>
      <c r="D84" s="20"/>
      <c r="E84" s="20"/>
      <c r="F84" s="20"/>
      <c r="G84" s="20" t="s">
        <v>287</v>
      </c>
      <c r="H84" s="20"/>
      <c r="I84" s="20"/>
      <c r="J84" s="20"/>
      <c r="K84" s="20"/>
      <c r="L84" s="20"/>
    </row>
    <row r="85" spans="1:12" ht="75.75" customHeight="1" x14ac:dyDescent="0.25">
      <c r="A85" s="20" t="s">
        <v>207</v>
      </c>
      <c r="B85" s="20"/>
      <c r="C85" s="20"/>
      <c r="D85" s="20"/>
      <c r="E85" s="20"/>
      <c r="F85" s="20"/>
      <c r="G85" s="20" t="s">
        <v>288</v>
      </c>
      <c r="H85" s="20"/>
      <c r="I85" s="20"/>
      <c r="J85" s="20"/>
      <c r="K85" s="20"/>
      <c r="L85" s="20"/>
    </row>
    <row r="86" spans="1:12" ht="77.25" customHeight="1" x14ac:dyDescent="0.25">
      <c r="A86" s="20" t="s">
        <v>208</v>
      </c>
      <c r="B86" s="20"/>
      <c r="C86" s="20"/>
      <c r="D86" s="20"/>
      <c r="E86" s="20"/>
      <c r="F86" s="20"/>
      <c r="G86" s="20" t="s">
        <v>289</v>
      </c>
      <c r="H86" s="20"/>
      <c r="I86" s="20"/>
      <c r="J86" s="20"/>
      <c r="K86" s="20"/>
      <c r="L86" s="20"/>
    </row>
    <row r="87" spans="1:12" ht="18.75" customHeight="1" x14ac:dyDescent="0.25">
      <c r="A87" s="42"/>
      <c r="B87" s="42"/>
      <c r="C87" s="42"/>
      <c r="D87" s="42"/>
      <c r="E87" s="42"/>
      <c r="F87" s="42"/>
      <c r="G87" s="42"/>
      <c r="H87" s="42"/>
      <c r="I87" s="42"/>
      <c r="J87" s="42"/>
      <c r="K87" s="42"/>
      <c r="L87" s="42"/>
    </row>
    <row r="90" spans="1:12" ht="18.75" x14ac:dyDescent="0.25">
      <c r="A90" s="23" t="s">
        <v>20</v>
      </c>
      <c r="B90" s="23"/>
      <c r="C90" s="23"/>
      <c r="D90" s="23"/>
      <c r="E90" s="23"/>
      <c r="F90" s="23"/>
      <c r="G90" s="23"/>
      <c r="H90" s="23"/>
      <c r="I90" s="23"/>
      <c r="J90" s="23"/>
      <c r="K90" s="23"/>
      <c r="L90" s="23"/>
    </row>
    <row r="91" spans="1:12" ht="43.5" customHeight="1" x14ac:dyDescent="0.25">
      <c r="A91" s="32" t="s">
        <v>21</v>
      </c>
      <c r="B91" s="32"/>
      <c r="C91" s="32"/>
      <c r="D91" s="32"/>
      <c r="E91" s="32"/>
      <c r="F91" s="32"/>
      <c r="G91" s="32" t="s">
        <v>22</v>
      </c>
      <c r="H91" s="32"/>
      <c r="I91" s="32"/>
      <c r="J91" s="32"/>
      <c r="K91" s="32"/>
      <c r="L91" s="32"/>
    </row>
    <row r="92" spans="1:12" ht="84.75" customHeight="1" x14ac:dyDescent="0.25">
      <c r="A92" s="20" t="s">
        <v>243</v>
      </c>
      <c r="B92" s="20"/>
      <c r="C92" s="20"/>
      <c r="D92" s="20"/>
      <c r="E92" s="20"/>
      <c r="F92" s="20"/>
      <c r="G92" s="20" t="s">
        <v>244</v>
      </c>
      <c r="H92" s="20"/>
      <c r="I92" s="20"/>
      <c r="J92" s="20"/>
      <c r="K92" s="20"/>
      <c r="L92" s="20"/>
    </row>
    <row r="93" spans="1:12" ht="108" customHeight="1" x14ac:dyDescent="0.25">
      <c r="A93" s="20" t="s">
        <v>216</v>
      </c>
      <c r="B93" s="20"/>
      <c r="C93" s="20"/>
      <c r="D93" s="20"/>
      <c r="E93" s="20"/>
      <c r="F93" s="20"/>
      <c r="G93" s="20" t="s">
        <v>217</v>
      </c>
      <c r="H93" s="20"/>
      <c r="I93" s="20"/>
      <c r="J93" s="20"/>
      <c r="K93" s="20"/>
      <c r="L93" s="20"/>
    </row>
    <row r="94" spans="1:12" ht="87.75" customHeight="1" x14ac:dyDescent="0.25">
      <c r="A94" s="20" t="s">
        <v>102</v>
      </c>
      <c r="B94" s="20"/>
      <c r="C94" s="20"/>
      <c r="D94" s="20"/>
      <c r="E94" s="20"/>
      <c r="F94" s="20"/>
      <c r="G94" s="20" t="s">
        <v>176</v>
      </c>
      <c r="H94" s="20"/>
      <c r="I94" s="20"/>
      <c r="J94" s="20"/>
      <c r="K94" s="20"/>
      <c r="L94" s="20"/>
    </row>
    <row r="95" spans="1:12" ht="68.25" customHeight="1" x14ac:dyDescent="0.25">
      <c r="A95" s="20" t="s">
        <v>103</v>
      </c>
      <c r="B95" s="20"/>
      <c r="C95" s="20"/>
      <c r="D95" s="20"/>
      <c r="E95" s="20"/>
      <c r="F95" s="20"/>
      <c r="G95" s="20" t="s">
        <v>218</v>
      </c>
      <c r="H95" s="20"/>
      <c r="I95" s="20"/>
      <c r="J95" s="20"/>
      <c r="K95" s="20"/>
      <c r="L95" s="20"/>
    </row>
    <row r="98" spans="1:12" ht="18.75" x14ac:dyDescent="0.25">
      <c r="A98" s="23" t="s">
        <v>23</v>
      </c>
      <c r="B98" s="23"/>
      <c r="C98" s="23"/>
      <c r="D98" s="23"/>
      <c r="E98" s="23"/>
      <c r="F98" s="23"/>
      <c r="G98" s="23"/>
      <c r="H98" s="23"/>
      <c r="I98" s="23"/>
      <c r="J98" s="23"/>
      <c r="K98" s="23"/>
      <c r="L98" s="23"/>
    </row>
    <row r="99" spans="1:12" ht="29.25" customHeight="1" x14ac:dyDescent="0.25">
      <c r="A99" s="21" t="s">
        <v>8</v>
      </c>
      <c r="B99" s="21"/>
      <c r="C99" s="21"/>
      <c r="D99" s="21"/>
      <c r="E99" s="21" t="s">
        <v>24</v>
      </c>
      <c r="F99" s="21"/>
      <c r="G99" s="21"/>
      <c r="H99" s="21"/>
      <c r="I99" s="21" t="s">
        <v>25</v>
      </c>
      <c r="J99" s="21"/>
      <c r="K99" s="21"/>
      <c r="L99" s="21"/>
    </row>
    <row r="100" spans="1:12" ht="103.5" customHeight="1" x14ac:dyDescent="0.25">
      <c r="A100" s="20" t="s">
        <v>190</v>
      </c>
      <c r="B100" s="20"/>
      <c r="C100" s="20"/>
      <c r="D100" s="20"/>
      <c r="E100" s="20" t="s">
        <v>290</v>
      </c>
      <c r="F100" s="20"/>
      <c r="G100" s="20"/>
      <c r="H100" s="20"/>
      <c r="I100" s="20" t="s">
        <v>291</v>
      </c>
      <c r="J100" s="20"/>
      <c r="K100" s="20"/>
      <c r="L100" s="20"/>
    </row>
    <row r="103" spans="1:12" ht="18.75" x14ac:dyDescent="0.25">
      <c r="A103" s="23" t="s">
        <v>32</v>
      </c>
      <c r="B103" s="23"/>
      <c r="C103" s="23"/>
      <c r="D103" s="23"/>
      <c r="E103" s="23"/>
      <c r="F103" s="23"/>
      <c r="G103" s="23"/>
      <c r="H103" s="23"/>
      <c r="I103" s="23"/>
      <c r="J103" s="23"/>
      <c r="K103" s="23"/>
      <c r="L103" s="23"/>
    </row>
    <row r="104" spans="1:12" ht="18.75" x14ac:dyDescent="0.25">
      <c r="A104" s="23" t="s">
        <v>33</v>
      </c>
      <c r="B104" s="23"/>
      <c r="C104" s="23"/>
      <c r="D104" s="23"/>
      <c r="E104" s="23"/>
      <c r="F104" s="23"/>
      <c r="G104" s="23"/>
      <c r="H104" s="23"/>
      <c r="I104" s="23"/>
      <c r="J104" s="23"/>
      <c r="K104" s="23"/>
      <c r="L104" s="23"/>
    </row>
    <row r="105" spans="1:12" ht="100.5" customHeight="1" x14ac:dyDescent="0.25">
      <c r="A105" s="21" t="s">
        <v>2</v>
      </c>
      <c r="B105" s="21"/>
      <c r="C105" s="21"/>
      <c r="D105" s="21"/>
      <c r="E105" s="21" t="s">
        <v>3</v>
      </c>
      <c r="F105" s="21"/>
      <c r="G105" s="21"/>
      <c r="H105" s="21"/>
      <c r="I105" s="21" t="s">
        <v>4</v>
      </c>
      <c r="J105" s="21"/>
      <c r="K105" s="21"/>
      <c r="L105" s="21"/>
    </row>
    <row r="106" spans="1:12" ht="102" customHeight="1" x14ac:dyDescent="0.25">
      <c r="A106" s="20" t="s">
        <v>66</v>
      </c>
      <c r="B106" s="20"/>
      <c r="C106" s="20"/>
      <c r="D106" s="20"/>
      <c r="E106" s="20" t="s">
        <v>67</v>
      </c>
      <c r="F106" s="20"/>
      <c r="G106" s="20"/>
      <c r="H106" s="20"/>
      <c r="I106" s="20">
        <v>100</v>
      </c>
      <c r="J106" s="20"/>
      <c r="K106" s="20"/>
      <c r="L106" s="20"/>
    </row>
    <row r="107" spans="1:12" ht="32.25" customHeight="1" x14ac:dyDescent="0.25">
      <c r="A107" s="36" t="s">
        <v>54</v>
      </c>
      <c r="B107" s="37"/>
      <c r="C107" s="37"/>
      <c r="D107" s="38"/>
      <c r="E107" s="36" t="s">
        <v>58</v>
      </c>
      <c r="F107" s="37"/>
      <c r="G107" s="37"/>
      <c r="H107" s="38"/>
      <c r="I107" s="36">
        <v>90</v>
      </c>
      <c r="J107" s="37"/>
      <c r="K107" s="37"/>
      <c r="L107" s="38"/>
    </row>
    <row r="108" spans="1:12" ht="26.25" customHeight="1" x14ac:dyDescent="0.25">
      <c r="A108" s="36" t="s">
        <v>55</v>
      </c>
      <c r="B108" s="37"/>
      <c r="C108" s="37"/>
      <c r="D108" s="38"/>
      <c r="E108" s="36" t="s">
        <v>53</v>
      </c>
      <c r="F108" s="37"/>
      <c r="G108" s="37"/>
      <c r="H108" s="38"/>
      <c r="I108" s="36">
        <v>80</v>
      </c>
      <c r="J108" s="37"/>
      <c r="K108" s="37"/>
      <c r="L108" s="38"/>
    </row>
    <row r="109" spans="1:12" ht="47.25" customHeight="1" x14ac:dyDescent="0.25">
      <c r="A109" s="36" t="s">
        <v>68</v>
      </c>
      <c r="B109" s="37"/>
      <c r="C109" s="37"/>
      <c r="D109" s="38"/>
      <c r="E109" s="36" t="s">
        <v>56</v>
      </c>
      <c r="F109" s="37"/>
      <c r="G109" s="37"/>
      <c r="H109" s="38"/>
      <c r="I109" s="36">
        <v>95</v>
      </c>
      <c r="J109" s="37"/>
      <c r="K109" s="37"/>
      <c r="L109" s="38"/>
    </row>
    <row r="110" spans="1:12" ht="78.75" customHeight="1" x14ac:dyDescent="0.25">
      <c r="A110" s="20" t="s">
        <v>69</v>
      </c>
      <c r="B110" s="20"/>
      <c r="C110" s="20"/>
      <c r="D110" s="20"/>
      <c r="E110" s="20" t="s">
        <v>70</v>
      </c>
      <c r="F110" s="20"/>
      <c r="G110" s="20"/>
      <c r="H110" s="20"/>
      <c r="I110" s="20">
        <v>100</v>
      </c>
      <c r="J110" s="20"/>
      <c r="K110" s="20"/>
      <c r="L110" s="20"/>
    </row>
    <row r="111" spans="1:12" ht="57" customHeight="1" x14ac:dyDescent="0.25">
      <c r="A111" s="20" t="s">
        <v>57</v>
      </c>
      <c r="B111" s="20"/>
      <c r="C111" s="20"/>
      <c r="D111" s="20"/>
      <c r="E111" s="20" t="s">
        <v>71</v>
      </c>
      <c r="F111" s="20"/>
      <c r="G111" s="20"/>
      <c r="H111" s="20"/>
      <c r="I111" s="20">
        <v>100</v>
      </c>
      <c r="J111" s="20"/>
      <c r="K111" s="20"/>
      <c r="L111" s="20"/>
    </row>
    <row r="112" spans="1:12" x14ac:dyDescent="0.25">
      <c r="A112" s="55"/>
      <c r="B112" s="55"/>
      <c r="C112" s="55"/>
      <c r="D112" s="55"/>
      <c r="E112" s="55"/>
      <c r="F112" s="55"/>
      <c r="G112" s="55"/>
      <c r="H112" s="55"/>
      <c r="I112" s="55"/>
      <c r="J112" s="55"/>
      <c r="K112" s="55"/>
      <c r="L112" s="55"/>
    </row>
    <row r="113" spans="1:12" x14ac:dyDescent="0.25">
      <c r="A113" s="8"/>
      <c r="B113" s="8"/>
      <c r="C113" s="8"/>
      <c r="D113" s="8"/>
      <c r="E113" s="8"/>
      <c r="F113" s="8"/>
      <c r="G113" s="8"/>
      <c r="H113" s="8"/>
      <c r="I113" s="8"/>
      <c r="J113" s="8"/>
      <c r="K113" s="8"/>
      <c r="L113" s="8"/>
    </row>
    <row r="114" spans="1:12" x14ac:dyDescent="0.25">
      <c r="A114" s="8"/>
      <c r="B114" s="8"/>
      <c r="C114" s="8"/>
      <c r="D114" s="8"/>
      <c r="E114" s="8"/>
      <c r="F114" s="8"/>
      <c r="G114" s="8"/>
      <c r="H114" s="8"/>
      <c r="I114" s="8"/>
      <c r="J114" s="8"/>
      <c r="K114" s="8"/>
      <c r="L114" s="8"/>
    </row>
    <row r="115" spans="1:12" ht="18.75" x14ac:dyDescent="0.25">
      <c r="A115" s="23" t="s">
        <v>34</v>
      </c>
      <c r="B115" s="23"/>
      <c r="C115" s="23"/>
      <c r="D115" s="23"/>
      <c r="E115" s="23"/>
      <c r="F115" s="23"/>
      <c r="G115" s="23"/>
      <c r="H115" s="23"/>
      <c r="I115" s="23"/>
      <c r="J115" s="54"/>
      <c r="K115" s="54"/>
      <c r="L115" s="54"/>
    </row>
    <row r="116" spans="1:12" ht="57" customHeight="1" x14ac:dyDescent="0.25">
      <c r="A116" s="24" t="s">
        <v>46</v>
      </c>
      <c r="B116" s="25"/>
      <c r="C116" s="26"/>
      <c r="D116" s="24" t="s">
        <v>7</v>
      </c>
      <c r="E116" s="25"/>
      <c r="F116" s="26"/>
      <c r="G116" s="24" t="s">
        <v>8</v>
      </c>
      <c r="H116" s="25"/>
      <c r="I116" s="25"/>
      <c r="J116" s="24" t="s">
        <v>9</v>
      </c>
      <c r="K116" s="25"/>
      <c r="L116" s="26"/>
    </row>
    <row r="117" spans="1:12" ht="29.25" customHeight="1" x14ac:dyDescent="0.25">
      <c r="A117" s="27"/>
      <c r="B117" s="28"/>
      <c r="C117" s="29"/>
      <c r="D117" s="27"/>
      <c r="E117" s="28"/>
      <c r="F117" s="29"/>
      <c r="G117" s="27"/>
      <c r="H117" s="28"/>
      <c r="I117" s="28"/>
      <c r="J117" s="27" t="s">
        <v>10</v>
      </c>
      <c r="K117" s="28"/>
      <c r="L117" s="29"/>
    </row>
    <row r="118" spans="1:12" ht="183.75" customHeight="1" x14ac:dyDescent="0.25">
      <c r="A118" s="47" t="s">
        <v>61</v>
      </c>
      <c r="B118" s="48"/>
      <c r="C118" s="49"/>
      <c r="D118" s="47" t="s">
        <v>139</v>
      </c>
      <c r="E118" s="48"/>
      <c r="F118" s="49"/>
      <c r="G118" s="47" t="s">
        <v>140</v>
      </c>
      <c r="H118" s="48"/>
      <c r="I118" s="49"/>
      <c r="J118" s="47">
        <f>AVERAGE(I106,I109,I110,I111,-I107,-I108)</f>
        <v>37.5</v>
      </c>
      <c r="K118" s="48"/>
      <c r="L118" s="49"/>
    </row>
    <row r="119" spans="1:12" ht="346.5" customHeight="1" x14ac:dyDescent="0.25">
      <c r="A119" s="47" t="s">
        <v>59</v>
      </c>
      <c r="B119" s="48"/>
      <c r="C119" s="49"/>
      <c r="D119" s="47" t="s">
        <v>64</v>
      </c>
      <c r="E119" s="48"/>
      <c r="F119" s="49"/>
      <c r="G119" s="47" t="s">
        <v>65</v>
      </c>
      <c r="H119" s="48"/>
      <c r="I119" s="49"/>
      <c r="J119" s="51">
        <f>AVERAGE(I106, I107, I108, I109, I110, I111)</f>
        <v>94.166666666666671</v>
      </c>
      <c r="K119" s="52"/>
      <c r="L119" s="53"/>
    </row>
    <row r="120" spans="1:12" ht="210.75" customHeight="1" x14ac:dyDescent="0.25">
      <c r="A120" s="47" t="s">
        <v>60</v>
      </c>
      <c r="B120" s="48"/>
      <c r="C120" s="49"/>
      <c r="D120" s="47" t="s">
        <v>141</v>
      </c>
      <c r="E120" s="48"/>
      <c r="F120" s="49"/>
      <c r="G120" s="47" t="s">
        <v>76</v>
      </c>
      <c r="H120" s="48"/>
      <c r="I120" s="49"/>
      <c r="J120" s="47">
        <f>AVERAGE(I106,I110,I111, -I107,-I108,-I109)</f>
        <v>5.833333333333333</v>
      </c>
      <c r="K120" s="48"/>
      <c r="L120" s="49"/>
    </row>
    <row r="121" spans="1:12" ht="210.75" customHeight="1" x14ac:dyDescent="0.25">
      <c r="A121" s="47" t="s">
        <v>78</v>
      </c>
      <c r="B121" s="48"/>
      <c r="C121" s="49"/>
      <c r="D121" s="47" t="s">
        <v>142</v>
      </c>
      <c r="E121" s="48"/>
      <c r="F121" s="49"/>
      <c r="G121" s="47" t="s">
        <v>143</v>
      </c>
      <c r="H121" s="48"/>
      <c r="I121" s="49"/>
      <c r="J121" s="47">
        <f>AVERAGE(I106,I108,I109,I110,I111,-I107)</f>
        <v>64.166666666666671</v>
      </c>
      <c r="K121" s="48"/>
      <c r="L121" s="49"/>
    </row>
    <row r="122" spans="1:12" ht="152.25" customHeight="1" x14ac:dyDescent="0.25">
      <c r="A122" s="50" t="s">
        <v>75</v>
      </c>
      <c r="B122" s="50"/>
      <c r="C122" s="50"/>
      <c r="D122" s="50" t="s">
        <v>144</v>
      </c>
      <c r="E122" s="50"/>
      <c r="F122" s="50"/>
      <c r="G122" s="50" t="s">
        <v>145</v>
      </c>
      <c r="H122" s="50"/>
      <c r="I122" s="50"/>
      <c r="J122" s="50">
        <f>AVERAGE(I106,I107,I110,I111,(0.1)*95)</f>
        <v>79.900000000000006</v>
      </c>
      <c r="K122" s="50"/>
      <c r="L122" s="50"/>
    </row>
    <row r="123" spans="1:12" ht="15.75" x14ac:dyDescent="0.25">
      <c r="A123" s="6"/>
      <c r="B123" s="12"/>
      <c r="C123" s="12"/>
      <c r="D123" s="12"/>
      <c r="E123" s="12"/>
      <c r="F123" s="12"/>
      <c r="G123" s="12"/>
      <c r="H123" s="12"/>
      <c r="I123" s="12"/>
      <c r="J123" s="12"/>
      <c r="K123" s="12"/>
      <c r="L123" s="12"/>
    </row>
    <row r="125" spans="1:12" ht="18.75" x14ac:dyDescent="0.25">
      <c r="A125" s="23" t="s">
        <v>35</v>
      </c>
      <c r="B125" s="23"/>
      <c r="C125" s="23"/>
      <c r="D125" s="23"/>
      <c r="E125" s="23"/>
      <c r="F125" s="23"/>
      <c r="G125" s="23"/>
      <c r="H125" s="23"/>
      <c r="I125" s="23"/>
      <c r="J125" s="23"/>
      <c r="K125" s="23"/>
      <c r="L125" s="23"/>
    </row>
    <row r="126" spans="1:12" ht="100.5" customHeight="1" x14ac:dyDescent="0.25">
      <c r="A126" s="21" t="s">
        <v>2</v>
      </c>
      <c r="B126" s="21"/>
      <c r="C126" s="21"/>
      <c r="D126" s="21"/>
      <c r="E126" s="21" t="s">
        <v>3</v>
      </c>
      <c r="F126" s="21"/>
      <c r="G126" s="21"/>
      <c r="H126" s="21"/>
      <c r="I126" s="21" t="s">
        <v>4</v>
      </c>
      <c r="J126" s="21"/>
      <c r="K126" s="21"/>
      <c r="L126" s="21"/>
    </row>
    <row r="127" spans="1:12" ht="141.75" customHeight="1" x14ac:dyDescent="0.25">
      <c r="A127" s="20" t="s">
        <v>80</v>
      </c>
      <c r="B127" s="20"/>
      <c r="C127" s="20"/>
      <c r="D127" s="20"/>
      <c r="E127" s="20" t="s">
        <v>146</v>
      </c>
      <c r="F127" s="20"/>
      <c r="G127" s="20"/>
      <c r="H127" s="20"/>
      <c r="I127" s="20">
        <v>90</v>
      </c>
      <c r="J127" s="20"/>
      <c r="K127" s="20"/>
      <c r="L127" s="20"/>
    </row>
    <row r="128" spans="1:12" ht="99" customHeight="1" x14ac:dyDescent="0.25">
      <c r="A128" s="20" t="s">
        <v>81</v>
      </c>
      <c r="B128" s="20"/>
      <c r="C128" s="20"/>
      <c r="D128" s="20"/>
      <c r="E128" s="20" t="s">
        <v>147</v>
      </c>
      <c r="F128" s="20"/>
      <c r="G128" s="20"/>
      <c r="H128" s="20"/>
      <c r="I128" s="20">
        <v>95</v>
      </c>
      <c r="J128" s="20"/>
      <c r="K128" s="20"/>
      <c r="L128" s="20"/>
    </row>
    <row r="129" spans="1:12" ht="103.5" customHeight="1" x14ac:dyDescent="0.25">
      <c r="A129" s="20" t="s">
        <v>82</v>
      </c>
      <c r="B129" s="20"/>
      <c r="C129" s="20"/>
      <c r="D129" s="20"/>
      <c r="E129" s="20" t="s">
        <v>83</v>
      </c>
      <c r="F129" s="20"/>
      <c r="G129" s="20"/>
      <c r="H129" s="20"/>
      <c r="I129" s="20">
        <v>90</v>
      </c>
      <c r="J129" s="20"/>
      <c r="K129" s="20"/>
      <c r="L129" s="20"/>
    </row>
    <row r="130" spans="1:12" ht="98.25" customHeight="1" x14ac:dyDescent="0.25">
      <c r="A130" s="20" t="s">
        <v>148</v>
      </c>
      <c r="B130" s="20"/>
      <c r="C130" s="20"/>
      <c r="D130" s="20"/>
      <c r="E130" s="20" t="s">
        <v>149</v>
      </c>
      <c r="F130" s="20"/>
      <c r="G130" s="20"/>
      <c r="H130" s="20"/>
      <c r="I130" s="20">
        <v>90</v>
      </c>
      <c r="J130" s="20"/>
      <c r="K130" s="20"/>
      <c r="L130" s="20"/>
    </row>
    <row r="133" spans="1:12" ht="18.75" x14ac:dyDescent="0.25">
      <c r="A133" s="23" t="s">
        <v>36</v>
      </c>
      <c r="B133" s="23"/>
      <c r="C133" s="23"/>
      <c r="D133" s="23"/>
      <c r="E133" s="23"/>
      <c r="F133" s="23"/>
      <c r="G133" s="23"/>
      <c r="H133" s="23"/>
      <c r="I133" s="23"/>
      <c r="J133" s="23"/>
      <c r="K133" s="23"/>
      <c r="L133" s="23"/>
    </row>
    <row r="134" spans="1:12" ht="42.75" customHeight="1" x14ac:dyDescent="0.25">
      <c r="A134" s="21" t="s">
        <v>12</v>
      </c>
      <c r="B134" s="21"/>
      <c r="C134" s="21" t="s">
        <v>13</v>
      </c>
      <c r="D134" s="21"/>
      <c r="E134" s="21" t="s">
        <v>14</v>
      </c>
      <c r="F134" s="21"/>
      <c r="G134" s="21"/>
      <c r="H134" s="21" t="s">
        <v>15</v>
      </c>
      <c r="I134" s="21"/>
      <c r="J134" s="21"/>
      <c r="K134" s="21"/>
      <c r="L134" s="14" t="s">
        <v>16</v>
      </c>
    </row>
    <row r="135" spans="1:12" ht="363.75" customHeight="1" x14ac:dyDescent="0.25">
      <c r="A135" s="20" t="s">
        <v>84</v>
      </c>
      <c r="B135" s="20"/>
      <c r="C135" s="20" t="s">
        <v>150</v>
      </c>
      <c r="D135" s="20"/>
      <c r="E135" s="20" t="s">
        <v>90</v>
      </c>
      <c r="F135" s="20"/>
      <c r="G135" s="20"/>
      <c r="H135" s="20" t="s">
        <v>85</v>
      </c>
      <c r="I135" s="20"/>
      <c r="J135" s="20"/>
      <c r="K135" s="20"/>
      <c r="L135" s="13">
        <f>AVERAGE(I130,I129,I128,I127)</f>
        <v>91.25</v>
      </c>
    </row>
    <row r="136" spans="1:12" ht="236.25" customHeight="1" x14ac:dyDescent="0.25">
      <c r="A136" s="20" t="s">
        <v>61</v>
      </c>
      <c r="B136" s="20"/>
      <c r="C136" s="20" t="s">
        <v>151</v>
      </c>
      <c r="D136" s="20"/>
      <c r="E136" s="20" t="s">
        <v>91</v>
      </c>
      <c r="F136" s="20"/>
      <c r="G136" s="20"/>
      <c r="H136" s="20" t="s">
        <v>89</v>
      </c>
      <c r="I136" s="20"/>
      <c r="J136" s="20"/>
      <c r="K136" s="20"/>
      <c r="L136" s="13">
        <f>AVERAGE(I127,I128,I129,-1)</f>
        <v>68.5</v>
      </c>
    </row>
    <row r="137" spans="1:12" ht="174.75" customHeight="1" x14ac:dyDescent="0.25">
      <c r="A137" s="20" t="s">
        <v>75</v>
      </c>
      <c r="B137" s="20"/>
      <c r="C137" s="20" t="s">
        <v>96</v>
      </c>
      <c r="D137" s="20"/>
      <c r="E137" s="20" t="s">
        <v>152</v>
      </c>
      <c r="F137" s="20"/>
      <c r="G137" s="20"/>
      <c r="H137" s="20" t="s">
        <v>92</v>
      </c>
      <c r="I137" s="20"/>
      <c r="J137" s="20"/>
      <c r="K137" s="20"/>
      <c r="L137" s="13">
        <f>AVERAGE(I127,I128,I129,I130,-3)</f>
        <v>72.400000000000006</v>
      </c>
    </row>
    <row r="138" spans="1:12" ht="247.5" customHeight="1" x14ac:dyDescent="0.25">
      <c r="A138" s="20" t="s">
        <v>78</v>
      </c>
      <c r="B138" s="20"/>
      <c r="C138" s="20" t="s">
        <v>153</v>
      </c>
      <c r="D138" s="20"/>
      <c r="E138" s="20" t="s">
        <v>154</v>
      </c>
      <c r="F138" s="20"/>
      <c r="G138" s="20"/>
      <c r="H138" s="20" t="s">
        <v>94</v>
      </c>
      <c r="I138" s="20"/>
      <c r="J138" s="20"/>
      <c r="K138" s="20"/>
      <c r="L138" s="13">
        <f>AVERAGE(I127,I128,I129,I130,-2)</f>
        <v>72.599999999999994</v>
      </c>
    </row>
    <row r="141" spans="1:12" ht="18.75" x14ac:dyDescent="0.25">
      <c r="A141" s="23" t="s">
        <v>37</v>
      </c>
      <c r="B141" s="23"/>
      <c r="C141" s="23"/>
      <c r="D141" s="23"/>
      <c r="E141" s="23"/>
      <c r="F141" s="23"/>
      <c r="G141" s="23"/>
      <c r="H141" s="23"/>
      <c r="I141" s="23"/>
      <c r="J141" s="23"/>
      <c r="K141" s="23"/>
      <c r="L141" s="23"/>
    </row>
    <row r="142" spans="1:12" ht="86.25" customHeight="1" x14ac:dyDescent="0.25">
      <c r="A142" s="21" t="s">
        <v>18</v>
      </c>
      <c r="B142" s="21"/>
      <c r="C142" s="21"/>
      <c r="D142" s="21"/>
      <c r="E142" s="21"/>
      <c r="F142" s="21"/>
      <c r="G142" s="21" t="s">
        <v>19</v>
      </c>
      <c r="H142" s="21"/>
      <c r="I142" s="21"/>
      <c r="J142" s="21"/>
      <c r="K142" s="21"/>
      <c r="L142" s="21"/>
    </row>
    <row r="143" spans="1:12" ht="92.25" customHeight="1" x14ac:dyDescent="0.25">
      <c r="A143" s="20" t="s">
        <v>155</v>
      </c>
      <c r="B143" s="20"/>
      <c r="C143" s="20"/>
      <c r="D143" s="20"/>
      <c r="E143" s="20"/>
      <c r="F143" s="20"/>
      <c r="G143" s="20" t="s">
        <v>292</v>
      </c>
      <c r="H143" s="20"/>
      <c r="I143" s="20"/>
      <c r="J143" s="20"/>
      <c r="K143" s="20"/>
      <c r="L143" s="20"/>
    </row>
    <row r="144" spans="1:12" ht="93" customHeight="1" x14ac:dyDescent="0.25">
      <c r="A144" s="20" t="s">
        <v>98</v>
      </c>
      <c r="B144" s="20"/>
      <c r="C144" s="20"/>
      <c r="D144" s="20"/>
      <c r="E144" s="20"/>
      <c r="F144" s="20"/>
      <c r="G144" s="20" t="s">
        <v>293</v>
      </c>
      <c r="H144" s="20"/>
      <c r="I144" s="20"/>
      <c r="J144" s="20"/>
      <c r="K144" s="20"/>
      <c r="L144" s="20"/>
    </row>
    <row r="145" spans="1:12" ht="76.5" customHeight="1" x14ac:dyDescent="0.25">
      <c r="A145" s="20" t="s">
        <v>99</v>
      </c>
      <c r="B145" s="20"/>
      <c r="C145" s="20"/>
      <c r="D145" s="20"/>
      <c r="E145" s="20"/>
      <c r="F145" s="20"/>
      <c r="G145" s="20" t="s">
        <v>294</v>
      </c>
      <c r="H145" s="20"/>
      <c r="I145" s="20"/>
      <c r="J145" s="20"/>
      <c r="K145" s="20"/>
      <c r="L145" s="20"/>
    </row>
    <row r="146" spans="1:12" ht="42.75" customHeight="1" x14ac:dyDescent="0.25">
      <c r="A146" s="20" t="s">
        <v>100</v>
      </c>
      <c r="B146" s="20"/>
      <c r="C146" s="20"/>
      <c r="D146" s="20"/>
      <c r="E146" s="20"/>
      <c r="F146" s="20"/>
      <c r="G146" s="20" t="s">
        <v>101</v>
      </c>
      <c r="H146" s="20"/>
      <c r="I146" s="20"/>
      <c r="J146" s="20"/>
      <c r="K146" s="20"/>
      <c r="L146" s="20"/>
    </row>
    <row r="149" spans="1:12" ht="18.75" x14ac:dyDescent="0.25">
      <c r="A149" s="23" t="s">
        <v>20</v>
      </c>
      <c r="B149" s="23"/>
      <c r="C149" s="23"/>
      <c r="D149" s="23"/>
      <c r="E149" s="23"/>
      <c r="F149" s="23"/>
      <c r="G149" s="23"/>
      <c r="H149" s="23"/>
      <c r="I149" s="23"/>
      <c r="J149" s="23"/>
      <c r="K149" s="23"/>
      <c r="L149" s="23"/>
    </row>
    <row r="150" spans="1:12" ht="43.5" customHeight="1" x14ac:dyDescent="0.25">
      <c r="A150" s="32" t="s">
        <v>21</v>
      </c>
      <c r="B150" s="32"/>
      <c r="C150" s="32"/>
      <c r="D150" s="32"/>
      <c r="E150" s="32"/>
      <c r="F150" s="32"/>
      <c r="G150" s="32" t="s">
        <v>22</v>
      </c>
      <c r="H150" s="32"/>
      <c r="I150" s="32"/>
      <c r="J150" s="32"/>
      <c r="K150" s="32"/>
      <c r="L150" s="32"/>
    </row>
    <row r="151" spans="1:12" ht="62.25" customHeight="1" x14ac:dyDescent="0.25">
      <c r="A151" s="20" t="s">
        <v>243</v>
      </c>
      <c r="B151" s="20"/>
      <c r="C151" s="20"/>
      <c r="D151" s="20"/>
      <c r="E151" s="20"/>
      <c r="F151" s="20"/>
      <c r="G151" s="20" t="s">
        <v>244</v>
      </c>
      <c r="H151" s="20"/>
      <c r="I151" s="20"/>
      <c r="J151" s="20"/>
      <c r="K151" s="20"/>
      <c r="L151" s="20"/>
    </row>
    <row r="152" spans="1:12" ht="72.75" customHeight="1" x14ac:dyDescent="0.25">
      <c r="A152" s="20" t="s">
        <v>216</v>
      </c>
      <c r="B152" s="20"/>
      <c r="C152" s="20"/>
      <c r="D152" s="20"/>
      <c r="E152" s="20"/>
      <c r="F152" s="20"/>
      <c r="G152" s="20" t="s">
        <v>217</v>
      </c>
      <c r="H152" s="20"/>
      <c r="I152" s="20"/>
      <c r="J152" s="20"/>
      <c r="K152" s="20"/>
      <c r="L152" s="20"/>
    </row>
    <row r="153" spans="1:12" ht="76.5" customHeight="1" x14ac:dyDescent="0.25">
      <c r="A153" s="20" t="s">
        <v>102</v>
      </c>
      <c r="B153" s="20"/>
      <c r="C153" s="20"/>
      <c r="D153" s="20"/>
      <c r="E153" s="20"/>
      <c r="F153" s="20"/>
      <c r="G153" s="20" t="s">
        <v>176</v>
      </c>
      <c r="H153" s="20"/>
      <c r="I153" s="20"/>
      <c r="J153" s="20"/>
      <c r="K153" s="20"/>
      <c r="L153" s="20"/>
    </row>
    <row r="154" spans="1:12" ht="42.75" customHeight="1" x14ac:dyDescent="0.25">
      <c r="A154" s="20" t="s">
        <v>103</v>
      </c>
      <c r="B154" s="20"/>
      <c r="C154" s="20"/>
      <c r="D154" s="20"/>
      <c r="E154" s="20"/>
      <c r="F154" s="20"/>
      <c r="G154" s="20" t="s">
        <v>218</v>
      </c>
      <c r="H154" s="20"/>
      <c r="I154" s="20"/>
      <c r="J154" s="20"/>
      <c r="K154" s="20"/>
      <c r="L154" s="20"/>
    </row>
    <row r="157" spans="1:12" ht="18.75" x14ac:dyDescent="0.25">
      <c r="A157" s="23" t="s">
        <v>38</v>
      </c>
      <c r="B157" s="23"/>
      <c r="C157" s="23"/>
      <c r="D157" s="23"/>
      <c r="E157" s="23"/>
      <c r="F157" s="23"/>
      <c r="G157" s="23"/>
      <c r="H157" s="23"/>
      <c r="I157" s="23"/>
      <c r="J157" s="23"/>
      <c r="K157" s="23"/>
      <c r="L157" s="23"/>
    </row>
    <row r="158" spans="1:12" ht="18.75" x14ac:dyDescent="0.25">
      <c r="A158" s="23" t="s">
        <v>39</v>
      </c>
      <c r="B158" s="23"/>
      <c r="C158" s="23"/>
      <c r="D158" s="23"/>
      <c r="E158" s="23"/>
      <c r="F158" s="23"/>
      <c r="G158" s="23"/>
      <c r="H158" s="23"/>
      <c r="I158" s="23"/>
      <c r="J158" s="23"/>
      <c r="K158" s="23"/>
      <c r="L158" s="23"/>
    </row>
    <row r="159" spans="1:12" ht="100.5" customHeight="1" x14ac:dyDescent="0.25">
      <c r="A159" s="21" t="s">
        <v>2</v>
      </c>
      <c r="B159" s="21"/>
      <c r="C159" s="21"/>
      <c r="D159" s="21"/>
      <c r="E159" s="21" t="s">
        <v>3</v>
      </c>
      <c r="F159" s="21"/>
      <c r="G159" s="21"/>
      <c r="H159" s="21"/>
      <c r="I159" s="21" t="s">
        <v>4</v>
      </c>
      <c r="J159" s="21"/>
      <c r="K159" s="21"/>
      <c r="L159" s="21"/>
    </row>
    <row r="160" spans="1:12" ht="90.75" customHeight="1" x14ac:dyDescent="0.25">
      <c r="A160" s="20" t="s">
        <v>219</v>
      </c>
      <c r="B160" s="20"/>
      <c r="C160" s="20"/>
      <c r="D160" s="20"/>
      <c r="E160" s="20" t="s">
        <v>220</v>
      </c>
      <c r="F160" s="20"/>
      <c r="G160" s="20"/>
      <c r="H160" s="20"/>
      <c r="I160" s="20">
        <v>95</v>
      </c>
      <c r="J160" s="20"/>
      <c r="K160" s="20"/>
      <c r="L160" s="20"/>
    </row>
    <row r="161" spans="1:12" ht="102" customHeight="1" x14ac:dyDescent="0.25">
      <c r="A161" s="20" t="s">
        <v>221</v>
      </c>
      <c r="B161" s="20"/>
      <c r="C161" s="20"/>
      <c r="D161" s="20"/>
      <c r="E161" s="20" t="s">
        <v>222</v>
      </c>
      <c r="F161" s="20"/>
      <c r="G161" s="20"/>
      <c r="H161" s="20"/>
      <c r="I161" s="20">
        <v>100</v>
      </c>
      <c r="J161" s="20"/>
      <c r="K161" s="20"/>
      <c r="L161" s="20"/>
    </row>
    <row r="162" spans="1:12" ht="84" customHeight="1" x14ac:dyDescent="0.25">
      <c r="A162" s="20" t="s">
        <v>104</v>
      </c>
      <c r="B162" s="20"/>
      <c r="C162" s="20"/>
      <c r="D162" s="20"/>
      <c r="E162" s="20" t="s">
        <v>223</v>
      </c>
      <c r="F162" s="20"/>
      <c r="G162" s="20"/>
      <c r="H162" s="20"/>
      <c r="I162" s="20">
        <v>100</v>
      </c>
      <c r="J162" s="20"/>
      <c r="K162" s="20"/>
      <c r="L162" s="20"/>
    </row>
    <row r="163" spans="1:12" ht="84.75" customHeight="1" x14ac:dyDescent="0.25">
      <c r="A163" s="20" t="s">
        <v>224</v>
      </c>
      <c r="B163" s="20"/>
      <c r="C163" s="20"/>
      <c r="D163" s="20"/>
      <c r="E163" s="20" t="s">
        <v>225</v>
      </c>
      <c r="F163" s="20"/>
      <c r="G163" s="20"/>
      <c r="H163" s="20"/>
      <c r="I163" s="20">
        <v>95</v>
      </c>
      <c r="J163" s="20"/>
      <c r="K163" s="20"/>
      <c r="L163" s="20"/>
    </row>
    <row r="164" spans="1:12" x14ac:dyDescent="0.25">
      <c r="A164" s="3"/>
    </row>
    <row r="165" spans="1:12" ht="15.75" x14ac:dyDescent="0.25">
      <c r="A165" s="45" t="s">
        <v>40</v>
      </c>
      <c r="B165" s="45"/>
      <c r="C165" s="45"/>
      <c r="D165" s="45"/>
      <c r="E165" s="45"/>
      <c r="F165" s="45"/>
      <c r="G165" s="45"/>
      <c r="H165" s="45"/>
      <c r="I165" s="45"/>
      <c r="J165" s="68"/>
      <c r="K165" s="68"/>
      <c r="L165" s="68"/>
    </row>
    <row r="166" spans="1:12" ht="57" customHeight="1" x14ac:dyDescent="0.25">
      <c r="A166" s="57" t="s">
        <v>41</v>
      </c>
      <c r="B166" s="58"/>
      <c r="C166" s="59"/>
      <c r="D166" s="57" t="s">
        <v>7</v>
      </c>
      <c r="E166" s="58"/>
      <c r="F166" s="59"/>
      <c r="G166" s="57" t="s">
        <v>8</v>
      </c>
      <c r="H166" s="58"/>
      <c r="I166" s="58"/>
      <c r="J166" s="57" t="s">
        <v>9</v>
      </c>
      <c r="K166" s="58"/>
      <c r="L166" s="59"/>
    </row>
    <row r="167" spans="1:12" ht="29.25" customHeight="1" x14ac:dyDescent="0.25">
      <c r="A167" s="60"/>
      <c r="B167" s="61"/>
      <c r="C167" s="62"/>
      <c r="D167" s="60"/>
      <c r="E167" s="61"/>
      <c r="F167" s="62"/>
      <c r="G167" s="60"/>
      <c r="H167" s="61"/>
      <c r="I167" s="61"/>
      <c r="J167" s="60" t="s">
        <v>10</v>
      </c>
      <c r="K167" s="61"/>
      <c r="L167" s="62"/>
    </row>
    <row r="168" spans="1:12" ht="118.5" customHeight="1" x14ac:dyDescent="0.25">
      <c r="A168" s="56" t="s">
        <v>106</v>
      </c>
      <c r="B168" s="56"/>
      <c r="C168" s="56"/>
      <c r="D168" s="20" t="s">
        <v>226</v>
      </c>
      <c r="E168" s="20"/>
      <c r="F168" s="20"/>
      <c r="G168" s="20" t="s">
        <v>227</v>
      </c>
      <c r="H168" s="20"/>
      <c r="I168" s="20"/>
      <c r="J168" s="67">
        <f>AVERAGE(I160,I161,I162,I163)</f>
        <v>97.5</v>
      </c>
      <c r="K168" s="67"/>
      <c r="L168" s="67"/>
    </row>
    <row r="169" spans="1:12" ht="318" customHeight="1" x14ac:dyDescent="0.25">
      <c r="A169" s="56" t="s">
        <v>105</v>
      </c>
      <c r="B169" s="56"/>
      <c r="C169" s="56"/>
      <c r="D169" s="20" t="s">
        <v>228</v>
      </c>
      <c r="E169" s="20"/>
      <c r="F169" s="20"/>
      <c r="G169" s="20" t="s">
        <v>229</v>
      </c>
      <c r="H169" s="20"/>
      <c r="I169" s="20"/>
      <c r="J169" s="56">
        <f>AVERAGE(I160,I161,I162,I163,-0.002)</f>
        <v>77.999600000000001</v>
      </c>
      <c r="K169" s="56"/>
      <c r="L169" s="56"/>
    </row>
    <row r="170" spans="1:12" ht="137.25" customHeight="1" x14ac:dyDescent="0.25">
      <c r="A170" s="56" t="s">
        <v>230</v>
      </c>
      <c r="B170" s="56"/>
      <c r="C170" s="56"/>
      <c r="D170" s="20" t="s">
        <v>231</v>
      </c>
      <c r="E170" s="20"/>
      <c r="F170" s="20"/>
      <c r="G170" s="20" t="s">
        <v>232</v>
      </c>
      <c r="H170" s="20"/>
      <c r="I170" s="20"/>
      <c r="J170" s="56">
        <f>AVERAGE(I160,I161,I162,I163,-0.1)</f>
        <v>77.97999999999999</v>
      </c>
      <c r="K170" s="56"/>
      <c r="L170" s="56"/>
    </row>
    <row r="171" spans="1:12" ht="102" customHeight="1" x14ac:dyDescent="0.25">
      <c r="A171" s="56" t="s">
        <v>107</v>
      </c>
      <c r="B171" s="56"/>
      <c r="C171" s="56"/>
      <c r="D171" s="56" t="s">
        <v>295</v>
      </c>
      <c r="E171" s="56"/>
      <c r="F171" s="56"/>
      <c r="G171" s="56" t="s">
        <v>296</v>
      </c>
      <c r="H171" s="56"/>
      <c r="I171" s="56"/>
      <c r="J171" s="56">
        <f>AVERAGE(I160,I161,I162,I163,)</f>
        <v>78</v>
      </c>
      <c r="K171" s="56"/>
      <c r="L171" s="56"/>
    </row>
    <row r="174" spans="1:12" ht="15.75" x14ac:dyDescent="0.25">
      <c r="A174" s="45" t="s">
        <v>42</v>
      </c>
      <c r="B174" s="45"/>
      <c r="C174" s="45"/>
      <c r="D174" s="45"/>
      <c r="E174" s="45"/>
      <c r="F174" s="45"/>
      <c r="G174" s="45"/>
      <c r="H174" s="45"/>
      <c r="I174" s="45"/>
      <c r="J174" s="45"/>
      <c r="K174" s="45"/>
      <c r="L174" s="45"/>
    </row>
    <row r="175" spans="1:12" ht="100.5" customHeight="1" x14ac:dyDescent="0.25">
      <c r="A175" s="63" t="s">
        <v>2</v>
      </c>
      <c r="B175" s="63"/>
      <c r="C175" s="63"/>
      <c r="D175" s="63"/>
      <c r="E175" s="63" t="s">
        <v>3</v>
      </c>
      <c r="F175" s="63"/>
      <c r="G175" s="63"/>
      <c r="H175" s="63"/>
      <c r="I175" s="63" t="s">
        <v>4</v>
      </c>
      <c r="J175" s="63"/>
      <c r="K175" s="63"/>
      <c r="L175" s="63"/>
    </row>
    <row r="176" spans="1:12" ht="114" customHeight="1" x14ac:dyDescent="0.25">
      <c r="A176" s="20" t="s">
        <v>80</v>
      </c>
      <c r="B176" s="20"/>
      <c r="C176" s="20"/>
      <c r="D176" s="20"/>
      <c r="E176" s="20" t="s">
        <v>146</v>
      </c>
      <c r="F176" s="20"/>
      <c r="G176" s="20"/>
      <c r="H176" s="20"/>
      <c r="I176" s="20">
        <v>90</v>
      </c>
      <c r="J176" s="20"/>
      <c r="K176" s="20"/>
      <c r="L176" s="20"/>
    </row>
    <row r="177" spans="1:12" ht="96" customHeight="1" x14ac:dyDescent="0.25">
      <c r="A177" s="20" t="s">
        <v>81</v>
      </c>
      <c r="B177" s="20"/>
      <c r="C177" s="20"/>
      <c r="D177" s="20"/>
      <c r="E177" s="20" t="s">
        <v>147</v>
      </c>
      <c r="F177" s="20"/>
      <c r="G177" s="20"/>
      <c r="H177" s="20"/>
      <c r="I177" s="20">
        <v>95</v>
      </c>
      <c r="J177" s="20"/>
      <c r="K177" s="20"/>
      <c r="L177" s="20"/>
    </row>
    <row r="178" spans="1:12" ht="101.25" customHeight="1" x14ac:dyDescent="0.25">
      <c r="A178" s="20" t="s">
        <v>82</v>
      </c>
      <c r="B178" s="20"/>
      <c r="C178" s="20"/>
      <c r="D178" s="20"/>
      <c r="E178" s="20" t="s">
        <v>83</v>
      </c>
      <c r="F178" s="20"/>
      <c r="G178" s="20"/>
      <c r="H178" s="20"/>
      <c r="I178" s="20">
        <v>90</v>
      </c>
      <c r="J178" s="20"/>
      <c r="K178" s="20"/>
      <c r="L178" s="20"/>
    </row>
    <row r="179" spans="1:12" ht="97.5" customHeight="1" x14ac:dyDescent="0.25">
      <c r="A179" s="20" t="s">
        <v>148</v>
      </c>
      <c r="B179" s="20"/>
      <c r="C179" s="20"/>
      <c r="D179" s="20"/>
      <c r="E179" s="20" t="s">
        <v>149</v>
      </c>
      <c r="F179" s="20"/>
      <c r="G179" s="20"/>
      <c r="H179" s="20"/>
      <c r="I179" s="20">
        <v>90</v>
      </c>
      <c r="J179" s="20"/>
      <c r="K179" s="20"/>
      <c r="L179" s="20"/>
    </row>
    <row r="180" spans="1:12" x14ac:dyDescent="0.25">
      <c r="A180" s="4"/>
      <c r="B180" s="4"/>
      <c r="C180" s="4"/>
      <c r="D180" s="4"/>
      <c r="E180" s="4"/>
      <c r="F180" s="4"/>
      <c r="G180" s="4"/>
      <c r="H180" s="4"/>
      <c r="I180" s="4"/>
      <c r="J180" s="4"/>
      <c r="K180" s="4"/>
      <c r="L180" s="4"/>
    </row>
    <row r="181" spans="1:12" x14ac:dyDescent="0.25">
      <c r="A181" s="3"/>
    </row>
    <row r="182" spans="1:12" ht="18.75" x14ac:dyDescent="0.25">
      <c r="A182" s="23" t="s">
        <v>43</v>
      </c>
      <c r="B182" s="23"/>
      <c r="C182" s="23"/>
      <c r="D182" s="23"/>
      <c r="E182" s="23"/>
      <c r="F182" s="23"/>
      <c r="G182" s="23"/>
      <c r="H182" s="23"/>
      <c r="I182" s="23"/>
      <c r="J182" s="23"/>
      <c r="K182" s="23"/>
      <c r="L182" s="23"/>
    </row>
    <row r="183" spans="1:12" ht="86.25" customHeight="1" x14ac:dyDescent="0.25">
      <c r="A183" s="21" t="s">
        <v>12</v>
      </c>
      <c r="B183" s="21"/>
      <c r="C183" s="21" t="s">
        <v>13</v>
      </c>
      <c r="D183" s="21"/>
      <c r="E183" s="21" t="s">
        <v>14</v>
      </c>
      <c r="F183" s="21"/>
      <c r="G183" s="21" t="s">
        <v>15</v>
      </c>
      <c r="H183" s="21"/>
      <c r="I183" s="21"/>
      <c r="J183" s="21"/>
      <c r="K183" s="21"/>
      <c r="L183" s="14" t="s">
        <v>16</v>
      </c>
    </row>
    <row r="184" spans="1:12" ht="230.25" customHeight="1" x14ac:dyDescent="0.25">
      <c r="A184" s="45" t="s">
        <v>191</v>
      </c>
      <c r="B184" s="45"/>
      <c r="C184" s="20" t="s">
        <v>233</v>
      </c>
      <c r="D184" s="20"/>
      <c r="E184" s="36" t="s">
        <v>297</v>
      </c>
      <c r="F184" s="38"/>
      <c r="G184" s="64" t="s">
        <v>114</v>
      </c>
      <c r="H184" s="65"/>
      <c r="I184" s="65"/>
      <c r="J184" s="65"/>
      <c r="K184" s="66"/>
      <c r="L184" s="9">
        <f>AVERAGE(I177,I178,I179,I180)</f>
        <v>91.666666666666671</v>
      </c>
    </row>
    <row r="185" spans="1:12" ht="140.25" customHeight="1" x14ac:dyDescent="0.25">
      <c r="A185" s="20" t="s">
        <v>105</v>
      </c>
      <c r="B185" s="20"/>
      <c r="C185" s="20" t="s">
        <v>234</v>
      </c>
      <c r="D185" s="20"/>
      <c r="E185" s="20" t="s">
        <v>198</v>
      </c>
      <c r="F185" s="20"/>
      <c r="G185" s="20" t="s">
        <v>193</v>
      </c>
      <c r="H185" s="20"/>
      <c r="I185" s="20"/>
      <c r="J185" s="20"/>
      <c r="K185" s="20"/>
      <c r="L185" s="9">
        <f>AVERAGE(I178,I179,I180,I181)</f>
        <v>90</v>
      </c>
    </row>
    <row r="186" spans="1:12" ht="173.25" customHeight="1" x14ac:dyDescent="0.25">
      <c r="A186" s="20" t="s">
        <v>230</v>
      </c>
      <c r="B186" s="20"/>
      <c r="C186" s="20" t="s">
        <v>194</v>
      </c>
      <c r="D186" s="20"/>
      <c r="E186" s="20" t="s">
        <v>235</v>
      </c>
      <c r="F186" s="20"/>
      <c r="G186" s="20" t="s">
        <v>236</v>
      </c>
      <c r="H186" s="20"/>
      <c r="I186" s="20"/>
      <c r="J186" s="20"/>
      <c r="K186" s="20"/>
      <c r="L186" s="15">
        <f>AVERAGE(I179,I180,I181,I182)</f>
        <v>90</v>
      </c>
    </row>
    <row r="187" spans="1:12" ht="153.75" customHeight="1" x14ac:dyDescent="0.25">
      <c r="A187" s="20" t="s">
        <v>107</v>
      </c>
      <c r="B187" s="20"/>
      <c r="C187" s="20" t="s">
        <v>195</v>
      </c>
      <c r="D187" s="20"/>
      <c r="E187" s="20" t="s">
        <v>237</v>
      </c>
      <c r="F187" s="20"/>
      <c r="G187" s="20" t="s">
        <v>197</v>
      </c>
      <c r="H187" s="20"/>
      <c r="I187" s="20"/>
      <c r="J187" s="20"/>
      <c r="K187" s="20"/>
      <c r="L187" s="9">
        <f>AVERAGE(I179,I180,I181,I182)</f>
        <v>90</v>
      </c>
    </row>
    <row r="190" spans="1:12" ht="18.75" x14ac:dyDescent="0.25">
      <c r="A190" s="23" t="s">
        <v>44</v>
      </c>
      <c r="B190" s="23"/>
      <c r="C190" s="23"/>
      <c r="D190" s="23"/>
      <c r="E190" s="23"/>
      <c r="F190" s="23"/>
      <c r="G190" s="23"/>
      <c r="H190" s="23"/>
      <c r="I190" s="23"/>
      <c r="J190" s="23"/>
      <c r="K190" s="23"/>
      <c r="L190" s="23"/>
    </row>
    <row r="191" spans="1:12" ht="86.25" customHeight="1" x14ac:dyDescent="0.25">
      <c r="A191" s="21" t="s">
        <v>18</v>
      </c>
      <c r="B191" s="21"/>
      <c r="C191" s="21"/>
      <c r="D191" s="21"/>
      <c r="E191" s="21"/>
      <c r="F191" s="21"/>
      <c r="G191" s="21" t="s">
        <v>19</v>
      </c>
      <c r="H191" s="21"/>
      <c r="I191" s="21"/>
      <c r="J191" s="21"/>
      <c r="K191" s="21"/>
      <c r="L191" s="21"/>
    </row>
    <row r="192" spans="1:12" ht="53.25" customHeight="1" x14ac:dyDescent="0.25">
      <c r="A192" s="20" t="s">
        <v>199</v>
      </c>
      <c r="B192" s="20"/>
      <c r="C192" s="20"/>
      <c r="D192" s="20"/>
      <c r="E192" s="20"/>
      <c r="F192" s="20"/>
      <c r="G192" s="20" t="s">
        <v>238</v>
      </c>
      <c r="H192" s="20"/>
      <c r="I192" s="20"/>
      <c r="J192" s="20"/>
      <c r="K192" s="20"/>
      <c r="L192" s="20"/>
    </row>
    <row r="193" spans="1:12" ht="62.25" customHeight="1" x14ac:dyDescent="0.25">
      <c r="A193" s="20" t="s">
        <v>200</v>
      </c>
      <c r="B193" s="20"/>
      <c r="C193" s="20"/>
      <c r="D193" s="20"/>
      <c r="E193" s="20"/>
      <c r="F193" s="20"/>
      <c r="G193" s="20" t="s">
        <v>239</v>
      </c>
      <c r="H193" s="20"/>
      <c r="I193" s="20"/>
      <c r="J193" s="20"/>
      <c r="K193" s="20"/>
      <c r="L193" s="20"/>
    </row>
    <row r="194" spans="1:12" ht="72.75" customHeight="1" x14ac:dyDescent="0.25">
      <c r="A194" s="20" t="s">
        <v>240</v>
      </c>
      <c r="B194" s="20"/>
      <c r="C194" s="20"/>
      <c r="D194" s="20"/>
      <c r="E194" s="20"/>
      <c r="F194" s="20"/>
      <c r="G194" s="20" t="s">
        <v>241</v>
      </c>
      <c r="H194" s="20"/>
      <c r="I194" s="20"/>
      <c r="J194" s="20"/>
      <c r="K194" s="20"/>
      <c r="L194" s="20"/>
    </row>
    <row r="195" spans="1:12" ht="81.75" customHeight="1" x14ac:dyDescent="0.25">
      <c r="A195" s="20" t="s">
        <v>201</v>
      </c>
      <c r="B195" s="20"/>
      <c r="C195" s="20"/>
      <c r="D195" s="20"/>
      <c r="E195" s="20"/>
      <c r="F195" s="20"/>
      <c r="G195" s="20" t="s">
        <v>242</v>
      </c>
      <c r="H195" s="20"/>
      <c r="I195" s="20"/>
      <c r="J195" s="20"/>
      <c r="K195" s="20"/>
      <c r="L195" s="20"/>
    </row>
    <row r="196" spans="1:12" x14ac:dyDescent="0.25">
      <c r="A196" s="3"/>
    </row>
    <row r="197" spans="1:12" ht="18.75" x14ac:dyDescent="0.25">
      <c r="A197" s="23" t="s">
        <v>20</v>
      </c>
      <c r="B197" s="23"/>
      <c r="C197" s="23"/>
      <c r="D197" s="23"/>
      <c r="E197" s="23"/>
      <c r="F197" s="23"/>
      <c r="G197" s="23"/>
      <c r="H197" s="23"/>
      <c r="I197" s="23"/>
      <c r="J197" s="23"/>
      <c r="K197" s="23"/>
      <c r="L197" s="23"/>
    </row>
    <row r="198" spans="1:12" ht="43.5" customHeight="1" x14ac:dyDescent="0.25">
      <c r="A198" s="32" t="s">
        <v>21</v>
      </c>
      <c r="B198" s="32"/>
      <c r="C198" s="32"/>
      <c r="D198" s="32"/>
      <c r="E198" s="32"/>
      <c r="F198" s="32"/>
      <c r="G198" s="32" t="s">
        <v>22</v>
      </c>
      <c r="H198" s="32"/>
      <c r="I198" s="32"/>
      <c r="J198" s="32"/>
      <c r="K198" s="32"/>
      <c r="L198" s="32"/>
    </row>
    <row r="199" spans="1:12" ht="93.75" customHeight="1" x14ac:dyDescent="0.25">
      <c r="A199" s="20" t="s">
        <v>243</v>
      </c>
      <c r="B199" s="20"/>
      <c r="C199" s="20"/>
      <c r="D199" s="20"/>
      <c r="E199" s="20"/>
      <c r="F199" s="20"/>
      <c r="G199" s="20" t="s">
        <v>244</v>
      </c>
      <c r="H199" s="20"/>
      <c r="I199" s="20"/>
      <c r="J199" s="20"/>
      <c r="K199" s="20"/>
      <c r="L199" s="20"/>
    </row>
    <row r="200" spans="1:12" ht="78" customHeight="1" x14ac:dyDescent="0.25">
      <c r="A200" s="20" t="s">
        <v>216</v>
      </c>
      <c r="B200" s="20"/>
      <c r="C200" s="20"/>
      <c r="D200" s="20"/>
      <c r="E200" s="20"/>
      <c r="F200" s="20"/>
      <c r="G200" s="20" t="s">
        <v>217</v>
      </c>
      <c r="H200" s="20"/>
      <c r="I200" s="20"/>
      <c r="J200" s="20"/>
      <c r="K200" s="20"/>
      <c r="L200" s="20"/>
    </row>
    <row r="201" spans="1:12" ht="81" customHeight="1" x14ac:dyDescent="0.25">
      <c r="A201" s="20" t="s">
        <v>102</v>
      </c>
      <c r="B201" s="20"/>
      <c r="C201" s="20"/>
      <c r="D201" s="20"/>
      <c r="E201" s="20"/>
      <c r="F201" s="20"/>
      <c r="G201" s="20" t="s">
        <v>176</v>
      </c>
      <c r="H201" s="20"/>
      <c r="I201" s="20"/>
      <c r="J201" s="20"/>
      <c r="K201" s="20"/>
      <c r="L201" s="20"/>
    </row>
    <row r="202" spans="1:12" ht="47.25" customHeight="1" x14ac:dyDescent="0.25">
      <c r="A202" s="20" t="s">
        <v>103</v>
      </c>
      <c r="B202" s="20"/>
      <c r="C202" s="20"/>
      <c r="D202" s="20"/>
      <c r="E202" s="20"/>
      <c r="F202" s="20"/>
      <c r="G202" s="20" t="s">
        <v>218</v>
      </c>
      <c r="H202" s="20"/>
      <c r="I202" s="20"/>
      <c r="J202" s="20"/>
      <c r="K202" s="20"/>
      <c r="L202" s="20"/>
    </row>
    <row r="205" spans="1:12" ht="18.75" x14ac:dyDescent="0.25">
      <c r="A205" s="23" t="s">
        <v>23</v>
      </c>
      <c r="B205" s="23"/>
      <c r="C205" s="23"/>
      <c r="D205" s="23"/>
      <c r="E205" s="23"/>
      <c r="F205" s="23"/>
      <c r="G205" s="23"/>
      <c r="H205" s="23"/>
      <c r="I205" s="23"/>
      <c r="J205" s="23"/>
      <c r="K205" s="23"/>
      <c r="L205" s="23"/>
    </row>
    <row r="206" spans="1:12" ht="29.25" customHeight="1" x14ac:dyDescent="0.25">
      <c r="A206" s="21" t="s">
        <v>8</v>
      </c>
      <c r="B206" s="21"/>
      <c r="C206" s="21"/>
      <c r="D206" s="21"/>
      <c r="E206" s="21" t="s">
        <v>24</v>
      </c>
      <c r="F206" s="21"/>
      <c r="G206" s="21"/>
      <c r="H206" s="21"/>
      <c r="I206" s="21" t="s">
        <v>25</v>
      </c>
      <c r="J206" s="21"/>
      <c r="K206" s="21"/>
      <c r="L206" s="21"/>
    </row>
    <row r="207" spans="1:12" ht="130.5" customHeight="1" x14ac:dyDescent="0.25">
      <c r="A207" s="20" t="s">
        <v>245</v>
      </c>
      <c r="B207" s="20"/>
      <c r="C207" s="20"/>
      <c r="D207" s="20"/>
      <c r="E207" s="20" t="s">
        <v>203</v>
      </c>
      <c r="F207" s="20"/>
      <c r="G207" s="20"/>
      <c r="H207" s="20"/>
      <c r="I207" s="20" t="s">
        <v>204</v>
      </c>
      <c r="J207" s="20"/>
      <c r="K207" s="20"/>
      <c r="L207" s="20"/>
    </row>
    <row r="208" spans="1:12" ht="15.75" x14ac:dyDescent="0.25">
      <c r="A208" s="42"/>
      <c r="B208" s="42"/>
      <c r="C208" s="42"/>
      <c r="D208" s="42"/>
      <c r="E208" s="42"/>
      <c r="F208" s="42"/>
      <c r="G208" s="42"/>
      <c r="H208" s="42"/>
      <c r="I208" s="42"/>
      <c r="J208" s="42"/>
      <c r="K208" s="42"/>
      <c r="L208" s="42"/>
    </row>
    <row r="209" spans="1:12" ht="15.75" x14ac:dyDescent="0.25">
      <c r="A209" s="42"/>
      <c r="B209" s="42"/>
      <c r="C209" s="42"/>
      <c r="D209" s="42"/>
      <c r="E209" s="42"/>
      <c r="F209" s="42"/>
      <c r="G209" s="42"/>
      <c r="H209" s="42"/>
      <c r="I209" s="42"/>
      <c r="J209" s="42"/>
      <c r="K209" s="42"/>
      <c r="L209" s="42"/>
    </row>
    <row r="210" spans="1:12" x14ac:dyDescent="0.25">
      <c r="A210" s="43"/>
      <c r="B210" s="31"/>
      <c r="C210" s="31"/>
      <c r="D210" s="31"/>
      <c r="E210" s="31"/>
      <c r="F210" s="31"/>
      <c r="G210" s="31"/>
      <c r="H210" s="31"/>
      <c r="I210" s="31"/>
      <c r="J210" s="31"/>
      <c r="K210" s="31"/>
      <c r="L210" s="31"/>
    </row>
    <row r="211" spans="1:12" x14ac:dyDescent="0.25">
      <c r="A211" s="3"/>
    </row>
  </sheetData>
  <mergeCells count="437">
    <mergeCell ref="A166:C167"/>
    <mergeCell ref="D166:F167"/>
    <mergeCell ref="G166:I167"/>
    <mergeCell ref="E107:H107"/>
    <mergeCell ref="E108:H108"/>
    <mergeCell ref="E109:H109"/>
    <mergeCell ref="I107:L107"/>
    <mergeCell ref="I108:L108"/>
    <mergeCell ref="I109:L109"/>
    <mergeCell ref="A165:L165"/>
    <mergeCell ref="A157:L157"/>
    <mergeCell ref="A141:L141"/>
    <mergeCell ref="G142:L142"/>
    <mergeCell ref="G143:L143"/>
    <mergeCell ref="G144:L144"/>
    <mergeCell ref="G145:L145"/>
    <mergeCell ref="G146:L146"/>
    <mergeCell ref="A142:F142"/>
    <mergeCell ref="A143:F143"/>
    <mergeCell ref="A144:F144"/>
    <mergeCell ref="G153:L153"/>
    <mergeCell ref="G154:L154"/>
    <mergeCell ref="A150:F150"/>
    <mergeCell ref="A151:F151"/>
    <mergeCell ref="G169:I169"/>
    <mergeCell ref="G170:I170"/>
    <mergeCell ref="G171:I171"/>
    <mergeCell ref="A171:C171"/>
    <mergeCell ref="D168:F168"/>
    <mergeCell ref="A174:L174"/>
    <mergeCell ref="E175:H175"/>
    <mergeCell ref="G183:K183"/>
    <mergeCell ref="G184:K184"/>
    <mergeCell ref="J168:L168"/>
    <mergeCell ref="J169:L169"/>
    <mergeCell ref="J170:L170"/>
    <mergeCell ref="J171:L171"/>
    <mergeCell ref="I177:L177"/>
    <mergeCell ref="I178:L178"/>
    <mergeCell ref="I179:L179"/>
    <mergeCell ref="E176:H176"/>
    <mergeCell ref="A177:D177"/>
    <mergeCell ref="A178:D178"/>
    <mergeCell ref="E177:H177"/>
    <mergeCell ref="E178:H178"/>
    <mergeCell ref="A175:D175"/>
    <mergeCell ref="A176:D176"/>
    <mergeCell ref="I175:L175"/>
    <mergeCell ref="I176:L176"/>
    <mergeCell ref="D171:F171"/>
    <mergeCell ref="A179:D179"/>
    <mergeCell ref="A182:L182"/>
    <mergeCell ref="E186:F186"/>
    <mergeCell ref="E187:F187"/>
    <mergeCell ref="G186:K186"/>
    <mergeCell ref="G187:K187"/>
    <mergeCell ref="A186:B186"/>
    <mergeCell ref="A187:B187"/>
    <mergeCell ref="C183:D183"/>
    <mergeCell ref="C184:D184"/>
    <mergeCell ref="C185:D185"/>
    <mergeCell ref="C186:D186"/>
    <mergeCell ref="C187:D187"/>
    <mergeCell ref="E183:F183"/>
    <mergeCell ref="E184:F184"/>
    <mergeCell ref="E185:F185"/>
    <mergeCell ref="A183:B183"/>
    <mergeCell ref="A184:B184"/>
    <mergeCell ref="A185:B185"/>
    <mergeCell ref="E179:H179"/>
    <mergeCell ref="G185:K185"/>
    <mergeCell ref="A168:C168"/>
    <mergeCell ref="A169:C169"/>
    <mergeCell ref="A170:C170"/>
    <mergeCell ref="D169:F169"/>
    <mergeCell ref="I162:L162"/>
    <mergeCell ref="I163:L163"/>
    <mergeCell ref="A158:L158"/>
    <mergeCell ref="A159:D159"/>
    <mergeCell ref="A160:D160"/>
    <mergeCell ref="A161:D161"/>
    <mergeCell ref="A162:D162"/>
    <mergeCell ref="A163:D163"/>
    <mergeCell ref="E159:H159"/>
    <mergeCell ref="E160:H160"/>
    <mergeCell ref="E161:H161"/>
    <mergeCell ref="E162:H162"/>
    <mergeCell ref="D170:F170"/>
    <mergeCell ref="J166:L166"/>
    <mergeCell ref="J167:L167"/>
    <mergeCell ref="E163:H163"/>
    <mergeCell ref="I159:L159"/>
    <mergeCell ref="I160:L160"/>
    <mergeCell ref="I161:L161"/>
    <mergeCell ref="G168:I168"/>
    <mergeCell ref="A152:F152"/>
    <mergeCell ref="A153:F153"/>
    <mergeCell ref="A154:F154"/>
    <mergeCell ref="A145:F145"/>
    <mergeCell ref="A146:F146"/>
    <mergeCell ref="A149:L149"/>
    <mergeCell ref="G150:L150"/>
    <mergeCell ref="G151:L151"/>
    <mergeCell ref="G152:L152"/>
    <mergeCell ref="I127:L127"/>
    <mergeCell ref="I128:L128"/>
    <mergeCell ref="I129:L129"/>
    <mergeCell ref="I130:L130"/>
    <mergeCell ref="A125:L125"/>
    <mergeCell ref="H136:K136"/>
    <mergeCell ref="H137:K137"/>
    <mergeCell ref="H138:K138"/>
    <mergeCell ref="A126:D126"/>
    <mergeCell ref="A127:D127"/>
    <mergeCell ref="A128:D128"/>
    <mergeCell ref="A129:D129"/>
    <mergeCell ref="A130:D130"/>
    <mergeCell ref="E126:H126"/>
    <mergeCell ref="E127:H127"/>
    <mergeCell ref="A133:L133"/>
    <mergeCell ref="H134:K134"/>
    <mergeCell ref="H135:K135"/>
    <mergeCell ref="E128:H128"/>
    <mergeCell ref="E129:H129"/>
    <mergeCell ref="E130:H130"/>
    <mergeCell ref="I126:L126"/>
    <mergeCell ref="C138:D138"/>
    <mergeCell ref="E138:G138"/>
    <mergeCell ref="I105:L105"/>
    <mergeCell ref="I106:L106"/>
    <mergeCell ref="I110:L110"/>
    <mergeCell ref="I111:L111"/>
    <mergeCell ref="I112:L112"/>
    <mergeCell ref="D116:F117"/>
    <mergeCell ref="G116:I117"/>
    <mergeCell ref="A116:C117"/>
    <mergeCell ref="A105:D105"/>
    <mergeCell ref="A106:D106"/>
    <mergeCell ref="A110:D110"/>
    <mergeCell ref="A111:D111"/>
    <mergeCell ref="A112:D112"/>
    <mergeCell ref="E105:H105"/>
    <mergeCell ref="E106:H106"/>
    <mergeCell ref="E110:H110"/>
    <mergeCell ref="E111:H111"/>
    <mergeCell ref="J116:L116"/>
    <mergeCell ref="J117:L117"/>
    <mergeCell ref="A107:D107"/>
    <mergeCell ref="A108:D108"/>
    <mergeCell ref="A109:D109"/>
    <mergeCell ref="G118:I118"/>
    <mergeCell ref="J118:L118"/>
    <mergeCell ref="G119:I119"/>
    <mergeCell ref="J119:L119"/>
    <mergeCell ref="G120:I120"/>
    <mergeCell ref="J120:L120"/>
    <mergeCell ref="G122:I122"/>
    <mergeCell ref="A115:L115"/>
    <mergeCell ref="E112:H112"/>
    <mergeCell ref="J122:L122"/>
    <mergeCell ref="A121:C121"/>
    <mergeCell ref="D121:F121"/>
    <mergeCell ref="G121:I121"/>
    <mergeCell ref="J121:L121"/>
    <mergeCell ref="C136:D136"/>
    <mergeCell ref="C137:D137"/>
    <mergeCell ref="E134:G134"/>
    <mergeCell ref="E135:G135"/>
    <mergeCell ref="E136:G136"/>
    <mergeCell ref="E137:G137"/>
    <mergeCell ref="A134:B134"/>
    <mergeCell ref="A135:B135"/>
    <mergeCell ref="A136:B136"/>
    <mergeCell ref="A137:B137"/>
    <mergeCell ref="A138:B138"/>
    <mergeCell ref="C134:D134"/>
    <mergeCell ref="C135:D135"/>
    <mergeCell ref="A99:D99"/>
    <mergeCell ref="A100:D100"/>
    <mergeCell ref="A92:F92"/>
    <mergeCell ref="A93:F93"/>
    <mergeCell ref="A94:F94"/>
    <mergeCell ref="A95:F95"/>
    <mergeCell ref="A118:C118"/>
    <mergeCell ref="A119:C119"/>
    <mergeCell ref="A120:C120"/>
    <mergeCell ref="A122:C122"/>
    <mergeCell ref="D118:F118"/>
    <mergeCell ref="D119:F119"/>
    <mergeCell ref="D120:F120"/>
    <mergeCell ref="D122:F122"/>
    <mergeCell ref="A103:L103"/>
    <mergeCell ref="E99:H99"/>
    <mergeCell ref="E100:H100"/>
    <mergeCell ref="A104:L104"/>
    <mergeCell ref="A98:L98"/>
    <mergeCell ref="I99:L99"/>
    <mergeCell ref="I100:L100"/>
    <mergeCell ref="G91:L91"/>
    <mergeCell ref="G92:L92"/>
    <mergeCell ref="G93:L93"/>
    <mergeCell ref="G94:L94"/>
    <mergeCell ref="G95:L95"/>
    <mergeCell ref="A86:F86"/>
    <mergeCell ref="A87:F87"/>
    <mergeCell ref="G86:L86"/>
    <mergeCell ref="G87:L87"/>
    <mergeCell ref="A90:L90"/>
    <mergeCell ref="A91:F91"/>
    <mergeCell ref="A82:L82"/>
    <mergeCell ref="A83:F83"/>
    <mergeCell ref="A84:F84"/>
    <mergeCell ref="A85:F85"/>
    <mergeCell ref="G83:L83"/>
    <mergeCell ref="G84:L84"/>
    <mergeCell ref="G85:L85"/>
    <mergeCell ref="J75:K75"/>
    <mergeCell ref="J76:K76"/>
    <mergeCell ref="J77:K77"/>
    <mergeCell ref="J78:K78"/>
    <mergeCell ref="J79:K79"/>
    <mergeCell ref="A2:L2"/>
    <mergeCell ref="C79:D79"/>
    <mergeCell ref="E75:I75"/>
    <mergeCell ref="E76:I76"/>
    <mergeCell ref="E77:I77"/>
    <mergeCell ref="E78:I78"/>
    <mergeCell ref="E79:I79"/>
    <mergeCell ref="A74:L74"/>
    <mergeCell ref="A75:B75"/>
    <mergeCell ref="A76:B76"/>
    <mergeCell ref="A77:B77"/>
    <mergeCell ref="A78:B78"/>
    <mergeCell ref="A79:B79"/>
    <mergeCell ref="C75:D75"/>
    <mergeCell ref="C76:D76"/>
    <mergeCell ref="C77:D77"/>
    <mergeCell ref="C78:D78"/>
    <mergeCell ref="A59:L59"/>
    <mergeCell ref="A67:L67"/>
    <mergeCell ref="D60:F61"/>
    <mergeCell ref="E68:H68"/>
    <mergeCell ref="E69:H69"/>
    <mergeCell ref="E70:H70"/>
    <mergeCell ref="E71:H71"/>
    <mergeCell ref="A195:F195"/>
    <mergeCell ref="G191:L191"/>
    <mergeCell ref="G192:L192"/>
    <mergeCell ref="G193:L193"/>
    <mergeCell ref="G194:L194"/>
    <mergeCell ref="G195:L195"/>
    <mergeCell ref="A198:F198"/>
    <mergeCell ref="A199:F199"/>
    <mergeCell ref="A200:F200"/>
    <mergeCell ref="A201:F201"/>
    <mergeCell ref="A202:F202"/>
    <mergeCell ref="G198:L198"/>
    <mergeCell ref="G199:L199"/>
    <mergeCell ref="G200:L200"/>
    <mergeCell ref="G201:L201"/>
    <mergeCell ref="G202:L202"/>
    <mergeCell ref="E210:H210"/>
    <mergeCell ref="I206:L206"/>
    <mergeCell ref="I207:L207"/>
    <mergeCell ref="I208:L208"/>
    <mergeCell ref="I209:L209"/>
    <mergeCell ref="I210:L210"/>
    <mergeCell ref="A205:L205"/>
    <mergeCell ref="A206:D206"/>
    <mergeCell ref="A207:D207"/>
    <mergeCell ref="A208:D208"/>
    <mergeCell ref="A209:D209"/>
    <mergeCell ref="A210:D210"/>
    <mergeCell ref="E206:H206"/>
    <mergeCell ref="E207:H207"/>
    <mergeCell ref="E208:H208"/>
    <mergeCell ref="E209:H209"/>
    <mergeCell ref="A190:L190"/>
    <mergeCell ref="A197:L197"/>
    <mergeCell ref="A191:F191"/>
    <mergeCell ref="A192:F192"/>
    <mergeCell ref="A193:F193"/>
    <mergeCell ref="A194:F194"/>
    <mergeCell ref="J60:L60"/>
    <mergeCell ref="J61:L61"/>
    <mergeCell ref="J62:L62"/>
    <mergeCell ref="J63:L63"/>
    <mergeCell ref="J64:L64"/>
    <mergeCell ref="J65:L65"/>
    <mergeCell ref="G62:I62"/>
    <mergeCell ref="G63:I63"/>
    <mergeCell ref="G64:I64"/>
    <mergeCell ref="G65:I65"/>
    <mergeCell ref="G60:I61"/>
    <mergeCell ref="A64:C64"/>
    <mergeCell ref="A65:C65"/>
    <mergeCell ref="D62:F62"/>
    <mergeCell ref="D63:F63"/>
    <mergeCell ref="D64:F64"/>
    <mergeCell ref="D65:F65"/>
    <mergeCell ref="A60:C61"/>
    <mergeCell ref="E72:H72"/>
    <mergeCell ref="I68:L68"/>
    <mergeCell ref="I69:L69"/>
    <mergeCell ref="I70:L70"/>
    <mergeCell ref="I71:L71"/>
    <mergeCell ref="I72:L72"/>
    <mergeCell ref="A68:D68"/>
    <mergeCell ref="A69:D69"/>
    <mergeCell ref="A70:D70"/>
    <mergeCell ref="A71:D71"/>
    <mergeCell ref="A72:D72"/>
    <mergeCell ref="A62:C62"/>
    <mergeCell ref="A63:C63"/>
    <mergeCell ref="E57:H57"/>
    <mergeCell ref="I53:L53"/>
    <mergeCell ref="I54:L54"/>
    <mergeCell ref="I55:L55"/>
    <mergeCell ref="I56:L56"/>
    <mergeCell ref="I57:L57"/>
    <mergeCell ref="A52:L52"/>
    <mergeCell ref="A53:D53"/>
    <mergeCell ref="A54:D54"/>
    <mergeCell ref="A55:D55"/>
    <mergeCell ref="A56:D56"/>
    <mergeCell ref="A57:D57"/>
    <mergeCell ref="E53:H53"/>
    <mergeCell ref="E54:H54"/>
    <mergeCell ref="E55:H55"/>
    <mergeCell ref="E56:H56"/>
    <mergeCell ref="A51:L51"/>
    <mergeCell ref="A45:D45"/>
    <mergeCell ref="A46:D46"/>
    <mergeCell ref="A47:D47"/>
    <mergeCell ref="A48:D48"/>
    <mergeCell ref="A49:D49"/>
    <mergeCell ref="E45:H45"/>
    <mergeCell ref="E46:H46"/>
    <mergeCell ref="E47:H47"/>
    <mergeCell ref="E48:H48"/>
    <mergeCell ref="E49:H49"/>
    <mergeCell ref="G39:L39"/>
    <mergeCell ref="G40:L40"/>
    <mergeCell ref="G41:L41"/>
    <mergeCell ref="G42:L42"/>
    <mergeCell ref="I45:L45"/>
    <mergeCell ref="I46:L46"/>
    <mergeCell ref="I47:L47"/>
    <mergeCell ref="I48:L48"/>
    <mergeCell ref="I49:L49"/>
    <mergeCell ref="A44:L44"/>
    <mergeCell ref="A39:F39"/>
    <mergeCell ref="A40:F40"/>
    <mergeCell ref="A41:F41"/>
    <mergeCell ref="A42:F42"/>
    <mergeCell ref="A37:L37"/>
    <mergeCell ref="A38:F38"/>
    <mergeCell ref="G38:L38"/>
    <mergeCell ref="A30:L30"/>
    <mergeCell ref="G31:L31"/>
    <mergeCell ref="G32:L32"/>
    <mergeCell ref="K23:L23"/>
    <mergeCell ref="K24:L24"/>
    <mergeCell ref="K25:L25"/>
    <mergeCell ref="K26:L26"/>
    <mergeCell ref="K27:L27"/>
    <mergeCell ref="G33:L33"/>
    <mergeCell ref="E27:G27"/>
    <mergeCell ref="H23:J23"/>
    <mergeCell ref="H24:J24"/>
    <mergeCell ref="H25:J25"/>
    <mergeCell ref="H26:J26"/>
    <mergeCell ref="H27:J27"/>
    <mergeCell ref="A27:B27"/>
    <mergeCell ref="C23:D23"/>
    <mergeCell ref="C24:D24"/>
    <mergeCell ref="C25:D25"/>
    <mergeCell ref="C26:D26"/>
    <mergeCell ref="C27:D27"/>
    <mergeCell ref="G34:L34"/>
    <mergeCell ref="G35:L35"/>
    <mergeCell ref="A31:F31"/>
    <mergeCell ref="A32:F32"/>
    <mergeCell ref="A33:F33"/>
    <mergeCell ref="A34:F34"/>
    <mergeCell ref="A35:F35"/>
    <mergeCell ref="A23:B23"/>
    <mergeCell ref="A24:B24"/>
    <mergeCell ref="A25:B25"/>
    <mergeCell ref="A26:B26"/>
    <mergeCell ref="E23:G23"/>
    <mergeCell ref="E24:G24"/>
    <mergeCell ref="E25:G25"/>
    <mergeCell ref="E26:G26"/>
    <mergeCell ref="G18:I18"/>
    <mergeCell ref="G19:I19"/>
    <mergeCell ref="A22:L22"/>
    <mergeCell ref="A8:D8"/>
    <mergeCell ref="J14:L14"/>
    <mergeCell ref="J15:L15"/>
    <mergeCell ref="J16:L16"/>
    <mergeCell ref="J17:L17"/>
    <mergeCell ref="J18:L18"/>
    <mergeCell ref="J19:L19"/>
    <mergeCell ref="A18:C18"/>
    <mergeCell ref="A19:C19"/>
    <mergeCell ref="D16:F16"/>
    <mergeCell ref="D17:F17"/>
    <mergeCell ref="D18:F18"/>
    <mergeCell ref="D19:F19"/>
    <mergeCell ref="A14:C15"/>
    <mergeCell ref="D14:F15"/>
    <mergeCell ref="G14:I15"/>
    <mergeCell ref="A1:L1"/>
    <mergeCell ref="A4:L4"/>
    <mergeCell ref="A13:L13"/>
    <mergeCell ref="A16:C16"/>
    <mergeCell ref="A17:C17"/>
    <mergeCell ref="G16:I16"/>
    <mergeCell ref="G17:I17"/>
    <mergeCell ref="I5:L5"/>
    <mergeCell ref="I6:L6"/>
    <mergeCell ref="I7:L7"/>
    <mergeCell ref="I8:L8"/>
    <mergeCell ref="I9:L9"/>
    <mergeCell ref="I10:L10"/>
    <mergeCell ref="A9:D9"/>
    <mergeCell ref="A10:D10"/>
    <mergeCell ref="E5:H5"/>
    <mergeCell ref="E6:H6"/>
    <mergeCell ref="E7:H7"/>
    <mergeCell ref="E8:H8"/>
    <mergeCell ref="E9:H9"/>
    <mergeCell ref="E10:H10"/>
    <mergeCell ref="A5:D5"/>
    <mergeCell ref="A6:D6"/>
    <mergeCell ref="A7:D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C0A6-A1B6-474A-A0AB-5A49CEB81149}">
  <dimension ref="A1:A61"/>
  <sheetViews>
    <sheetView topLeftCell="A7" workbookViewId="0">
      <selection activeCell="A16" sqref="A16"/>
    </sheetView>
  </sheetViews>
  <sheetFormatPr defaultRowHeight="15.75" x14ac:dyDescent="0.25"/>
  <cols>
    <col min="1" max="1" width="227.42578125" style="6" customWidth="1"/>
    <col min="2" max="16384" width="9.140625" style="6"/>
  </cols>
  <sheetData>
    <row r="1" spans="1:1" x14ac:dyDescent="0.25">
      <c r="A1" s="7" t="s">
        <v>50</v>
      </c>
    </row>
    <row r="2" spans="1:1" x14ac:dyDescent="0.25">
      <c r="A2" s="6" t="s">
        <v>210</v>
      </c>
    </row>
    <row r="3" spans="1:1" x14ac:dyDescent="0.25">
      <c r="A3" s="6" t="s">
        <v>120</v>
      </c>
    </row>
    <row r="4" spans="1:1" x14ac:dyDescent="0.25">
      <c r="A4" s="6" t="s">
        <v>109</v>
      </c>
    </row>
    <row r="5" spans="1:1" x14ac:dyDescent="0.25">
      <c r="A5" s="6" t="s">
        <v>108</v>
      </c>
    </row>
    <row r="6" spans="1:1" x14ac:dyDescent="0.25">
      <c r="A6" s="6" t="s">
        <v>48</v>
      </c>
    </row>
    <row r="7" spans="1:1" x14ac:dyDescent="0.25">
      <c r="A7" s="6" t="s">
        <v>211</v>
      </c>
    </row>
    <row r="8" spans="1:1" x14ac:dyDescent="0.25">
      <c r="A8" s="6" t="s">
        <v>184</v>
      </c>
    </row>
    <row r="9" spans="1:1" x14ac:dyDescent="0.25">
      <c r="A9" s="6" t="s">
        <v>186</v>
      </c>
    </row>
    <row r="10" spans="1:1" x14ac:dyDescent="0.25">
      <c r="A10" s="6" t="s">
        <v>182</v>
      </c>
    </row>
    <row r="11" spans="1:1" x14ac:dyDescent="0.25">
      <c r="A11" s="6" t="s">
        <v>74</v>
      </c>
    </row>
    <row r="12" spans="1:1" x14ac:dyDescent="0.25">
      <c r="A12" s="6" t="s">
        <v>77</v>
      </c>
    </row>
    <row r="13" spans="1:1" x14ac:dyDescent="0.25">
      <c r="A13" s="6" t="s">
        <v>79</v>
      </c>
    </row>
    <row r="14" spans="1:1" x14ac:dyDescent="0.25">
      <c r="A14" s="6" t="s">
        <v>72</v>
      </c>
    </row>
    <row r="15" spans="1:1" x14ac:dyDescent="0.25">
      <c r="A15" s="6" t="s">
        <v>62</v>
      </c>
    </row>
    <row r="16" spans="1:1" x14ac:dyDescent="0.25">
      <c r="A16" s="6" t="s">
        <v>164</v>
      </c>
    </row>
    <row r="17" spans="1:1" x14ac:dyDescent="0.25">
      <c r="A17" s="6" t="s">
        <v>121</v>
      </c>
    </row>
    <row r="18" spans="1:1" x14ac:dyDescent="0.25">
      <c r="A18" s="6" t="s">
        <v>178</v>
      </c>
    </row>
    <row r="19" spans="1:1" x14ac:dyDescent="0.25">
      <c r="A19" s="6" t="s">
        <v>202</v>
      </c>
    </row>
    <row r="20" spans="1:1" x14ac:dyDescent="0.25">
      <c r="A20" s="6" t="s">
        <v>212</v>
      </c>
    </row>
    <row r="21" spans="1:1" x14ac:dyDescent="0.25">
      <c r="A21" s="6" t="s">
        <v>127</v>
      </c>
    </row>
    <row r="22" spans="1:1" x14ac:dyDescent="0.25">
      <c r="A22" s="6" t="s">
        <v>122</v>
      </c>
    </row>
    <row r="23" spans="1:1" x14ac:dyDescent="0.25">
      <c r="A23" s="6" t="s">
        <v>93</v>
      </c>
    </row>
    <row r="24" spans="1:1" x14ac:dyDescent="0.25">
      <c r="A24" s="6" t="s">
        <v>86</v>
      </c>
    </row>
    <row r="25" spans="1:1" x14ac:dyDescent="0.25">
      <c r="A25" s="6" t="s">
        <v>123</v>
      </c>
    </row>
    <row r="26" spans="1:1" x14ac:dyDescent="0.25">
      <c r="A26" s="6" t="s">
        <v>51</v>
      </c>
    </row>
    <row r="27" spans="1:1" x14ac:dyDescent="0.25">
      <c r="A27" s="6" t="s">
        <v>87</v>
      </c>
    </row>
    <row r="28" spans="1:1" x14ac:dyDescent="0.25">
      <c r="A28" s="6" t="s">
        <v>213</v>
      </c>
    </row>
    <row r="29" spans="1:1" x14ac:dyDescent="0.25">
      <c r="A29" s="6" t="s">
        <v>214</v>
      </c>
    </row>
    <row r="30" spans="1:1" x14ac:dyDescent="0.25">
      <c r="A30" s="6" t="s">
        <v>177</v>
      </c>
    </row>
    <row r="31" spans="1:1" x14ac:dyDescent="0.25">
      <c r="A31" s="6" t="s">
        <v>185</v>
      </c>
    </row>
    <row r="32" spans="1:1" x14ac:dyDescent="0.25">
      <c r="A32" s="6" t="s">
        <v>111</v>
      </c>
    </row>
    <row r="33" spans="1:1" x14ac:dyDescent="0.25">
      <c r="A33" s="6" t="s">
        <v>192</v>
      </c>
    </row>
    <row r="34" spans="1:1" x14ac:dyDescent="0.25">
      <c r="A34" s="6" t="s">
        <v>205</v>
      </c>
    </row>
    <row r="35" spans="1:1" x14ac:dyDescent="0.25">
      <c r="A35" s="6" t="s">
        <v>63</v>
      </c>
    </row>
    <row r="36" spans="1:1" x14ac:dyDescent="0.25">
      <c r="A36" s="6" t="s">
        <v>215</v>
      </c>
    </row>
    <row r="37" spans="1:1" x14ac:dyDescent="0.25">
      <c r="A37" s="6" t="s">
        <v>110</v>
      </c>
    </row>
    <row r="38" spans="1:1" x14ac:dyDescent="0.25">
      <c r="A38" s="6" t="s">
        <v>124</v>
      </c>
    </row>
    <row r="39" spans="1:1" x14ac:dyDescent="0.25">
      <c r="A39" s="6" t="s">
        <v>170</v>
      </c>
    </row>
    <row r="40" spans="1:1" x14ac:dyDescent="0.25">
      <c r="A40" s="6" t="s">
        <v>95</v>
      </c>
    </row>
    <row r="41" spans="1:1" x14ac:dyDescent="0.25">
      <c r="A41" s="6" t="s">
        <v>188</v>
      </c>
    </row>
    <row r="42" spans="1:1" x14ac:dyDescent="0.25">
      <c r="A42" s="6" t="s">
        <v>160</v>
      </c>
    </row>
    <row r="43" spans="1:1" x14ac:dyDescent="0.25">
      <c r="A43" s="6" t="s">
        <v>88</v>
      </c>
    </row>
    <row r="44" spans="1:1" x14ac:dyDescent="0.25">
      <c r="A44" s="6" t="s">
        <v>165</v>
      </c>
    </row>
    <row r="45" spans="1:1" x14ac:dyDescent="0.25">
      <c r="A45" s="6" t="s">
        <v>47</v>
      </c>
    </row>
    <row r="46" spans="1:1" x14ac:dyDescent="0.25">
      <c r="A46" s="6" t="s">
        <v>133</v>
      </c>
    </row>
    <row r="47" spans="1:1" x14ac:dyDescent="0.25">
      <c r="A47" s="6" t="s">
        <v>73</v>
      </c>
    </row>
    <row r="48" spans="1:1" x14ac:dyDescent="0.25">
      <c r="A48" s="6" t="s">
        <v>189</v>
      </c>
    </row>
    <row r="49" spans="1:1" x14ac:dyDescent="0.25">
      <c r="A49" s="6" t="s">
        <v>209</v>
      </c>
    </row>
    <row r="50" spans="1:1" x14ac:dyDescent="0.25">
      <c r="A50" s="6" t="s">
        <v>179</v>
      </c>
    </row>
    <row r="51" spans="1:1" x14ac:dyDescent="0.25">
      <c r="A51" s="6" t="s">
        <v>163</v>
      </c>
    </row>
    <row r="52" spans="1:1" x14ac:dyDescent="0.25">
      <c r="A52" s="6" t="s">
        <v>52</v>
      </c>
    </row>
    <row r="53" spans="1:1" x14ac:dyDescent="0.25">
      <c r="A53" s="6" t="s">
        <v>132</v>
      </c>
    </row>
    <row r="54" spans="1:1" x14ac:dyDescent="0.25">
      <c r="A54" s="6" t="s">
        <v>125</v>
      </c>
    </row>
    <row r="55" spans="1:1" x14ac:dyDescent="0.25">
      <c r="A55" s="6" t="s">
        <v>126</v>
      </c>
    </row>
    <row r="56" spans="1:1" x14ac:dyDescent="0.25">
      <c r="A56" s="6" t="s">
        <v>196</v>
      </c>
    </row>
    <row r="57" spans="1:1" x14ac:dyDescent="0.25">
      <c r="A57" s="6" t="s">
        <v>97</v>
      </c>
    </row>
    <row r="58" spans="1:1" x14ac:dyDescent="0.25">
      <c r="A58" s="6" t="s">
        <v>49</v>
      </c>
    </row>
    <row r="59" spans="1:1" x14ac:dyDescent="0.25">
      <c r="A59" s="6" t="s">
        <v>116</v>
      </c>
    </row>
    <row r="60" spans="1:1" x14ac:dyDescent="0.25">
      <c r="A60" s="6" t="s">
        <v>119</v>
      </c>
    </row>
    <row r="61" spans="1:1" x14ac:dyDescent="0.25">
      <c r="A61" s="6" t="s">
        <v>161</v>
      </c>
    </row>
  </sheetData>
  <sortState xmlns:xlrd2="http://schemas.microsoft.com/office/spreadsheetml/2017/richdata2" ref="A2:A61">
    <sortCondition ref="A6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Plan</vt:lpstr>
      <vt:lpstr>Refrences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Ẽire Byrne</dc:creator>
  <cp:lastModifiedBy>Shane Ẽire Byrne</cp:lastModifiedBy>
  <cp:lastPrinted>2020-09-25T20:17:04Z</cp:lastPrinted>
  <dcterms:created xsi:type="dcterms:W3CDTF">2020-09-23T20:19:38Z</dcterms:created>
  <dcterms:modified xsi:type="dcterms:W3CDTF">2020-10-05T02:34:25Z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6d8c5cce-b7a9-4bd9-a5c7-a195eb9a709d</vt:lpwstr>
  </property>
</Properties>
</file>