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ne\QuantLib\MyQuantLibXL\QuantLib1.31Build\Examples\"/>
    </mc:Choice>
  </mc:AlternateContent>
  <xr:revisionPtr revIDLastSave="0" documentId="13_ncr:1_{77D73EC8-64CB-4160-B8CB-E2CD903D45F9}" xr6:coauthVersionLast="47" xr6:coauthVersionMax="47" xr10:uidLastSave="{00000000-0000-0000-0000-000000000000}"/>
  <bookViews>
    <workbookView xWindow="28680" yWindow="-120" windowWidth="29040" windowHeight="17520" xr2:uid="{520CDECD-2E1C-4A23-A449-814BA4697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H22" i="1" a="1"/>
  <c r="E22" i="1" a="1"/>
  <c r="E23" i="1" a="1"/>
  <c r="E20" i="1" a="1"/>
  <c r="E26" i="1" a="1"/>
  <c r="C9" i="1" a="1"/>
  <c r="C7" i="1" a="1"/>
  <c r="L3" i="1" a="1"/>
  <c r="C12" i="1" a="1"/>
  <c r="C3" i="1" l="1"/>
  <c r="C12" i="1"/>
  <c r="L3" i="1"/>
  <c r="C7" i="1"/>
  <c r="C9" i="1"/>
  <c r="E26" i="1"/>
  <c r="F10" i="1" s="1"/>
  <c r="E20" i="1"/>
  <c r="E23" i="1"/>
  <c r="E22" i="1"/>
  <c r="F7" i="1" s="1"/>
  <c r="H22" i="1"/>
  <c r="I13" i="1" s="1"/>
  <c r="E21" i="1" a="1"/>
  <c r="E24" i="1" a="1"/>
  <c r="I3" i="1" a="1"/>
  <c r="C4" i="1" a="1"/>
  <c r="L4" i="1" a="1"/>
  <c r="I3" i="1" l="1"/>
  <c r="E24" i="1"/>
  <c r="F8" i="1" s="1"/>
  <c r="E21" i="1"/>
  <c r="L4" i="1"/>
  <c r="C4" i="1"/>
  <c r="I4" i="1" a="1"/>
  <c r="F3" i="1" a="1"/>
  <c r="F3" i="1" l="1"/>
  <c r="I4" i="1"/>
  <c r="F4" i="1" a="1"/>
  <c r="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<sst xmlns="http://schemas.openxmlformats.org/spreadsheetml/2006/main" count="72" uniqueCount="60">
  <si>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settlementDays</t>
  </si>
  <si>
    <t>term</t>
  </si>
  <si>
    <t>payFloat</t>
  </si>
  <si>
    <t>payTenor</t>
  </si>
  <si>
    <t>recFloat</t>
  </si>
  <si>
    <t>recTenor</t>
  </si>
  <si>
    <t>spreadQuote</t>
  </si>
  <si>
    <t>fixedDiscountCurve</t>
  </si>
  <si>
    <t>spreadQuoteOnPayLeg</t>
  </si>
  <si>
    <t>fixedDiscountOnPayLeg</t>
  </si>
  <si>
    <t>6M</t>
  </si>
  <si>
    <t>attempt to retrieve non-existent Property: 'fixedRate'</t>
  </si>
  <si>
    <t>const QuantLib::Handle&lt;QuantLib::Quote&gt;&amp; spread,</t>
  </si>
  <si>
    <t>const QuantLib::Period&amp; swapTenor,</t>
  </si>
  <si>
    <t>const boost::shared_ptr&lt;QuantLib::IborIndex&gt;&amp; longIndex,</t>
  </si>
  <si>
    <t>const QuantLib::Period&amp; shortPayTenor,</t>
  </si>
  <si>
    <t xml:space="preserve">bool spreadOnShort,// = true, </t>
  </si>
  <si>
    <t>bool includeSpread,// = false,</t>
  </si>
  <si>
    <t>QuantLib::SubPeriodsCoupon1::Type type</t>
  </si>
  <si>
    <t>const boost::shared_ptr&lt;QuantLib::IborIndex&gt;&amp; shortIndex,</t>
  </si>
  <si>
    <t>const QuantLib::Handle&lt;QuantLib::YieldTermStructure&gt;&amp; discountingCurve,</t>
  </si>
  <si>
    <t>3M</t>
  </si>
  <si>
    <t>2Y</t>
  </si>
  <si>
    <t>Compounding</t>
  </si>
  <si>
    <t>qlTenorBasisSwapHelper</t>
  </si>
  <si>
    <t xml:space="preserve">            // ON leg</t>
  </si>
  <si>
    <t xml:space="preserve"> Handle&lt;Quote&gt;&amp; fixedRate,</t>
  </si>
  <si>
    <t xml:space="preserve"> Period&amp; spotLagTenor,</t>
  </si>
  <si>
    <t xml:space="preserve"> Period&amp; swapTenor,</t>
  </si>
  <si>
    <t xml:space="preserve"> Period&amp; fixedTenor, </t>
  </si>
  <si>
    <t xml:space="preserve"> DayCounter&amp; fixedDayCounter, </t>
  </si>
  <si>
    <t xml:space="preserve"> Calendar&amp; fixedCalendar,</t>
  </si>
  <si>
    <t xml:space="preserve">BusinessDayConvention fixedConvention, </t>
  </si>
  <si>
    <t>BusinessDayConvention fixedPaymentAdjustment,</t>
  </si>
  <si>
    <t xml:space="preserve"> boost::shared_ptr&lt;OvernightIndex&gt;&amp; overnightIndex, </t>
  </si>
  <si>
    <t xml:space="preserve"> Period&amp; onTenor,</t>
  </si>
  <si>
    <t xml:space="preserve"> Handle&lt;Quote&gt;&amp; onSpread, </t>
  </si>
  <si>
    <t>Natural rateCutoff</t>
  </si>
  <si>
    <t>qlAverageOISRateHelper</t>
  </si>
  <si>
    <t>2D</t>
  </si>
  <si>
    <t>4Y</t>
  </si>
  <si>
    <t>1Y</t>
  </si>
  <si>
    <t>TARGET</t>
  </si>
  <si>
    <t>Modified Following</t>
  </si>
  <si>
    <t>Following</t>
  </si>
  <si>
    <t>Actual/360</t>
  </si>
  <si>
    <t>qlSubPeriodsSwapHelper</t>
  </si>
  <si>
    <t>SubPeriodsCoupon1::Type type</t>
  </si>
  <si>
    <t xml:space="preserve"> Handle&lt;Quote&gt; spread, </t>
  </si>
  <si>
    <t xml:space="preserve"> Period &amp; swapTenor, </t>
  </si>
  <si>
    <t xml:space="preserve"> Period &amp; fixedTenor, </t>
  </si>
  <si>
    <t xml:space="preserve"> Calendar &amp; fixedCalendar, </t>
  </si>
  <si>
    <t xml:space="preserve"> DayCounter &amp; fixedDayCount, </t>
  </si>
  <si>
    <t xml:space="preserve"> Period &amp; floatPayTenor, </t>
  </si>
  <si>
    <t xml:space="preserve"> boost::shared_ptr&lt;IborIndex&gt;&amp; iborIndex, </t>
  </si>
  <si>
    <t xml:space="preserve"> DayCounter &amp; floatDayCount, </t>
  </si>
  <si>
    <t xml:space="preserve"> Handle&lt;YieldTermStructure&gt;&amp; discountingCurve, </t>
  </si>
  <si>
    <t>3mIndex</t>
  </si>
  <si>
    <t>discountingCurve</t>
  </si>
  <si>
    <t>qlOvernightIndexedCrossCcyBasisSwapHelper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</si>
</sst>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5B5E-AAC0-493A-821F-4C3E7250B2EC}">
  <dimension ref="B1:L39"/>
  <sheetViews>
    <sheetView tabSelected="1" workbookViewId="0">
      <selection activeCell="B21" sqref="B21"/>
    </sheetView>
  </sheetViews>
  <sheetFormatPr defaultRowHeight="15" x14ac:dyDescent="0.25"/>
  <cols>
    <col min="2" max="2" width="49" customWidth="1"/>
    <col min="3" max="3" width="15.140625" customWidth="1"/>
    <col min="4" max="4" width="4.85546875" customWidth="1"/>
    <col min="5" max="5" width="49" customWidth="1"/>
    <col min="6" max="6" width="15.140625" customWidth="1"/>
    <col min="7" max="7" width="4.85546875" customWidth="1"/>
    <col min="8" max="8" width="49" customWidth="1"/>
    <col min="9" max="9" width="15.140625" customWidth="1"/>
    <col min="11" max="11" width="49" customWidth="1"/>
    <col min="12" max="12" width="15.140625" customWidth="1"/>
  </cols>
  <sheetData>
    <row r="1" spans="2:12" x14ac:dyDescent="0.25">
      <c r="B1" t="s">
        <v>11</v>
      </c>
    </row>
    <row r="3" spans="2:12" x14ac:dyDescent="0.25">
      <c r="B3" s="1" t="s">
        <v>59</v>
      </c>
      <c r="C3" t="str" cm="1">
        <f t="array" ref="C3">_xll.qlOvernightIndexedCrossCcyBasisSwapHelper(,C5,C6,C7,C8,C9,C10,C11,C12,C13,C14)</f>
        <v>obj_0000c#0000</v>
      </c>
      <c r="E3" s="1" t="s">
        <v>24</v>
      </c>
      <c r="F3" t="str" cm="1">
        <f t="array" ref="F3">_xll.qlTenorBasisSwapHelper(,F5,F6,F7,F8,F9,F10,F11,F12,F13)</f>
        <v>obj_0000b#0000</v>
      </c>
      <c r="H3" s="1" t="s">
        <v>38</v>
      </c>
      <c r="I3" t="str" cm="1">
        <f t="array" ref="I3">_xll.qlAverageOISRateHelper(,I5,I6,I7,I8,I9,I10,I11,I12,I13,I14,I15,I16)</f>
        <v>obj_0000a#0000</v>
      </c>
      <c r="K3" s="1" t="s">
        <v>46</v>
      </c>
      <c r="L3" t="e" cm="1">
        <f t="array" ref="L3">_xll.qlSubPeriodsSwapHelper(,L5,L6,L7,L8,L9,L10,L11,L12,L13,L14,L15)</f>
        <v>#NUM!</v>
      </c>
    </row>
    <row r="4" spans="2:12" x14ac:dyDescent="0.25">
      <c r="C4" t="str" cm="1">
        <f t="array" ref="C4">_xll.ohRangeRetrieveError(C3)</f>
        <v/>
      </c>
      <c r="F4" t="str" cm="1">
        <f t="array" ref="F4">_xll.ohRangeRetrieveError(F3)</f>
        <v/>
      </c>
      <c r="I4" t="str" cm="1">
        <f t="array" ref="I4">_xll.ohRangeRetrieveError(I3)</f>
        <v/>
      </c>
      <c r="L4" t="str" cm="1">
        <f t="array" aca="1" ref="L4" ca="1">_xll.ohRangeRetrieveError(L3)</f>
        <v>qlSubPeriodsSwapHelper - ObjectHandler error: attempt to retrieve object with unknown ID '3mIndex'</v>
      </c>
    </row>
    <row r="5" spans="2:12" x14ac:dyDescent="0.25">
      <c r="B5" t="s">
        <v>0</v>
      </c>
      <c r="C5">
        <v>2</v>
      </c>
      <c r="E5" t="s">
        <v>12</v>
      </c>
      <c r="F5">
        <v>0.2</v>
      </c>
      <c r="H5" t="s">
        <v>26</v>
      </c>
      <c r="I5">
        <v>0.03</v>
      </c>
      <c r="K5" t="s">
        <v>48</v>
      </c>
      <c r="L5">
        <v>0.03</v>
      </c>
    </row>
    <row r="6" spans="2:12" x14ac:dyDescent="0.25">
      <c r="B6" t="s">
        <v>1</v>
      </c>
      <c r="C6" t="s">
        <v>10</v>
      </c>
      <c r="E6" t="s">
        <v>13</v>
      </c>
      <c r="F6" t="s">
        <v>22</v>
      </c>
      <c r="H6" t="s">
        <v>27</v>
      </c>
      <c r="I6" t="s">
        <v>39</v>
      </c>
      <c r="K6" t="s">
        <v>49</v>
      </c>
      <c r="L6" t="s">
        <v>40</v>
      </c>
    </row>
    <row r="7" spans="2:12" x14ac:dyDescent="0.25">
      <c r="B7" t="s">
        <v>2</v>
      </c>
      <c r="C7" t="str" cm="1">
        <f t="array" ref="C7">_xll.qlSonia()</f>
        <v>obj_00006#0000</v>
      </c>
      <c r="E7" t="s">
        <v>14</v>
      </c>
      <c r="F7" t="str">
        <f>E22</f>
        <v>6mIndexNoCurve#0000</v>
      </c>
      <c r="H7" t="s">
        <v>28</v>
      </c>
      <c r="I7" t="s">
        <v>40</v>
      </c>
      <c r="K7" t="s">
        <v>50</v>
      </c>
      <c r="L7" t="s">
        <v>10</v>
      </c>
    </row>
    <row r="8" spans="2:12" x14ac:dyDescent="0.25">
      <c r="B8" t="s">
        <v>3</v>
      </c>
      <c r="C8" t="s">
        <v>10</v>
      </c>
      <c r="E8" t="s">
        <v>19</v>
      </c>
      <c r="F8" t="str">
        <f>E24</f>
        <v>3mIndex#0000</v>
      </c>
      <c r="H8" t="s">
        <v>29</v>
      </c>
      <c r="I8" t="s">
        <v>41</v>
      </c>
      <c r="K8" t="s">
        <v>51</v>
      </c>
      <c r="L8" t="s">
        <v>42</v>
      </c>
    </row>
    <row r="9" spans="2:12" x14ac:dyDescent="0.25">
      <c r="B9" t="s">
        <v>4</v>
      </c>
      <c r="C9" t="str" cm="1">
        <f t="array" ref="C9">_xll.qlSonia()</f>
        <v>obj_00005#0000</v>
      </c>
      <c r="E9" t="s">
        <v>15</v>
      </c>
      <c r="F9" t="s">
        <v>21</v>
      </c>
      <c r="H9" t="s">
        <v>30</v>
      </c>
      <c r="I9" t="s">
        <v>45</v>
      </c>
      <c r="K9" t="s">
        <v>52</v>
      </c>
      <c r="L9" t="s">
        <v>45</v>
      </c>
    </row>
    <row r="10" spans="2:12" x14ac:dyDescent="0.25">
      <c r="B10" t="s">
        <v>5</v>
      </c>
      <c r="C10" t="s">
        <v>10</v>
      </c>
      <c r="E10" t="s">
        <v>20</v>
      </c>
      <c r="F10" t="str">
        <f>E26</f>
        <v>discountingCurve#0000</v>
      </c>
      <c r="H10" t="s">
        <v>31</v>
      </c>
      <c r="I10" t="s">
        <v>42</v>
      </c>
      <c r="K10" t="s">
        <v>32</v>
      </c>
      <c r="L10" t="s">
        <v>43</v>
      </c>
    </row>
    <row r="11" spans="2:12" x14ac:dyDescent="0.25">
      <c r="B11" t="s">
        <v>6</v>
      </c>
      <c r="C11">
        <v>0.02</v>
      </c>
      <c r="E11" t="s">
        <v>16</v>
      </c>
      <c r="F11" t="b">
        <v>1</v>
      </c>
      <c r="H11" t="s">
        <v>32</v>
      </c>
      <c r="I11" t="s">
        <v>43</v>
      </c>
      <c r="K11" t="s">
        <v>53</v>
      </c>
      <c r="L11" t="s">
        <v>21</v>
      </c>
    </row>
    <row r="12" spans="2:12" x14ac:dyDescent="0.25">
      <c r="B12" t="s">
        <v>7</v>
      </c>
      <c r="C12" t="str" cm="1">
        <f t="array" ref="C12">_xll.qlFlatForward(,,,0.04)</f>
        <v>obj_00007#0000</v>
      </c>
      <c r="E12" t="s">
        <v>17</v>
      </c>
      <c r="F12" t="b">
        <v>0</v>
      </c>
      <c r="H12" t="s">
        <v>33</v>
      </c>
      <c r="I12" t="s">
        <v>44</v>
      </c>
      <c r="K12" t="s">
        <v>54</v>
      </c>
      <c r="L12" t="s">
        <v>57</v>
      </c>
    </row>
    <row r="13" spans="2:12" x14ac:dyDescent="0.25">
      <c r="B13" t="s">
        <v>8</v>
      </c>
      <c r="C13" t="b">
        <v>1</v>
      </c>
      <c r="E13" t="s">
        <v>18</v>
      </c>
      <c r="F13" t="s">
        <v>23</v>
      </c>
      <c r="H13" t="s">
        <v>34</v>
      </c>
      <c r="I13" t="str">
        <f>H22</f>
        <v>blankEonia#0000</v>
      </c>
      <c r="K13" t="s">
        <v>55</v>
      </c>
      <c r="L13" t="s">
        <v>45</v>
      </c>
    </row>
    <row r="14" spans="2:12" x14ac:dyDescent="0.25">
      <c r="B14" t="s">
        <v>9</v>
      </c>
      <c r="C14" t="b">
        <v>0</v>
      </c>
      <c r="H14" t="s">
        <v>35</v>
      </c>
      <c r="I14" t="s">
        <v>41</v>
      </c>
      <c r="K14" t="s">
        <v>56</v>
      </c>
      <c r="L14" t="s">
        <v>58</v>
      </c>
    </row>
    <row r="15" spans="2:12" x14ac:dyDescent="0.25">
      <c r="H15" t="s">
        <v>36</v>
      </c>
      <c r="I15">
        <v>0</v>
      </c>
      <c r="K15" t="s">
        <v>47</v>
      </c>
      <c r="L15" t="s">
        <v>23</v>
      </c>
    </row>
    <row r="16" spans="2:12" x14ac:dyDescent="0.25">
      <c r="H16" t="s">
        <v>37</v>
      </c>
      <c r="I16">
        <v>1</v>
      </c>
    </row>
    <row r="20" spans="5:8" x14ac:dyDescent="0.25">
      <c r="E20" t="str" cm="1">
        <f t="array" ref="E20">_xll.qlFlatForward("6mProjectionCurve",,,0.04)</f>
        <v>6mProjectionCurve#0000</v>
      </c>
    </row>
    <row r="21" spans="5:8" x14ac:dyDescent="0.25">
      <c r="E21" t="str" cm="1">
        <f t="array" ref="E21">_xll.qlEuribor("6mIndex","6M",E20)</f>
        <v>6mIndex#0000</v>
      </c>
    </row>
    <row r="22" spans="5:8" x14ac:dyDescent="0.25">
      <c r="E22" t="str" cm="1">
        <f t="array" ref="E22">_xll.qlEuribor("6mIndexNoCurve","6M")</f>
        <v>6mIndexNoCurve#0000</v>
      </c>
      <c r="H22" t="str" cm="1">
        <f t="array" ref="H22">_xll.qlEonia("blankEonia")</f>
        <v>blankEonia#0000</v>
      </c>
    </row>
    <row r="23" spans="5:8" x14ac:dyDescent="0.25">
      <c r="E23" t="str" cm="1">
        <f t="array" ref="E23">_xll.qlFlatForward("3mProjectionCurve",,,0.039)</f>
        <v>3mProjectionCurve#0000</v>
      </c>
    </row>
    <row r="24" spans="5:8" x14ac:dyDescent="0.25">
      <c r="E24" t="str" cm="1">
        <f t="array" ref="E24">_xll.qlEuribor("3mIndex","3M",E23)</f>
        <v>3mIndex#0000</v>
      </c>
    </row>
    <row r="26" spans="5:8" x14ac:dyDescent="0.25">
      <c r="E26" t="str" cm="1">
        <f t="array" ref="E26">_xll.qlFlatForward("discountingCurve",,,0.038)</f>
        <v>discountingCurve#0000</v>
      </c>
    </row>
    <row r="39" spans="11:11" x14ac:dyDescent="0.25">
      <c r="K3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Hughes</dc:creator>
  <cp:lastModifiedBy>Shane Hughes</cp:lastModifiedBy>
  <dcterms:created xsi:type="dcterms:W3CDTF">2023-07-27T21:02:23Z</dcterms:created>
  <dcterms:modified xsi:type="dcterms:W3CDTF">2023-07-28T13:23:41Z</dcterms:modified>
</cp:coreProperties>
</file>