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Default Extension="rels" ContentType="application/vnd.openxmlformats-package.relationships+xml"/>
  <Default Extension="jpeg" ContentType="image/jpeg"/>
  <Default Extension="xml" ContentType="application/xml"/>
  <Override PartName="/xl/externalLinks/externalLink7.xml" ContentType="application/vnd.openxmlformats-officedocument.spreadsheetml.externalLink+xml"/>
  <Override PartName="/xl/externalLinks/externalLink26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9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2.xml" ContentType="application/vnd.openxmlformats-officedocument.spreadsheetml.externalLink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0.xml" ContentType="application/vnd.openxmlformats-officedocument.spreadsheetml.externalLink+xml"/>
  <Override PartName="/docProps/app.xml" ContentType="application/vnd.openxmlformats-officedocument.extended-properties+xml"/>
  <Override PartName="/xl/externalLinks/externalLink13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25.xml" ContentType="application/vnd.openxmlformats-officedocument.spreadsheetml.externalLink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11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externalLinks/externalLink18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6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21.xml" ContentType="application/vnd.openxmlformats-officedocument.spreadsheetml.externalLink+xml"/>
  <Override PartName="/xl/externalLinks/externalLink14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560" tabRatio="500"/>
  </bookViews>
  <sheets>
    <sheet name="201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1998">[1]INPUTS!$Q$9:$U$20</definedName>
    <definedName name="_1999">[1]INPUTS!$A$23:$U$34</definedName>
    <definedName name="_Regression_Out" hidden="1">[1]INPUTS!$C$53:$G$76</definedName>
    <definedName name="_Regression_X" hidden="1">[1]INPUTS!$E$23:$E$32</definedName>
    <definedName name="_Regression_Y" hidden="1">[1]INPUTS!$C$23:$C$32</definedName>
    <definedName name="A2001JAN">[1]INPUTS!$C$51</definedName>
    <definedName name="A2002JAN">[1]INPUTS!$C$65</definedName>
    <definedName name="TOTALSBYYEAR">[1]INPUTS!$AD$4005:$AH$4035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1"/>
  <c r="D9"/>
  <c r="E9"/>
  <c r="F9"/>
  <c r="G9"/>
  <c r="H9"/>
  <c r="I9"/>
  <c r="J9"/>
  <c r="K9"/>
  <c r="L9"/>
  <c r="M9"/>
  <c r="N9"/>
  <c r="R9"/>
  <c r="S9"/>
  <c r="T9"/>
  <c r="U9"/>
  <c r="V9"/>
  <c r="W9"/>
  <c r="AA9"/>
  <c r="AB9"/>
  <c r="AC9"/>
  <c r="AD9"/>
  <c r="E10"/>
  <c r="F10"/>
  <c r="G10"/>
  <c r="H10"/>
  <c r="I10"/>
  <c r="J10"/>
  <c r="K10"/>
  <c r="L10"/>
  <c r="M10"/>
  <c r="N10"/>
  <c r="R10"/>
  <c r="S10"/>
  <c r="T10"/>
  <c r="U10"/>
  <c r="V10"/>
  <c r="W10"/>
  <c r="AA10"/>
  <c r="AB10"/>
  <c r="AC10"/>
  <c r="AD10"/>
  <c r="C11"/>
  <c r="D11"/>
  <c r="E11"/>
  <c r="F11"/>
  <c r="G11"/>
  <c r="H11"/>
  <c r="I11"/>
  <c r="J11"/>
  <c r="K11"/>
  <c r="L11"/>
  <c r="M11"/>
  <c r="N11"/>
  <c r="R11"/>
  <c r="S11"/>
  <c r="T11"/>
  <c r="U11"/>
  <c r="V11"/>
  <c r="W11"/>
  <c r="AA11"/>
  <c r="AB11"/>
  <c r="AC11"/>
  <c r="AD11"/>
  <c r="C12"/>
  <c r="D12"/>
  <c r="E12"/>
  <c r="F12"/>
  <c r="G12"/>
  <c r="H12"/>
  <c r="I12"/>
  <c r="J12"/>
  <c r="K12"/>
  <c r="L12"/>
  <c r="M12"/>
  <c r="N12"/>
  <c r="U12"/>
  <c r="V12"/>
  <c r="W12"/>
  <c r="AA12"/>
  <c r="AB12"/>
  <c r="AC12"/>
  <c r="AD12"/>
  <c r="E13"/>
  <c r="F13"/>
  <c r="G13"/>
  <c r="H13"/>
  <c r="I13"/>
  <c r="J13"/>
  <c r="K13"/>
  <c r="L13"/>
  <c r="M13"/>
  <c r="N13"/>
  <c r="U13"/>
  <c r="V13"/>
  <c r="W13"/>
  <c r="AA13"/>
  <c r="AB13"/>
  <c r="AC13"/>
  <c r="AD13"/>
  <c r="E14"/>
  <c r="F14"/>
  <c r="G14"/>
  <c r="H14"/>
  <c r="I14"/>
  <c r="J14"/>
  <c r="K14"/>
  <c r="L14"/>
  <c r="M14"/>
  <c r="N14"/>
  <c r="U14"/>
  <c r="V14"/>
  <c r="W14"/>
  <c r="AA14"/>
  <c r="AB14"/>
  <c r="AC14"/>
  <c r="AD14"/>
  <c r="E15"/>
  <c r="F15"/>
  <c r="G15"/>
  <c r="H15"/>
  <c r="I15"/>
  <c r="J15"/>
  <c r="K15"/>
  <c r="L15"/>
  <c r="M15"/>
  <c r="N15"/>
  <c r="U15"/>
  <c r="V15"/>
  <c r="W15"/>
  <c r="AA15"/>
  <c r="AB15"/>
  <c r="AC15"/>
  <c r="AD15"/>
  <c r="E16"/>
  <c r="F16"/>
  <c r="G16"/>
  <c r="H16"/>
  <c r="I16"/>
  <c r="J16"/>
  <c r="K16"/>
  <c r="L16"/>
  <c r="M16"/>
  <c r="N16"/>
  <c r="U16"/>
  <c r="V16"/>
  <c r="W16"/>
  <c r="AA16"/>
  <c r="AB16"/>
  <c r="AC16"/>
  <c r="AD16"/>
  <c r="E17"/>
  <c r="F17"/>
  <c r="G17"/>
  <c r="H17"/>
  <c r="I17"/>
  <c r="J17"/>
  <c r="K17"/>
  <c r="L17"/>
  <c r="M17"/>
  <c r="N17"/>
  <c r="U17"/>
  <c r="V17"/>
  <c r="W17"/>
  <c r="AA17"/>
  <c r="AB17"/>
  <c r="AC17"/>
  <c r="AD17"/>
  <c r="E18"/>
  <c r="F18"/>
  <c r="G18"/>
  <c r="H18"/>
  <c r="I18"/>
  <c r="J18"/>
  <c r="K18"/>
  <c r="L18"/>
  <c r="M18"/>
  <c r="N18"/>
  <c r="U18"/>
  <c r="V18"/>
  <c r="W18"/>
  <c r="AA18"/>
  <c r="AB18"/>
  <c r="AC18"/>
  <c r="AD18"/>
  <c r="E19"/>
  <c r="F19"/>
  <c r="G19"/>
  <c r="H19"/>
  <c r="I19"/>
  <c r="J19"/>
  <c r="K19"/>
  <c r="L19"/>
  <c r="M19"/>
  <c r="N19"/>
  <c r="U19"/>
  <c r="V19"/>
  <c r="W19"/>
  <c r="AA19"/>
  <c r="AB19"/>
  <c r="AC19"/>
  <c r="AD19"/>
  <c r="E20"/>
  <c r="F20"/>
  <c r="G20"/>
  <c r="H20"/>
  <c r="I20"/>
  <c r="J20"/>
  <c r="K20"/>
  <c r="L20"/>
  <c r="M20"/>
  <c r="N20"/>
  <c r="U20"/>
  <c r="V20"/>
  <c r="W20"/>
  <c r="AA20"/>
  <c r="AB20"/>
  <c r="AC20"/>
  <c r="AD20"/>
  <c r="C21"/>
  <c r="D21"/>
  <c r="E21"/>
  <c r="F21"/>
  <c r="G21"/>
  <c r="H21"/>
  <c r="I21"/>
  <c r="J21"/>
  <c r="K21"/>
  <c r="L21"/>
  <c r="M21"/>
  <c r="N21"/>
  <c r="R21"/>
  <c r="S21"/>
  <c r="T21"/>
  <c r="U21"/>
  <c r="V21"/>
  <c r="W21"/>
  <c r="AA21"/>
  <c r="AB21"/>
  <c r="AC21"/>
  <c r="AD21"/>
  <c r="C23"/>
  <c r="D23"/>
  <c r="E23"/>
  <c r="C29"/>
  <c r="D29"/>
  <c r="E29"/>
  <c r="F29"/>
  <c r="G29"/>
  <c r="H29"/>
  <c r="I29"/>
  <c r="J29"/>
  <c r="K29"/>
  <c r="L29"/>
  <c r="M29"/>
  <c r="N29"/>
  <c r="O29"/>
  <c r="C30"/>
  <c r="D30"/>
  <c r="E30"/>
  <c r="F30"/>
  <c r="G30"/>
  <c r="H30"/>
  <c r="I30"/>
  <c r="J30"/>
  <c r="K30"/>
  <c r="L30"/>
  <c r="M30"/>
  <c r="N30"/>
  <c r="O30"/>
  <c r="C31"/>
  <c r="D31"/>
  <c r="E31"/>
  <c r="F31"/>
  <c r="G31"/>
  <c r="H31"/>
  <c r="I31"/>
  <c r="J31"/>
  <c r="K31"/>
  <c r="L31"/>
  <c r="M31"/>
  <c r="N31"/>
  <c r="O31"/>
  <c r="C32"/>
  <c r="D32"/>
  <c r="E32"/>
  <c r="F32"/>
  <c r="G32"/>
  <c r="H32"/>
  <c r="I32"/>
  <c r="J32"/>
  <c r="K32"/>
  <c r="L32"/>
  <c r="M32"/>
  <c r="N32"/>
  <c r="O32"/>
  <c r="C33"/>
  <c r="D33"/>
  <c r="E33"/>
  <c r="F33"/>
  <c r="G33"/>
  <c r="H33"/>
  <c r="I33"/>
  <c r="J33"/>
  <c r="K33"/>
  <c r="L33"/>
  <c r="M33"/>
  <c r="N33"/>
  <c r="O33"/>
  <c r="C34"/>
  <c r="D34"/>
  <c r="E34"/>
  <c r="F34"/>
  <c r="G34"/>
  <c r="H34"/>
  <c r="I34"/>
  <c r="J34"/>
  <c r="K34"/>
  <c r="L34"/>
  <c r="M34"/>
  <c r="N34"/>
  <c r="O34"/>
  <c r="C35"/>
  <c r="D35"/>
  <c r="E35"/>
  <c r="F35"/>
  <c r="G35"/>
  <c r="H35"/>
  <c r="I35"/>
  <c r="J35"/>
  <c r="K35"/>
  <c r="L35"/>
  <c r="M35"/>
  <c r="N35"/>
  <c r="O35"/>
  <c r="C36"/>
  <c r="D36"/>
  <c r="E36"/>
  <c r="F36"/>
  <c r="G36"/>
  <c r="H36"/>
  <c r="I36"/>
  <c r="J36"/>
  <c r="K36"/>
  <c r="L36"/>
  <c r="M36"/>
  <c r="N36"/>
  <c r="O36"/>
  <c r="C37"/>
  <c r="D37"/>
  <c r="E37"/>
  <c r="F37"/>
  <c r="G37"/>
  <c r="H37"/>
  <c r="I37"/>
  <c r="J37"/>
  <c r="K37"/>
  <c r="L37"/>
  <c r="M37"/>
  <c r="N37"/>
  <c r="O37"/>
  <c r="C38"/>
  <c r="D38"/>
  <c r="E38"/>
  <c r="F38"/>
  <c r="G38"/>
  <c r="H38"/>
  <c r="I38"/>
  <c r="J38"/>
  <c r="K38"/>
  <c r="L38"/>
  <c r="M38"/>
  <c r="N38"/>
  <c r="O38"/>
  <c r="C39"/>
  <c r="D39"/>
  <c r="E39"/>
  <c r="F39"/>
  <c r="G39"/>
  <c r="H39"/>
  <c r="I39"/>
  <c r="J39"/>
  <c r="K39"/>
  <c r="L39"/>
  <c r="M39"/>
  <c r="N39"/>
  <c r="O39"/>
  <c r="C40"/>
  <c r="D40"/>
  <c r="E40"/>
  <c r="F40"/>
  <c r="G40"/>
  <c r="H40"/>
  <c r="I40"/>
  <c r="J40"/>
  <c r="K40"/>
  <c r="L40"/>
  <c r="M40"/>
  <c r="N40"/>
  <c r="O40"/>
  <c r="C41"/>
  <c r="D41"/>
  <c r="E41"/>
  <c r="F41"/>
  <c r="G41"/>
  <c r="H41"/>
  <c r="I41"/>
  <c r="J41"/>
  <c r="K41"/>
  <c r="L41"/>
  <c r="M41"/>
  <c r="N41"/>
  <c r="O41"/>
  <c r="C42"/>
  <c r="D42"/>
  <c r="E42"/>
  <c r="F42"/>
  <c r="G42"/>
  <c r="H42"/>
  <c r="I42"/>
  <c r="J42"/>
  <c r="K42"/>
  <c r="L42"/>
  <c r="M42"/>
  <c r="N42"/>
  <c r="O42"/>
  <c r="C43"/>
  <c r="D43"/>
  <c r="E43"/>
  <c r="F43"/>
  <c r="G43"/>
  <c r="H43"/>
  <c r="I43"/>
  <c r="J43"/>
  <c r="K43"/>
  <c r="L43"/>
  <c r="M43"/>
  <c r="N43"/>
  <c r="O43"/>
  <c r="C44"/>
  <c r="D44"/>
  <c r="E44"/>
  <c r="F44"/>
  <c r="G44"/>
  <c r="H44"/>
  <c r="I44"/>
  <c r="J44"/>
  <c r="K44"/>
  <c r="L44"/>
  <c r="M44"/>
  <c r="N44"/>
  <c r="O44"/>
  <c r="C45"/>
  <c r="D45"/>
  <c r="E45"/>
  <c r="F45"/>
  <c r="G45"/>
  <c r="H45"/>
  <c r="I45"/>
  <c r="J45"/>
  <c r="K45"/>
  <c r="L45"/>
  <c r="M45"/>
  <c r="N45"/>
  <c r="O45"/>
  <c r="C46"/>
  <c r="D46"/>
  <c r="E46"/>
  <c r="F46"/>
  <c r="G46"/>
  <c r="H46"/>
  <c r="I46"/>
  <c r="J46"/>
  <c r="K46"/>
  <c r="L46"/>
  <c r="M46"/>
  <c r="N46"/>
  <c r="O46"/>
  <c r="C53"/>
  <c r="D53"/>
  <c r="E53"/>
  <c r="F53"/>
  <c r="G53"/>
  <c r="H53"/>
  <c r="I53"/>
  <c r="J53"/>
  <c r="K53"/>
  <c r="M53"/>
  <c r="N53"/>
  <c r="O53"/>
  <c r="C54"/>
  <c r="D54"/>
  <c r="E54"/>
  <c r="F54"/>
  <c r="G54"/>
  <c r="H54"/>
  <c r="I54"/>
  <c r="J54"/>
  <c r="K54"/>
  <c r="M54"/>
  <c r="N54"/>
  <c r="O54"/>
  <c r="C55"/>
  <c r="D55"/>
  <c r="E55"/>
  <c r="F55"/>
  <c r="G55"/>
  <c r="H55"/>
  <c r="I55"/>
  <c r="J55"/>
  <c r="K55"/>
  <c r="M55"/>
  <c r="N55"/>
  <c r="O55"/>
  <c r="C56"/>
  <c r="D56"/>
  <c r="E56"/>
  <c r="F56"/>
  <c r="G56"/>
  <c r="H56"/>
  <c r="I56"/>
  <c r="J56"/>
  <c r="K56"/>
  <c r="M56"/>
  <c r="N56"/>
  <c r="O56"/>
  <c r="C57"/>
  <c r="D57"/>
  <c r="E57"/>
  <c r="F57"/>
  <c r="G57"/>
  <c r="H57"/>
  <c r="I57"/>
  <c r="J57"/>
  <c r="K57"/>
  <c r="M57"/>
  <c r="N57"/>
  <c r="O57"/>
  <c r="C58"/>
  <c r="D58"/>
  <c r="E58"/>
  <c r="F58"/>
  <c r="G58"/>
  <c r="H58"/>
  <c r="I58"/>
  <c r="J58"/>
  <c r="K58"/>
  <c r="M58"/>
  <c r="N58"/>
  <c r="O58"/>
  <c r="C59"/>
  <c r="D59"/>
  <c r="E59"/>
  <c r="F59"/>
  <c r="G59"/>
  <c r="H59"/>
  <c r="I59"/>
  <c r="J59"/>
  <c r="K59"/>
  <c r="M59"/>
  <c r="N59"/>
  <c r="O59"/>
  <c r="C60"/>
  <c r="D60"/>
  <c r="E60"/>
  <c r="F60"/>
  <c r="G60"/>
  <c r="H60"/>
  <c r="I60"/>
  <c r="J60"/>
  <c r="K60"/>
  <c r="M60"/>
  <c r="N60"/>
  <c r="O60"/>
  <c r="C61"/>
  <c r="D61"/>
  <c r="E61"/>
  <c r="F61"/>
  <c r="G61"/>
  <c r="H61"/>
  <c r="I61"/>
  <c r="J61"/>
  <c r="K61"/>
  <c r="M61"/>
  <c r="N61"/>
  <c r="O61"/>
  <c r="C62"/>
  <c r="D62"/>
  <c r="E62"/>
  <c r="F62"/>
  <c r="G62"/>
  <c r="H62"/>
  <c r="I62"/>
  <c r="J62"/>
  <c r="K62"/>
  <c r="M62"/>
  <c r="N62"/>
  <c r="O62"/>
  <c r="C63"/>
  <c r="D63"/>
  <c r="E63"/>
  <c r="F63"/>
  <c r="G63"/>
  <c r="H63"/>
  <c r="I63"/>
  <c r="J63"/>
  <c r="K63"/>
  <c r="M63"/>
  <c r="N63"/>
  <c r="O63"/>
  <c r="C64"/>
  <c r="D64"/>
  <c r="E64"/>
  <c r="F64"/>
  <c r="G64"/>
  <c r="H64"/>
  <c r="I64"/>
  <c r="J64"/>
  <c r="K64"/>
  <c r="M64"/>
  <c r="N64"/>
  <c r="O64"/>
  <c r="C65"/>
  <c r="D65"/>
  <c r="E65"/>
  <c r="F65"/>
  <c r="G65"/>
  <c r="H65"/>
  <c r="I65"/>
  <c r="J65"/>
  <c r="K65"/>
  <c r="M65"/>
  <c r="N65"/>
  <c r="O65"/>
  <c r="C66"/>
  <c r="D66"/>
  <c r="E66"/>
  <c r="F66"/>
  <c r="G66"/>
  <c r="H66"/>
  <c r="I66"/>
  <c r="J66"/>
  <c r="K66"/>
  <c r="M66"/>
  <c r="N66"/>
  <c r="O66"/>
  <c r="C67"/>
  <c r="D67"/>
  <c r="E67"/>
  <c r="F67"/>
  <c r="G67"/>
  <c r="H67"/>
  <c r="I67"/>
  <c r="J67"/>
  <c r="K67"/>
  <c r="M67"/>
  <c r="N67"/>
  <c r="O67"/>
  <c r="C68"/>
  <c r="D68"/>
  <c r="E68"/>
  <c r="F68"/>
  <c r="G68"/>
  <c r="H68"/>
  <c r="I68"/>
  <c r="J68"/>
  <c r="K68"/>
  <c r="M68"/>
  <c r="N68"/>
  <c r="O68"/>
  <c r="C69"/>
  <c r="D69"/>
  <c r="E69"/>
  <c r="F69"/>
  <c r="G69"/>
  <c r="H69"/>
  <c r="I69"/>
  <c r="J69"/>
  <c r="K69"/>
  <c r="M69"/>
  <c r="N69"/>
  <c r="O69"/>
  <c r="C70"/>
  <c r="D70"/>
  <c r="E70"/>
  <c r="F70"/>
  <c r="G70"/>
  <c r="H70"/>
  <c r="I70"/>
  <c r="J70"/>
  <c r="K70"/>
  <c r="L70"/>
  <c r="M70"/>
  <c r="N70"/>
  <c r="O70"/>
  <c r="C77"/>
  <c r="D77"/>
  <c r="E77"/>
  <c r="F77"/>
  <c r="G77"/>
  <c r="H77"/>
  <c r="I77"/>
  <c r="J77"/>
  <c r="K77"/>
  <c r="L77"/>
  <c r="M77"/>
  <c r="N77"/>
  <c r="O77"/>
  <c r="C78"/>
  <c r="D78"/>
  <c r="E78"/>
  <c r="F78"/>
  <c r="G78"/>
  <c r="H78"/>
  <c r="I78"/>
  <c r="J78"/>
  <c r="K78"/>
  <c r="L78"/>
  <c r="M78"/>
  <c r="N78"/>
  <c r="O78"/>
  <c r="C79"/>
  <c r="D79"/>
  <c r="E79"/>
  <c r="F79"/>
  <c r="G79"/>
  <c r="H79"/>
  <c r="I79"/>
  <c r="J79"/>
  <c r="K79"/>
  <c r="L79"/>
  <c r="M79"/>
  <c r="N79"/>
  <c r="O79"/>
  <c r="C80"/>
  <c r="D80"/>
  <c r="E80"/>
  <c r="F80"/>
  <c r="G80"/>
  <c r="H80"/>
  <c r="I80"/>
  <c r="J80"/>
  <c r="K80"/>
  <c r="L80"/>
  <c r="M80"/>
  <c r="N80"/>
  <c r="O80"/>
  <c r="C81"/>
  <c r="D81"/>
  <c r="E81"/>
  <c r="F81"/>
  <c r="G81"/>
  <c r="H81"/>
  <c r="I81"/>
  <c r="J81"/>
  <c r="K81"/>
  <c r="L81"/>
  <c r="M81"/>
  <c r="N81"/>
  <c r="O81"/>
  <c r="C82"/>
  <c r="D82"/>
  <c r="E82"/>
  <c r="F82"/>
  <c r="G82"/>
  <c r="H82"/>
  <c r="I82"/>
  <c r="J82"/>
  <c r="K82"/>
  <c r="L82"/>
  <c r="M82"/>
  <c r="N82"/>
  <c r="O82"/>
  <c r="C83"/>
  <c r="D83"/>
  <c r="E83"/>
  <c r="F83"/>
  <c r="G83"/>
  <c r="H83"/>
  <c r="I83"/>
  <c r="J83"/>
  <c r="K83"/>
  <c r="L83"/>
  <c r="M83"/>
  <c r="N83"/>
  <c r="O83"/>
  <c r="C84"/>
  <c r="D84"/>
  <c r="E84"/>
  <c r="F84"/>
  <c r="G84"/>
  <c r="H84"/>
  <c r="I84"/>
  <c r="J84"/>
  <c r="K84"/>
  <c r="L84"/>
  <c r="M84"/>
  <c r="N84"/>
  <c r="O84"/>
  <c r="C85"/>
  <c r="D85"/>
  <c r="E85"/>
  <c r="F85"/>
  <c r="G85"/>
  <c r="H85"/>
  <c r="I85"/>
  <c r="J85"/>
  <c r="K85"/>
  <c r="L85"/>
  <c r="M85"/>
  <c r="N85"/>
  <c r="O85"/>
  <c r="C86"/>
  <c r="D86"/>
  <c r="E86"/>
  <c r="F86"/>
  <c r="G86"/>
  <c r="H86"/>
  <c r="I86"/>
  <c r="J86"/>
  <c r="K86"/>
  <c r="L86"/>
  <c r="M86"/>
  <c r="N86"/>
  <c r="O86"/>
  <c r="C87"/>
  <c r="D87"/>
  <c r="E87"/>
  <c r="F87"/>
  <c r="G87"/>
  <c r="H87"/>
  <c r="I87"/>
  <c r="J87"/>
  <c r="K87"/>
  <c r="L87"/>
  <c r="M87"/>
  <c r="N87"/>
  <c r="O87"/>
  <c r="C88"/>
  <c r="D88"/>
  <c r="E88"/>
  <c r="F88"/>
  <c r="G88"/>
  <c r="H88"/>
  <c r="I88"/>
  <c r="J88"/>
  <c r="K88"/>
  <c r="L88"/>
  <c r="M88"/>
  <c r="N88"/>
  <c r="O88"/>
  <c r="C89"/>
  <c r="D89"/>
  <c r="E89"/>
  <c r="F89"/>
  <c r="G89"/>
  <c r="H89"/>
  <c r="I89"/>
  <c r="J89"/>
  <c r="K89"/>
  <c r="L89"/>
  <c r="M89"/>
  <c r="N89"/>
  <c r="O89"/>
  <c r="C90"/>
  <c r="D90"/>
  <c r="E90"/>
  <c r="F90"/>
  <c r="G90"/>
  <c r="H90"/>
  <c r="I90"/>
  <c r="J90"/>
  <c r="K90"/>
  <c r="L90"/>
  <c r="M90"/>
  <c r="N90"/>
  <c r="O90"/>
  <c r="C91"/>
  <c r="D91"/>
  <c r="E91"/>
  <c r="F91"/>
  <c r="G91"/>
  <c r="H91"/>
  <c r="I91"/>
  <c r="J91"/>
  <c r="K91"/>
  <c r="L91"/>
  <c r="M91"/>
  <c r="N91"/>
  <c r="O91"/>
  <c r="C92"/>
  <c r="D92"/>
  <c r="E92"/>
  <c r="F92"/>
  <c r="G92"/>
  <c r="H92"/>
  <c r="I92"/>
  <c r="J92"/>
  <c r="K92"/>
  <c r="L92"/>
  <c r="M92"/>
  <c r="N92"/>
  <c r="O92"/>
  <c r="C93"/>
  <c r="D93"/>
  <c r="E93"/>
  <c r="F93"/>
  <c r="G93"/>
  <c r="H93"/>
  <c r="I93"/>
  <c r="J93"/>
  <c r="K93"/>
  <c r="L93"/>
  <c r="M93"/>
  <c r="N93"/>
  <c r="O93"/>
  <c r="C94"/>
  <c r="D94"/>
  <c r="E94"/>
  <c r="F94"/>
  <c r="G94"/>
  <c r="H94"/>
  <c r="I94"/>
  <c r="J94"/>
  <c r="K94"/>
  <c r="L94"/>
  <c r="M94"/>
  <c r="N94"/>
  <c r="O94"/>
</calcChain>
</file>

<file path=xl/sharedStrings.xml><?xml version="1.0" encoding="utf-8"?>
<sst xmlns="http://schemas.openxmlformats.org/spreadsheetml/2006/main" count="219" uniqueCount="74">
  <si>
    <t>Total</t>
  </si>
  <si>
    <t>White Pine</t>
  </si>
  <si>
    <t>Washoe</t>
  </si>
  <si>
    <t>Storey</t>
  </si>
  <si>
    <t>Pershing</t>
  </si>
  <si>
    <t>Nye</t>
  </si>
  <si>
    <t>Mineral</t>
  </si>
  <si>
    <t>Lyon</t>
  </si>
  <si>
    <t>Lincoln</t>
  </si>
  <si>
    <t>Lander</t>
  </si>
  <si>
    <t>Humboldt</t>
  </si>
  <si>
    <t>Eureka</t>
  </si>
  <si>
    <t>Esmeralda</t>
  </si>
  <si>
    <t>Elko</t>
  </si>
  <si>
    <t>Douglas</t>
  </si>
  <si>
    <t>Clark</t>
  </si>
  <si>
    <t>Churchill</t>
  </si>
  <si>
    <t>Carson City</t>
  </si>
  <si>
    <t>Totals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</si>
  <si>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</si>
  <si>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</si>
  <si>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</si>
  <si>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</si>
  <si>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</si>
  <si>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</si>
  <si>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</si>
  <si>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</si>
  <si>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</si>
  <si>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</si>
  <si>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</si>
  <si>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</si>
  <si>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Aviation Fuel County Option Revenue</t>
  </si>
  <si>
    <t>Gross 2 Cents State Tax</t>
  </si>
  <si>
    <t>Aviation Fuel Statewide Revenue</t>
  </si>
  <si>
    <t>Aviation Fuel Gallons</t>
  </si>
  <si>
    <t>Gallons</t>
  </si>
  <si>
    <t>FY 2013 Total</t>
  </si>
  <si>
    <t>Users</t>
  </si>
  <si>
    <t>Rancher</t>
  </si>
  <si>
    <t>5.35¢</t>
  </si>
  <si>
    <t>5¢</t>
  </si>
  <si>
    <t>12.65¢</t>
  </si>
  <si>
    <t>Total to Hwy Fnd</t>
  </si>
  <si>
    <t>(PPI)</t>
  </si>
  <si>
    <t>(CPI)</t>
  </si>
  <si>
    <t>1.0¢</t>
  </si>
  <si>
    <t>1-9¢</t>
  </si>
  <si>
    <t>Gas/Gasohol</t>
  </si>
  <si>
    <t>Gasohol</t>
  </si>
  <si>
    <t>Gasoline</t>
  </si>
  <si>
    <t>Refunds</t>
  </si>
  <si>
    <t>General</t>
  </si>
  <si>
    <t>Farmer/</t>
  </si>
  <si>
    <t>and Parks</t>
  </si>
  <si>
    <t>Gasoline Tax</t>
  </si>
  <si>
    <t>Price Index</t>
  </si>
  <si>
    <t>Mandatory</t>
  </si>
  <si>
    <t>Option</t>
  </si>
  <si>
    <t>County</t>
  </si>
  <si>
    <t>Tribal</t>
  </si>
  <si>
    <t>To</t>
  </si>
  <si>
    <t>Year</t>
  </si>
  <si>
    <t>Month</t>
  </si>
  <si>
    <t>Wildlife</t>
  </si>
  <si>
    <t>Estimated State</t>
  </si>
  <si>
    <t>Tax</t>
  </si>
  <si>
    <t>Producer</t>
  </si>
  <si>
    <t>Consumer</t>
  </si>
  <si>
    <t>State Tax</t>
  </si>
  <si>
    <t>Taxable</t>
  </si>
  <si>
    <t>Less</t>
  </si>
  <si>
    <t>Breakout of</t>
  </si>
  <si>
    <t>Combined</t>
  </si>
  <si>
    <t>Gross</t>
  </si>
</sst>
</file>

<file path=xl/styles.xml><?xml version="1.0" encoding="utf-8"?>
<styleSheet xmlns="http://schemas.openxmlformats.org/spreadsheetml/2006/main">
  <numFmts count="4">
    <numFmt numFmtId="164" formatCode="&quot;$&quot;#,##0.00"/>
    <numFmt numFmtId="165" formatCode="&quot;$&quot;#,##0"/>
    <numFmt numFmtId="166" formatCode="&quot;$&quot;#,##0_);\(&quot;$&quot;#,##0\)"/>
    <numFmt numFmtId="167" formatCode="&quot;$&quot;#,##0.00_);\(&quot;$&quot;#,##0.00\)"/>
  </numFmts>
  <fonts count="6">
    <font>
      <sz val="10"/>
      <name val="Verdana"/>
    </font>
    <font>
      <sz val="8"/>
      <name val="Verdana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 applyProtection="1">
      <alignment horizontal="left"/>
    </xf>
    <xf numFmtId="165" fontId="0" fillId="2" borderId="9" xfId="0" applyNumberFormat="1" applyFill="1" applyBorder="1"/>
    <xf numFmtId="165" fontId="0" fillId="0" borderId="9" xfId="0" applyNumberFormat="1" applyFill="1" applyBorder="1"/>
    <xf numFmtId="0" fontId="0" fillId="0" borderId="0" xfId="0" applyAlignment="1" applyProtection="1">
      <alignment horizontal="left"/>
    </xf>
    <xf numFmtId="165" fontId="0" fillId="2" borderId="7" xfId="0" applyNumberFormat="1" applyFill="1" applyBorder="1"/>
    <xf numFmtId="165" fontId="0" fillId="0" borderId="7" xfId="0" applyNumberFormat="1" applyFill="1" applyBorder="1"/>
    <xf numFmtId="0" fontId="2" fillId="0" borderId="8" xfId="0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0" fillId="0" borderId="0" xfId="0" applyFill="1"/>
    <xf numFmtId="0" fontId="3" fillId="0" borderId="0" xfId="0" applyFont="1"/>
    <xf numFmtId="164" fontId="0" fillId="0" borderId="0" xfId="0" applyNumberFormat="1" applyFill="1"/>
    <xf numFmtId="164" fontId="0" fillId="2" borderId="9" xfId="0" applyNumberFormat="1" applyFill="1" applyBorder="1"/>
    <xf numFmtId="164" fontId="0" fillId="0" borderId="9" xfId="0" applyNumberFormat="1" applyFill="1" applyBorder="1"/>
    <xf numFmtId="164" fontId="0" fillId="2" borderId="7" xfId="0" applyNumberFormat="1" applyFill="1" applyBorder="1"/>
    <xf numFmtId="164" fontId="0" fillId="0" borderId="7" xfId="0" applyNumberFormat="1" applyFill="1" applyBorder="1"/>
    <xf numFmtId="0" fontId="4" fillId="0" borderId="0" xfId="0" applyFont="1" applyAlignment="1" applyProtection="1">
      <alignment horizontal="center"/>
    </xf>
    <xf numFmtId="3" fontId="0" fillId="0" borderId="0" xfId="0" applyNumberFormat="1"/>
    <xf numFmtId="3" fontId="0" fillId="0" borderId="0" xfId="0" applyNumberFormat="1" applyFill="1"/>
    <xf numFmtId="3" fontId="0" fillId="2" borderId="9" xfId="0" applyNumberFormat="1" applyFill="1" applyBorder="1"/>
    <xf numFmtId="3" fontId="0" fillId="0" borderId="9" xfId="0" applyNumberFormat="1" applyFill="1" applyBorder="1"/>
    <xf numFmtId="3" fontId="0" fillId="2" borderId="7" xfId="0" applyNumberFormat="1" applyFill="1" applyBorder="1"/>
    <xf numFmtId="3" fontId="0" fillId="0" borderId="7" xfId="0" applyNumberFormat="1" applyFill="1" applyBorder="1"/>
    <xf numFmtId="166" fontId="0" fillId="0" borderId="0" xfId="0" applyNumberFormat="1"/>
    <xf numFmtId="37" fontId="0" fillId="0" borderId="0" xfId="0" applyNumberFormat="1"/>
    <xf numFmtId="0" fontId="4" fillId="0" borderId="0" xfId="0" applyFont="1"/>
    <xf numFmtId="167" fontId="4" fillId="0" borderId="0" xfId="0" applyNumberFormat="1" applyFont="1" applyAlignment="1" applyProtection="1">
      <alignment horizontal="center"/>
    </xf>
    <xf numFmtId="167" fontId="4" fillId="0" borderId="0" xfId="0" applyNumberFormat="1" applyFont="1" applyProtection="1"/>
    <xf numFmtId="0" fontId="4" fillId="0" borderId="0" xfId="0" applyFont="1" applyProtection="1"/>
    <xf numFmtId="167" fontId="5" fillId="0" borderId="0" xfId="0" applyNumberFormat="1" applyFont="1" applyFill="1" applyAlignment="1" applyProtection="1">
      <alignment horizontal="center"/>
    </xf>
    <xf numFmtId="167" fontId="5" fillId="0" borderId="0" xfId="0" applyNumberFormat="1" applyFont="1" applyFill="1" applyProtection="1"/>
    <xf numFmtId="3" fontId="4" fillId="0" borderId="0" xfId="0" applyNumberFormat="1" applyFont="1" applyAlignment="1" applyProtection="1">
      <alignment horizontal="center"/>
    </xf>
    <xf numFmtId="167" fontId="4" fillId="2" borderId="0" xfId="0" applyNumberFormat="1" applyFont="1" applyFill="1" applyAlignment="1" applyProtection="1">
      <alignment horizontal="center"/>
    </xf>
    <xf numFmtId="164" fontId="4" fillId="2" borderId="0" xfId="0" applyNumberFormat="1" applyFont="1" applyFill="1" applyAlignment="1" applyProtection="1">
      <alignment horizontal="center"/>
    </xf>
    <xf numFmtId="37" fontId="4" fillId="0" borderId="0" xfId="0" applyNumberFormat="1" applyFont="1" applyProtection="1"/>
    <xf numFmtId="4" fontId="4" fillId="2" borderId="0" xfId="0" applyNumberFormat="1" applyFont="1" applyFill="1" applyAlignment="1" applyProtection="1">
      <alignment horizontal="center"/>
    </xf>
    <xf numFmtId="37" fontId="4" fillId="2" borderId="0" xfId="0" applyNumberFormat="1" applyFont="1" applyFill="1" applyAlignment="1" applyProtection="1">
      <alignment horizontal="center"/>
    </xf>
    <xf numFmtId="4" fontId="4" fillId="0" borderId="0" xfId="0" applyNumberFormat="1" applyFont="1" applyFill="1" applyAlignment="1" applyProtection="1">
      <alignment horizontal="center"/>
    </xf>
    <xf numFmtId="167" fontId="4" fillId="0" borderId="0" xfId="0" applyNumberFormat="1" applyFont="1" applyFill="1" applyAlignment="1" applyProtection="1">
      <alignment horizontal="center"/>
    </xf>
    <xf numFmtId="37" fontId="4" fillId="0" borderId="0" xfId="0" applyNumberFormat="1" applyFont="1" applyFill="1" applyAlignment="1" applyProtection="1">
      <alignment horizontal="center"/>
    </xf>
    <xf numFmtId="164" fontId="4" fillId="0" borderId="0" xfId="0" applyNumberFormat="1" applyFont="1" applyFill="1" applyAlignment="1" applyProtection="1">
      <alignment horizontal="center"/>
    </xf>
    <xf numFmtId="10" fontId="4" fillId="0" borderId="0" xfId="0" applyNumberFormat="1" applyFont="1" applyProtection="1"/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t-Fuel%20Tax/FUEL-TAX/GASG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2/STAT%2012-12%20Record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3/STAT%2001-13%20Record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Jan13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3/STAT%2002-13%20Record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Feb13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3/STAT%2003-13%20Record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Mar13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3/STAT%2004-13%20Record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Apr13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May1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2/STAT%2004-12%20Record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Jun13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Jul13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Aug13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Sep13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Oct13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Nov13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Recaps/2013%20Recaps/RecapDec1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2/STAT%2005-12%20Record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2/STAT%2006-12%20Record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2/STAT%2007-12%20Record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2/STAT%2008-12%20Record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2/STAT%2009-12%20Record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2/STAT%2010-12%20Record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Excel%20Files/DMV%20STATS,%20Etc/Statistical%20Reports/2012/STAT%2011-12%20Record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4"/>
      <sheetName val="2015"/>
      <sheetName val="2016"/>
      <sheetName val="2017"/>
      <sheetName val="GasVSGasohol"/>
    </sheetNames>
    <sheetDataSet>
      <sheetData sheetId="0">
        <row r="9">
          <cell r="Q9" t="str">
            <v>January</v>
          </cell>
          <cell r="R9">
            <v>1998</v>
          </cell>
          <cell r="S9">
            <v>67703.53</v>
          </cell>
          <cell r="T9">
            <v>39121.15</v>
          </cell>
          <cell r="U9">
            <v>59108.12</v>
          </cell>
        </row>
        <row r="10">
          <cell r="Q10" t="str">
            <v>February</v>
          </cell>
          <cell r="R10">
            <v>1998</v>
          </cell>
          <cell r="S10">
            <v>22378.29</v>
          </cell>
          <cell r="T10">
            <v>9995.9599999999991</v>
          </cell>
          <cell r="U10">
            <v>16556.28</v>
          </cell>
        </row>
        <row r="11">
          <cell r="Q11" t="str">
            <v>March</v>
          </cell>
          <cell r="R11">
            <v>1998</v>
          </cell>
          <cell r="S11">
            <v>16334.87</v>
          </cell>
          <cell r="T11">
            <v>17372.96</v>
          </cell>
          <cell r="U11">
            <v>0</v>
          </cell>
        </row>
        <row r="12">
          <cell r="Q12" t="str">
            <v>April</v>
          </cell>
          <cell r="R12">
            <v>1998</v>
          </cell>
          <cell r="S12">
            <v>27493.83</v>
          </cell>
          <cell r="T12">
            <v>21175.72</v>
          </cell>
          <cell r="U12">
            <v>53165.58</v>
          </cell>
        </row>
        <row r="13">
          <cell r="Q13" t="str">
            <v>June-A (May)</v>
          </cell>
          <cell r="R13">
            <v>1998</v>
          </cell>
          <cell r="S13">
            <v>30170.2</v>
          </cell>
          <cell r="T13">
            <v>10240.6</v>
          </cell>
          <cell r="U13">
            <v>0</v>
          </cell>
        </row>
        <row r="14">
          <cell r="Q14" t="str">
            <v>June-B (June)</v>
          </cell>
          <cell r="R14">
            <v>1998</v>
          </cell>
          <cell r="S14">
            <v>30041.07</v>
          </cell>
          <cell r="T14">
            <v>14524.96</v>
          </cell>
          <cell r="U14">
            <v>2280.54</v>
          </cell>
        </row>
        <row r="15">
          <cell r="Q15" t="str">
            <v>July</v>
          </cell>
          <cell r="R15">
            <v>1998</v>
          </cell>
          <cell r="S15">
            <v>46228.24</v>
          </cell>
          <cell r="T15">
            <v>7653.13</v>
          </cell>
          <cell r="U15">
            <v>24164.27</v>
          </cell>
        </row>
        <row r="16">
          <cell r="Q16" t="str">
            <v>August</v>
          </cell>
          <cell r="R16">
            <v>1998</v>
          </cell>
          <cell r="S16">
            <v>39952.69</v>
          </cell>
          <cell r="T16">
            <v>22413.48</v>
          </cell>
          <cell r="U16">
            <v>0</v>
          </cell>
        </row>
        <row r="17">
          <cell r="Q17" t="str">
            <v>September</v>
          </cell>
          <cell r="R17">
            <v>1998</v>
          </cell>
          <cell r="S17">
            <v>29701.22</v>
          </cell>
          <cell r="T17">
            <v>36916.769999999997</v>
          </cell>
          <cell r="U17">
            <v>54957.15</v>
          </cell>
        </row>
        <row r="18">
          <cell r="Q18" t="str">
            <v>October</v>
          </cell>
          <cell r="R18">
            <v>1998</v>
          </cell>
          <cell r="S18">
            <v>38444.04</v>
          </cell>
          <cell r="T18">
            <v>6285</v>
          </cell>
          <cell r="U18">
            <v>0</v>
          </cell>
        </row>
        <row r="19">
          <cell r="Q19" t="str">
            <v>November</v>
          </cell>
          <cell r="R19">
            <v>1998</v>
          </cell>
          <cell r="S19">
            <v>30699.69</v>
          </cell>
          <cell r="T19">
            <v>5498.77</v>
          </cell>
          <cell r="U19">
            <v>4314.16</v>
          </cell>
        </row>
        <row r="20">
          <cell r="Q20" t="str">
            <v>December</v>
          </cell>
          <cell r="R20">
            <v>1998</v>
          </cell>
          <cell r="S20">
            <v>44221.22</v>
          </cell>
          <cell r="T20">
            <v>8291.7800000000007</v>
          </cell>
          <cell r="U20">
            <v>9641.7900000000009</v>
          </cell>
        </row>
        <row r="23">
          <cell r="A23" t="str">
            <v>January</v>
          </cell>
          <cell r="B23">
            <v>1999</v>
          </cell>
          <cell r="C23">
            <v>51280027</v>
          </cell>
          <cell r="D23">
            <v>20495766</v>
          </cell>
          <cell r="E23">
            <v>71775793</v>
          </cell>
          <cell r="F23">
            <v>8900855.0600000005</v>
          </cell>
          <cell r="G23">
            <v>3517276.91</v>
          </cell>
          <cell r="J23" t="str">
            <v>January</v>
          </cell>
          <cell r="K23">
            <v>1999</v>
          </cell>
          <cell r="L23">
            <v>137113.82999999999</v>
          </cell>
          <cell r="M23">
            <v>54182</v>
          </cell>
          <cell r="N23">
            <v>33430.61</v>
          </cell>
          <cell r="O23">
            <v>13213.7</v>
          </cell>
          <cell r="Q23" t="str">
            <v>January</v>
          </cell>
          <cell r="R23">
            <v>1999</v>
          </cell>
          <cell r="S23">
            <v>28746.95</v>
          </cell>
          <cell r="T23">
            <v>8368.1299999999992</v>
          </cell>
          <cell r="U23">
            <v>47037.95</v>
          </cell>
        </row>
        <row r="24">
          <cell r="A24" t="str">
            <v>February</v>
          </cell>
          <cell r="B24">
            <v>1999</v>
          </cell>
          <cell r="C24">
            <v>47449733</v>
          </cell>
          <cell r="D24">
            <v>12082677</v>
          </cell>
          <cell r="E24">
            <v>59532410</v>
          </cell>
          <cell r="F24">
            <v>8689773.5299999993</v>
          </cell>
          <cell r="G24">
            <v>3433953.66</v>
          </cell>
          <cell r="J24" t="str">
            <v>February</v>
          </cell>
          <cell r="K24">
            <v>1999</v>
          </cell>
          <cell r="L24">
            <v>137113.82999999999</v>
          </cell>
          <cell r="M24">
            <v>54182</v>
          </cell>
          <cell r="N24">
            <v>23510.03</v>
          </cell>
          <cell r="O24">
            <v>9292.51</v>
          </cell>
          <cell r="Q24" t="str">
            <v>February</v>
          </cell>
          <cell r="R24">
            <v>1999</v>
          </cell>
          <cell r="S24">
            <v>19912.72</v>
          </cell>
          <cell r="T24">
            <v>32207.3</v>
          </cell>
          <cell r="U24">
            <v>4451.2700000000004</v>
          </cell>
        </row>
        <row r="25">
          <cell r="A25" t="str">
            <v>March</v>
          </cell>
          <cell r="B25">
            <v>1999</v>
          </cell>
          <cell r="C25">
            <v>63151572</v>
          </cell>
          <cell r="D25">
            <v>14605456</v>
          </cell>
          <cell r="E25">
            <v>77757028</v>
          </cell>
          <cell r="F25">
            <v>9622921.8200000003</v>
          </cell>
          <cell r="G25">
            <v>3802605.98</v>
          </cell>
          <cell r="J25" t="str">
            <v>March</v>
          </cell>
          <cell r="K25">
            <v>1999</v>
          </cell>
          <cell r="L25">
            <v>137113.82999999999</v>
          </cell>
          <cell r="M25">
            <v>54182</v>
          </cell>
          <cell r="N25">
            <v>27086.7</v>
          </cell>
          <cell r="O25">
            <v>10706.19</v>
          </cell>
          <cell r="Q25" t="str">
            <v>March</v>
          </cell>
          <cell r="R25">
            <v>1999</v>
          </cell>
          <cell r="S25">
            <v>27991.65</v>
          </cell>
          <cell r="T25">
            <v>9896.73</v>
          </cell>
          <cell r="U25">
            <v>27752.22</v>
          </cell>
        </row>
        <row r="26">
          <cell r="A26" t="str">
            <v>April</v>
          </cell>
          <cell r="B26">
            <v>1999</v>
          </cell>
          <cell r="C26">
            <v>62125315</v>
          </cell>
          <cell r="D26">
            <v>18046097</v>
          </cell>
          <cell r="E26">
            <v>80171412</v>
          </cell>
          <cell r="F26">
            <v>8659193.5299999993</v>
          </cell>
          <cell r="G26">
            <v>3421762.8</v>
          </cell>
          <cell r="J26" t="str">
            <v>April</v>
          </cell>
          <cell r="K26">
            <v>1999</v>
          </cell>
          <cell r="L26">
            <v>137113.82999999999</v>
          </cell>
          <cell r="M26">
            <v>54182</v>
          </cell>
          <cell r="N26">
            <v>26299.93</v>
          </cell>
          <cell r="O26">
            <v>10395.200000000001</v>
          </cell>
          <cell r="Q26" t="str">
            <v>April</v>
          </cell>
          <cell r="R26">
            <v>1999</v>
          </cell>
          <cell r="S26">
            <v>48849.53</v>
          </cell>
          <cell r="T26">
            <v>15146.65</v>
          </cell>
          <cell r="U26">
            <v>0</v>
          </cell>
        </row>
        <row r="27">
          <cell r="A27" t="str">
            <v>May</v>
          </cell>
          <cell r="B27">
            <v>1999</v>
          </cell>
          <cell r="C27">
            <v>62753757</v>
          </cell>
          <cell r="D27">
            <v>14323296</v>
          </cell>
          <cell r="E27">
            <v>77077053</v>
          </cell>
          <cell r="F27">
            <v>9560391.3399999999</v>
          </cell>
          <cell r="G27">
            <v>3777931.19</v>
          </cell>
          <cell r="J27" t="str">
            <v>May</v>
          </cell>
          <cell r="K27">
            <v>1999</v>
          </cell>
          <cell r="L27">
            <v>137113.82999999999</v>
          </cell>
          <cell r="M27">
            <v>54182</v>
          </cell>
          <cell r="N27">
            <v>26025.14</v>
          </cell>
          <cell r="O27">
            <v>10286.629999999999</v>
          </cell>
          <cell r="Q27" t="str">
            <v>May</v>
          </cell>
          <cell r="R27">
            <v>1999</v>
          </cell>
          <cell r="S27">
            <v>26700.23</v>
          </cell>
          <cell r="T27">
            <v>9995.14</v>
          </cell>
          <cell r="U27">
            <v>28224.09</v>
          </cell>
        </row>
        <row r="28">
          <cell r="A28" t="str">
            <v>June</v>
          </cell>
          <cell r="B28">
            <v>1999</v>
          </cell>
          <cell r="C28">
            <v>62741500</v>
          </cell>
          <cell r="D28">
            <v>16246027</v>
          </cell>
          <cell r="E28">
            <v>78987527</v>
          </cell>
          <cell r="F28">
            <v>9797626.6600000001</v>
          </cell>
          <cell r="G28">
            <v>3871643.47</v>
          </cell>
          <cell r="J28" t="str">
            <v>June</v>
          </cell>
          <cell r="K28">
            <v>1999</v>
          </cell>
          <cell r="L28">
            <v>137113.82999999999</v>
          </cell>
          <cell r="M28">
            <v>54182</v>
          </cell>
          <cell r="N28">
            <v>25454.78</v>
          </cell>
          <cell r="O28">
            <v>10061.14</v>
          </cell>
          <cell r="Q28" t="str">
            <v>June</v>
          </cell>
          <cell r="R28">
            <v>1999</v>
          </cell>
          <cell r="S28">
            <v>24102.639999999999</v>
          </cell>
          <cell r="T28">
            <v>11524.39</v>
          </cell>
          <cell r="U28">
            <v>26475.64</v>
          </cell>
        </row>
        <row r="29">
          <cell r="A29" t="str">
            <v>July</v>
          </cell>
          <cell r="B29">
            <v>1999</v>
          </cell>
          <cell r="C29">
            <v>69730676</v>
          </cell>
          <cell r="D29">
            <v>12464861</v>
          </cell>
          <cell r="E29">
            <v>82195537</v>
          </cell>
          <cell r="F29">
            <v>10196920.880000001</v>
          </cell>
          <cell r="G29">
            <v>4029428.98</v>
          </cell>
          <cell r="J29" t="str">
            <v>July</v>
          </cell>
          <cell r="K29">
            <v>1999</v>
          </cell>
          <cell r="L29">
            <v>140220.87</v>
          </cell>
          <cell r="M29">
            <v>55409.75</v>
          </cell>
          <cell r="N29">
            <v>43121.23</v>
          </cell>
          <cell r="O29">
            <v>17043.96</v>
          </cell>
          <cell r="Q29" t="str">
            <v>July</v>
          </cell>
          <cell r="R29">
            <v>1999</v>
          </cell>
          <cell r="S29">
            <v>42222.48</v>
          </cell>
          <cell r="T29">
            <v>33540.46</v>
          </cell>
          <cell r="U29">
            <v>30718.67</v>
          </cell>
        </row>
        <row r="30">
          <cell r="A30" t="str">
            <v>August</v>
          </cell>
          <cell r="B30">
            <v>1999</v>
          </cell>
          <cell r="C30">
            <v>78536565</v>
          </cell>
          <cell r="D30">
            <v>3916466</v>
          </cell>
          <cell r="E30">
            <v>82453031</v>
          </cell>
          <cell r="F30">
            <v>10292383.189999999</v>
          </cell>
          <cell r="G30">
            <v>4067157.4</v>
          </cell>
          <cell r="J30" t="str">
            <v>August</v>
          </cell>
          <cell r="K30">
            <v>1999</v>
          </cell>
          <cell r="L30">
            <v>140220.82999999999</v>
          </cell>
          <cell r="M30">
            <v>55409.75</v>
          </cell>
          <cell r="N30">
            <v>16820.919999999998</v>
          </cell>
          <cell r="O30">
            <v>6648.59</v>
          </cell>
          <cell r="Q30" t="str">
            <v>August</v>
          </cell>
          <cell r="R30">
            <v>1999</v>
          </cell>
          <cell r="S30">
            <v>30964.34</v>
          </cell>
          <cell r="T30">
            <v>11164.91</v>
          </cell>
          <cell r="U30">
            <v>0</v>
          </cell>
        </row>
        <row r="31">
          <cell r="A31" t="str">
            <v>September</v>
          </cell>
          <cell r="B31">
            <v>1999</v>
          </cell>
          <cell r="C31">
            <v>67480672</v>
          </cell>
          <cell r="D31">
            <v>8969535</v>
          </cell>
          <cell r="E31">
            <v>76450207</v>
          </cell>
          <cell r="F31">
            <v>9484824.6099999994</v>
          </cell>
          <cell r="G31">
            <v>3748037.26</v>
          </cell>
          <cell r="J31" t="str">
            <v>September</v>
          </cell>
          <cell r="K31">
            <v>1999</v>
          </cell>
          <cell r="L31">
            <v>140220.82999999999</v>
          </cell>
          <cell r="M31">
            <v>55409.75</v>
          </cell>
          <cell r="N31">
            <v>30871.86</v>
          </cell>
          <cell r="O31">
            <v>12202.36</v>
          </cell>
          <cell r="Q31" t="str">
            <v>September</v>
          </cell>
          <cell r="R31">
            <v>1999</v>
          </cell>
          <cell r="S31">
            <v>35370.35</v>
          </cell>
          <cell r="T31">
            <v>10607.06</v>
          </cell>
          <cell r="U31">
            <v>28428.53</v>
          </cell>
        </row>
        <row r="32">
          <cell r="A32" t="str">
            <v>October</v>
          </cell>
          <cell r="B32">
            <v>1999</v>
          </cell>
          <cell r="C32">
            <v>45622968</v>
          </cell>
          <cell r="D32">
            <v>34940654</v>
          </cell>
          <cell r="E32">
            <v>80563622</v>
          </cell>
          <cell r="F32">
            <v>9988568.3699999992</v>
          </cell>
          <cell r="G32">
            <v>3947137.66</v>
          </cell>
          <cell r="J32" t="str">
            <v>October</v>
          </cell>
          <cell r="K32">
            <v>1999</v>
          </cell>
          <cell r="L32">
            <v>140220.82999999999</v>
          </cell>
          <cell r="M32">
            <v>55409.75</v>
          </cell>
          <cell r="N32">
            <v>24489.69</v>
          </cell>
          <cell r="O32">
            <v>9679.74</v>
          </cell>
          <cell r="Q32" t="str">
            <v>October</v>
          </cell>
          <cell r="R32">
            <v>1999</v>
          </cell>
          <cell r="S32">
            <v>45801.13</v>
          </cell>
          <cell r="T32">
            <v>15893.33</v>
          </cell>
          <cell r="U32">
            <v>0</v>
          </cell>
        </row>
        <row r="33">
          <cell r="A33" t="str">
            <v>November</v>
          </cell>
          <cell r="B33">
            <v>1999</v>
          </cell>
          <cell r="C33">
            <v>38928247</v>
          </cell>
          <cell r="D33">
            <v>37895348</v>
          </cell>
          <cell r="E33">
            <v>76823595</v>
          </cell>
          <cell r="F33">
            <v>9535850.5899999999</v>
          </cell>
          <cell r="G33">
            <v>3768204.17</v>
          </cell>
          <cell r="J33" t="str">
            <v>November</v>
          </cell>
          <cell r="K33">
            <v>1999</v>
          </cell>
          <cell r="L33">
            <v>140220.82999999999</v>
          </cell>
          <cell r="M33">
            <v>55409.75</v>
          </cell>
          <cell r="N33">
            <v>18914.12</v>
          </cell>
          <cell r="O33">
            <v>7475.95</v>
          </cell>
          <cell r="Q33" t="str">
            <v>November</v>
          </cell>
          <cell r="R33">
            <v>1999</v>
          </cell>
          <cell r="S33">
            <v>24618.69</v>
          </cell>
          <cell r="T33">
            <v>19695.8</v>
          </cell>
          <cell r="U33">
            <v>1867.03</v>
          </cell>
        </row>
        <row r="34">
          <cell r="A34" t="str">
            <v>December</v>
          </cell>
          <cell r="B34">
            <v>1999</v>
          </cell>
          <cell r="C34">
            <v>38025952</v>
          </cell>
          <cell r="D34">
            <v>42474339</v>
          </cell>
          <cell r="E34">
            <v>80500291</v>
          </cell>
          <cell r="F34">
            <v>9988251.2200000007</v>
          </cell>
          <cell r="G34">
            <v>3946982.39</v>
          </cell>
          <cell r="J34" t="str">
            <v>December</v>
          </cell>
          <cell r="K34">
            <v>1999</v>
          </cell>
          <cell r="L34">
            <v>140220.82999999999</v>
          </cell>
          <cell r="M34">
            <v>55409.75</v>
          </cell>
          <cell r="N34">
            <v>58295.44</v>
          </cell>
          <cell r="O34">
            <v>23041.62</v>
          </cell>
          <cell r="Q34" t="str">
            <v>December</v>
          </cell>
          <cell r="R34">
            <v>1999</v>
          </cell>
          <cell r="S34">
            <v>51450.879999999997</v>
          </cell>
          <cell r="T34">
            <v>19267.669999999998</v>
          </cell>
          <cell r="U34">
            <v>73749.05</v>
          </cell>
        </row>
        <row r="51">
          <cell r="C51">
            <v>33252425</v>
          </cell>
        </row>
        <row r="53">
          <cell r="C53">
            <v>50315306</v>
          </cell>
          <cell r="D53">
            <v>30923920</v>
          </cell>
          <cell r="E53">
            <v>81239226</v>
          </cell>
          <cell r="F53">
            <v>10112640.630000001</v>
          </cell>
          <cell r="G53">
            <v>3996160.19</v>
          </cell>
        </row>
        <row r="54">
          <cell r="C54">
            <v>67470064</v>
          </cell>
          <cell r="D54">
            <v>12479664</v>
          </cell>
          <cell r="E54">
            <v>79949728</v>
          </cell>
          <cell r="F54">
            <v>9913420.1199999992</v>
          </cell>
          <cell r="G54">
            <v>3917403.3</v>
          </cell>
        </row>
        <row r="55">
          <cell r="C55">
            <v>80333807</v>
          </cell>
          <cell r="D55">
            <v>3217268</v>
          </cell>
          <cell r="E55">
            <v>83551075</v>
          </cell>
          <cell r="F55">
            <v>10381252.119999999</v>
          </cell>
          <cell r="G55">
            <v>4102286.35</v>
          </cell>
        </row>
        <row r="56">
          <cell r="C56">
            <v>80367863</v>
          </cell>
          <cell r="D56">
            <v>2875923</v>
          </cell>
          <cell r="E56">
            <v>83243786</v>
          </cell>
          <cell r="F56">
            <v>10323267.369999999</v>
          </cell>
          <cell r="G56">
            <v>4079368.97</v>
          </cell>
        </row>
        <row r="57">
          <cell r="C57">
            <v>83875176</v>
          </cell>
          <cell r="D57">
            <v>2807488</v>
          </cell>
          <cell r="E57">
            <v>86682664</v>
          </cell>
          <cell r="F57">
            <v>10749548.880000001</v>
          </cell>
          <cell r="G57">
            <v>4247817.1500000004</v>
          </cell>
        </row>
        <row r="58">
          <cell r="C58">
            <v>87144588</v>
          </cell>
          <cell r="D58">
            <v>2388508</v>
          </cell>
          <cell r="E58">
            <v>89533096</v>
          </cell>
          <cell r="F58">
            <v>11132284.189999999</v>
          </cell>
          <cell r="G58">
            <v>4399053.28</v>
          </cell>
        </row>
        <row r="59">
          <cell r="C59">
            <v>68301313</v>
          </cell>
          <cell r="D59">
            <v>10670229</v>
          </cell>
          <cell r="E59">
            <v>78971542</v>
          </cell>
          <cell r="F59">
            <v>9799377.9900000002</v>
          </cell>
          <cell r="G59">
            <v>3872345.78</v>
          </cell>
        </row>
        <row r="60">
          <cell r="C60">
            <v>40198625</v>
          </cell>
          <cell r="D60">
            <v>43552388</v>
          </cell>
          <cell r="E60">
            <v>83751013</v>
          </cell>
          <cell r="F60">
            <v>10368918.51</v>
          </cell>
          <cell r="G60">
            <v>4097399.34</v>
          </cell>
        </row>
        <row r="61">
          <cell r="C61">
            <v>35078803</v>
          </cell>
          <cell r="D61">
            <v>43285259</v>
          </cell>
          <cell r="E61">
            <v>78364062</v>
          </cell>
          <cell r="F61">
            <v>9936751.4000000004</v>
          </cell>
          <cell r="G61">
            <v>3926669.49</v>
          </cell>
        </row>
        <row r="62">
          <cell r="C62">
            <v>35643315</v>
          </cell>
          <cell r="D62">
            <v>48192930</v>
          </cell>
          <cell r="E62">
            <v>83836245</v>
          </cell>
          <cell r="F62">
            <v>10166256.93</v>
          </cell>
          <cell r="G62">
            <v>4017353.31</v>
          </cell>
        </row>
        <row r="63">
          <cell r="C63">
            <v>699624188</v>
          </cell>
          <cell r="D63">
            <v>275853147</v>
          </cell>
          <cell r="F63">
            <v>121038287.06</v>
          </cell>
          <cell r="G63">
            <v>47829885.960000001</v>
          </cell>
        </row>
        <row r="65">
          <cell r="C65">
            <v>30229955</v>
          </cell>
          <cell r="D65">
            <v>49158172</v>
          </cell>
          <cell r="E65">
            <v>79388127</v>
          </cell>
          <cell r="F65">
            <v>9841989.6300000008</v>
          </cell>
          <cell r="G65">
            <v>3889432.06</v>
          </cell>
        </row>
        <row r="66">
          <cell r="C66">
            <v>38743325</v>
          </cell>
          <cell r="D66">
            <v>36888858</v>
          </cell>
          <cell r="E66">
            <v>75632183</v>
          </cell>
          <cell r="F66">
            <v>9380045.1999999993</v>
          </cell>
          <cell r="G66">
            <v>3706372.82</v>
          </cell>
        </row>
        <row r="67">
          <cell r="C67">
            <v>31471558</v>
          </cell>
          <cell r="D67">
            <v>53728280</v>
          </cell>
          <cell r="E67">
            <v>85199838</v>
          </cell>
          <cell r="F67">
            <v>10567236.810000001</v>
          </cell>
          <cell r="G67">
            <v>4176393.78</v>
          </cell>
        </row>
        <row r="68">
          <cell r="C68">
            <v>51181010</v>
          </cell>
          <cell r="D68">
            <v>32182549</v>
          </cell>
          <cell r="E68">
            <v>83363559</v>
          </cell>
          <cell r="F68">
            <v>10351880.34</v>
          </cell>
          <cell r="G68">
            <v>4090881.35</v>
          </cell>
        </row>
        <row r="69">
          <cell r="C69">
            <v>69107639</v>
          </cell>
          <cell r="D69">
            <v>18371565</v>
          </cell>
          <cell r="E69">
            <v>87479204</v>
          </cell>
          <cell r="F69">
            <v>10849334.939999999</v>
          </cell>
          <cell r="G69">
            <v>4287371.22</v>
          </cell>
        </row>
        <row r="70">
          <cell r="C70">
            <v>68442954</v>
          </cell>
          <cell r="D70">
            <v>18063962</v>
          </cell>
          <cell r="E70">
            <v>86506916</v>
          </cell>
          <cell r="F70">
            <v>10755593.17</v>
          </cell>
          <cell r="G70">
            <v>4249634.29</v>
          </cell>
        </row>
        <row r="71">
          <cell r="C71">
            <v>71759639</v>
          </cell>
          <cell r="D71">
            <v>18806552</v>
          </cell>
          <cell r="E71">
            <v>90566191</v>
          </cell>
          <cell r="F71">
            <v>11230545.869999999</v>
          </cell>
          <cell r="G71">
            <v>4437743.3899999997</v>
          </cell>
        </row>
        <row r="72">
          <cell r="C72">
            <v>72707980</v>
          </cell>
          <cell r="D72">
            <v>20822179</v>
          </cell>
          <cell r="E72">
            <v>93530159</v>
          </cell>
          <cell r="F72">
            <v>11596036.08</v>
          </cell>
          <cell r="G72">
            <v>4582528.33</v>
          </cell>
        </row>
        <row r="73">
          <cell r="C73">
            <v>49652689</v>
          </cell>
          <cell r="D73">
            <v>34787741</v>
          </cell>
          <cell r="E73">
            <v>84440430</v>
          </cell>
          <cell r="F73">
            <v>10472600.17</v>
          </cell>
          <cell r="G73">
            <v>4138236.22</v>
          </cell>
        </row>
        <row r="74">
          <cell r="C74">
            <v>29406975</v>
          </cell>
          <cell r="D74">
            <v>59260259</v>
          </cell>
          <cell r="E74">
            <v>88667234</v>
          </cell>
          <cell r="F74">
            <v>10989424.449999999</v>
          </cell>
          <cell r="G74">
            <v>4344332.67</v>
          </cell>
        </row>
        <row r="75">
          <cell r="C75">
            <v>23201627</v>
          </cell>
          <cell r="D75">
            <v>58947775</v>
          </cell>
          <cell r="E75">
            <v>82149402</v>
          </cell>
          <cell r="F75">
            <v>10172245.43</v>
          </cell>
          <cell r="G75">
            <v>4025009.84</v>
          </cell>
        </row>
        <row r="76">
          <cell r="C76">
            <v>23601785</v>
          </cell>
          <cell r="D76">
            <v>62552188</v>
          </cell>
          <cell r="E76">
            <v>86153973</v>
          </cell>
          <cell r="F76">
            <v>10689353.779999999</v>
          </cell>
          <cell r="G76">
            <v>4220431.7300000004</v>
          </cell>
        </row>
        <row r="91">
          <cell r="N91">
            <v>709035.34</v>
          </cell>
          <cell r="O91">
            <v>280251.06</v>
          </cell>
        </row>
        <row r="4005">
          <cell r="AG4005" t="str">
            <v>Total</v>
          </cell>
          <cell r="AH4005" t="str">
            <v>Gross</v>
          </cell>
        </row>
        <row r="4006">
          <cell r="AD4006" t="str">
            <v>Year</v>
          </cell>
          <cell r="AE4006" t="str">
            <v>Taxable</v>
          </cell>
          <cell r="AF4006" t="str">
            <v>Taxable</v>
          </cell>
          <cell r="AG4006" t="str">
            <v>Taxable</v>
          </cell>
          <cell r="AH4006" t="str">
            <v>State Tax</v>
          </cell>
        </row>
        <row r="4007">
          <cell r="AE4007" t="str">
            <v>Gallons</v>
          </cell>
          <cell r="AF4007" t="str">
            <v>Gallons</v>
          </cell>
          <cell r="AG4007" t="str">
            <v>Gallons</v>
          </cell>
          <cell r="AH4007" t="str">
            <v>Gasoline</v>
          </cell>
        </row>
        <row r="4008">
          <cell r="AE4008" t="str">
            <v>Gasoline</v>
          </cell>
          <cell r="AF4008" t="str">
            <v>Gasohol</v>
          </cell>
          <cell r="AG4008" t="str">
            <v>Gas/Gasohol</v>
          </cell>
          <cell r="AH4008" t="str">
            <v>12.65¢</v>
          </cell>
        </row>
        <row r="4011">
          <cell r="AD4011">
            <v>1998</v>
          </cell>
          <cell r="AE4011">
            <v>744167523</v>
          </cell>
          <cell r="AF4011">
            <v>136761256</v>
          </cell>
          <cell r="AG4011">
            <v>880928779</v>
          </cell>
          <cell r="AH4011">
            <v>109375289.32000002</v>
          </cell>
        </row>
        <row r="4012">
          <cell r="AD4012">
            <v>1999</v>
          </cell>
          <cell r="AE4012">
            <v>687826984</v>
          </cell>
          <cell r="AF4012">
            <v>236460522</v>
          </cell>
          <cell r="AG4012">
            <v>924287506</v>
          </cell>
          <cell r="AH4012">
            <v>114717560.80000001</v>
          </cell>
        </row>
        <row r="4013">
          <cell r="AD4013">
            <v>2000</v>
          </cell>
          <cell r="AE4013">
            <v>683798113</v>
          </cell>
          <cell r="AF4013">
            <v>255876004</v>
          </cell>
          <cell r="AG4013">
            <v>939674117</v>
          </cell>
          <cell r="AH4013">
            <v>116726392.07000001</v>
          </cell>
        </row>
        <row r="4016">
          <cell r="AD4016">
            <v>1998</v>
          </cell>
          <cell r="AE4016">
            <v>42733370</v>
          </cell>
          <cell r="AF4016">
            <v>5.7424395286328561E-2</v>
          </cell>
        </row>
        <row r="4017">
          <cell r="AD4017">
            <v>1998</v>
          </cell>
          <cell r="AE4017">
            <v>46632202</v>
          </cell>
          <cell r="AF4017">
            <v>6.2663581194741275E-2</v>
          </cell>
        </row>
        <row r="4018">
          <cell r="AD4018">
            <v>1998</v>
          </cell>
          <cell r="AE4018">
            <v>54620671</v>
          </cell>
          <cell r="AF4018">
            <v>7.3398353612376066E-2</v>
          </cell>
        </row>
        <row r="4019">
          <cell r="AD4019">
            <v>1998</v>
          </cell>
          <cell r="AE4019">
            <v>69611341</v>
          </cell>
          <cell r="AF4019">
            <v>9.3542567833882748E-2</v>
          </cell>
        </row>
        <row r="4020">
          <cell r="AD4020">
            <v>1998</v>
          </cell>
          <cell r="AE4020">
            <v>74116752</v>
          </cell>
          <cell r="AF4020">
            <v>9.9596864562443418E-2</v>
          </cell>
        </row>
        <row r="4021">
          <cell r="AD4021">
            <v>1998</v>
          </cell>
          <cell r="AE4021">
            <v>72036460</v>
          </cell>
          <cell r="AF4021">
            <v>9.6801402605687217E-2</v>
          </cell>
        </row>
        <row r="4022">
          <cell r="AD4022">
            <v>1998</v>
          </cell>
          <cell r="AE4022">
            <v>79202250</v>
          </cell>
          <cell r="AF4022">
            <v>0.10643067260004573</v>
          </cell>
        </row>
        <row r="4023">
          <cell r="AD4023">
            <v>1998</v>
          </cell>
          <cell r="AE4023">
            <v>78394008</v>
          </cell>
          <cell r="AF4023">
            <v>0.10534457037840927</v>
          </cell>
        </row>
        <row r="4024">
          <cell r="AD4024">
            <v>1998</v>
          </cell>
          <cell r="AE4024">
            <v>65167010</v>
          </cell>
          <cell r="AF4024">
            <v>8.7570349398330305E-2</v>
          </cell>
        </row>
        <row r="4025">
          <cell r="AD4025">
            <v>1998</v>
          </cell>
          <cell r="AE4025">
            <v>57783353</v>
          </cell>
          <cell r="AF4025">
            <v>7.7648313335490729E-2</v>
          </cell>
        </row>
        <row r="4026">
          <cell r="AD4026">
            <v>1998</v>
          </cell>
          <cell r="AE4026">
            <v>50534626</v>
          </cell>
          <cell r="AF4026">
            <v>6.7907593973299471E-2</v>
          </cell>
        </row>
        <row r="4027">
          <cell r="AD4027">
            <v>1998</v>
          </cell>
          <cell r="AE4027">
            <v>53335480</v>
          </cell>
          <cell r="AF4027">
            <v>7.167133521896521E-2</v>
          </cell>
        </row>
        <row r="4028">
          <cell r="AF4028">
            <v>1</v>
          </cell>
        </row>
        <row r="4031">
          <cell r="AD4031">
            <v>1999</v>
          </cell>
          <cell r="AE4031">
            <v>51280027</v>
          </cell>
          <cell r="AH4031" t="str">
            <v>Projected total</v>
          </cell>
        </row>
        <row r="4032">
          <cell r="AD4032">
            <v>1999</v>
          </cell>
          <cell r="AE4032">
            <v>47449733</v>
          </cell>
        </row>
        <row r="4033">
          <cell r="AD4033">
            <v>1999</v>
          </cell>
          <cell r="AE4033">
            <v>63151572</v>
          </cell>
        </row>
        <row r="4034">
          <cell r="AD4034">
            <v>1999</v>
          </cell>
          <cell r="AE4034">
            <v>62125315</v>
          </cell>
        </row>
        <row r="4035">
          <cell r="AD4035">
            <v>1999</v>
          </cell>
          <cell r="AE4035">
            <v>62753757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U12">
            <v>9662.94</v>
          </cell>
          <cell r="V12">
            <v>3819.33</v>
          </cell>
          <cell r="W12">
            <v>4086.68</v>
          </cell>
        </row>
        <row r="13">
          <cell r="U13">
            <v>16677.47</v>
          </cell>
          <cell r="V13">
            <v>6591.89</v>
          </cell>
          <cell r="W13">
            <v>7053.28</v>
          </cell>
        </row>
        <row r="14">
          <cell r="U14">
            <v>27028.94</v>
          </cell>
          <cell r="V14">
            <v>10683.36</v>
          </cell>
          <cell r="W14">
            <v>11431.19</v>
          </cell>
        </row>
        <row r="15">
          <cell r="C15">
            <v>3936792</v>
          </cell>
          <cell r="D15">
            <v>91637929</v>
          </cell>
          <cell r="E15">
            <v>95574721</v>
          </cell>
          <cell r="U15">
            <v>9432.36</v>
          </cell>
          <cell r="V15">
            <v>3728.24</v>
          </cell>
          <cell r="W15">
            <v>3989.22</v>
          </cell>
        </row>
        <row r="16">
          <cell r="C16">
            <v>3455492</v>
          </cell>
          <cell r="D16">
            <v>92579268</v>
          </cell>
          <cell r="E16">
            <v>96034760</v>
          </cell>
          <cell r="U16">
            <v>18083.5</v>
          </cell>
          <cell r="V16">
            <v>7147.62</v>
          </cell>
          <cell r="W16">
            <v>7647.95</v>
          </cell>
        </row>
        <row r="17">
          <cell r="C17">
            <v>2513661</v>
          </cell>
          <cell r="D17">
            <v>85812989</v>
          </cell>
          <cell r="E17">
            <v>88326650</v>
          </cell>
          <cell r="U17">
            <v>20851.099999999999</v>
          </cell>
          <cell r="V17">
            <v>8241.5</v>
          </cell>
          <cell r="W17">
            <v>8818.49</v>
          </cell>
        </row>
        <row r="18">
          <cell r="C18">
            <v>4494450</v>
          </cell>
          <cell r="D18">
            <v>88768267</v>
          </cell>
          <cell r="E18">
            <v>93262717</v>
          </cell>
          <cell r="U18">
            <v>9303.83</v>
          </cell>
          <cell r="V18">
            <v>3677.42</v>
          </cell>
          <cell r="W18">
            <v>3934.79</v>
          </cell>
        </row>
        <row r="19">
          <cell r="C19">
            <v>4260583</v>
          </cell>
          <cell r="D19">
            <v>82019282</v>
          </cell>
          <cell r="E19">
            <v>86279865</v>
          </cell>
          <cell r="U19">
            <v>15453.36</v>
          </cell>
          <cell r="V19">
            <v>6108.03</v>
          </cell>
          <cell r="W19">
            <v>6535.61</v>
          </cell>
        </row>
        <row r="20">
          <cell r="C20">
            <v>3839935</v>
          </cell>
          <cell r="D20">
            <v>84444027</v>
          </cell>
          <cell r="E20">
            <v>88283962</v>
          </cell>
          <cell r="U20">
            <v>21086.560000000001</v>
          </cell>
          <cell r="V20">
            <v>8334.6</v>
          </cell>
          <cell r="W20">
            <v>8918.09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08">
          <cell r="B108">
            <v>3839935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C15">
            <v>121857.43</v>
          </cell>
        </row>
      </sheetData>
      <sheetData sheetId="10"/>
      <sheetData sheetId="11"/>
      <sheetData sheetId="12">
        <row r="19">
          <cell r="B19">
            <v>4026</v>
          </cell>
          <cell r="C19">
            <v>0</v>
          </cell>
          <cell r="D19">
            <v>56068</v>
          </cell>
          <cell r="E19">
            <v>8077</v>
          </cell>
          <cell r="F19">
            <v>10715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3495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12867</v>
          </cell>
          <cell r="R19">
            <v>0</v>
          </cell>
        </row>
      </sheetData>
      <sheetData sheetId="13">
        <row r="12">
          <cell r="B12">
            <v>78.91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1098.93</v>
          </cell>
          <cell r="C14">
            <v>0</v>
          </cell>
        </row>
        <row r="15">
          <cell r="B15">
            <v>158.31</v>
          </cell>
          <cell r="C15">
            <v>646.16</v>
          </cell>
        </row>
        <row r="16">
          <cell r="B16">
            <v>210.01</v>
          </cell>
          <cell r="C16">
            <v>857.2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68.5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252.19</v>
          </cell>
          <cell r="C27">
            <v>0</v>
          </cell>
        </row>
        <row r="28">
          <cell r="B28">
            <v>0</v>
          </cell>
          <cell r="C28">
            <v>0</v>
          </cell>
        </row>
      </sheetData>
      <sheetData sheetId="14"/>
      <sheetData sheetId="15">
        <row r="139">
          <cell r="C139">
            <v>68943</v>
          </cell>
        </row>
      </sheetData>
      <sheetData sheetId="16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07">
          <cell r="B107">
            <v>4154824</v>
          </cell>
          <cell r="C107">
            <v>82979366</v>
          </cell>
          <cell r="D107">
            <v>10802253.16</v>
          </cell>
          <cell r="E107">
            <v>4269665.3</v>
          </cell>
          <cell r="F107">
            <v>4568541.83</v>
          </cell>
          <cell r="G107">
            <v>7451764.7000000002</v>
          </cell>
          <cell r="H107">
            <v>853933.02</v>
          </cell>
          <cell r="I107">
            <v>350400.05</v>
          </cell>
          <cell r="J107">
            <v>1737466.21</v>
          </cell>
          <cell r="K107">
            <v>30034024.27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C15">
            <v>121857.43</v>
          </cell>
          <cell r="F15">
            <v>5350.42</v>
          </cell>
        </row>
        <row r="16">
          <cell r="C16">
            <v>48164.99</v>
          </cell>
          <cell r="F16">
            <v>2114.7800000000002</v>
          </cell>
        </row>
        <row r="17">
          <cell r="C17">
            <v>51536.54</v>
          </cell>
          <cell r="F17">
            <v>2262.88</v>
          </cell>
        </row>
      </sheetData>
      <sheetData sheetId="10"/>
      <sheetData sheetId="11"/>
      <sheetData sheetId="12">
        <row r="18">
          <cell r="B18">
            <v>8061</v>
          </cell>
          <cell r="C18">
            <v>0</v>
          </cell>
          <cell r="D18">
            <v>67646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24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6768</v>
          </cell>
          <cell r="R18">
            <v>4002</v>
          </cell>
        </row>
      </sheetData>
      <sheetData sheetId="13">
        <row r="12">
          <cell r="B12">
            <v>158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1325.86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0.47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132.65</v>
          </cell>
          <cell r="C27">
            <v>0</v>
          </cell>
        </row>
        <row r="28">
          <cell r="B28">
            <v>78.44</v>
          </cell>
          <cell r="C28">
            <v>0</v>
          </cell>
        </row>
      </sheetData>
      <sheetData sheetId="14"/>
      <sheetData sheetId="15">
        <row r="140">
          <cell r="C140">
            <v>83792</v>
          </cell>
        </row>
      </sheetData>
      <sheetData sheetId="16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AS TAX JANUARY 2013"/>
    </sheetNames>
    <sheetDataSet>
      <sheetData sheetId="0">
        <row r="21">
          <cell r="G21">
            <v>8324.27</v>
          </cell>
        </row>
        <row r="22">
          <cell r="G22">
            <v>4605.59</v>
          </cell>
        </row>
        <row r="23">
          <cell r="G23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05">
          <cell r="D105">
            <v>9972228.3599999994</v>
          </cell>
          <cell r="E105">
            <v>3941592.25</v>
          </cell>
          <cell r="F105">
            <v>4217503.68</v>
          </cell>
          <cell r="G105">
            <v>6885331.1699999999</v>
          </cell>
          <cell r="H105">
            <v>788318.47</v>
          </cell>
          <cell r="I105">
            <v>330978.96999999997</v>
          </cell>
          <cell r="J105">
            <v>1641166.3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5">
          <cell r="C15">
            <v>121857.43</v>
          </cell>
          <cell r="F15">
            <v>26307.42</v>
          </cell>
        </row>
        <row r="16">
          <cell r="C16">
            <v>48164.99</v>
          </cell>
          <cell r="F16">
            <v>10398.19</v>
          </cell>
        </row>
        <row r="17">
          <cell r="C17">
            <v>51536.54</v>
          </cell>
          <cell r="F17">
            <v>11126.03</v>
          </cell>
        </row>
      </sheetData>
      <sheetData sheetId="10" refreshError="1"/>
      <sheetData sheetId="11" refreshError="1"/>
      <sheetData sheetId="12">
        <row r="19">
          <cell r="B19">
            <v>6861</v>
          </cell>
          <cell r="C19">
            <v>13967</v>
          </cell>
          <cell r="D19">
            <v>88825</v>
          </cell>
          <cell r="E19">
            <v>8180</v>
          </cell>
          <cell r="F19">
            <v>0</v>
          </cell>
          <cell r="G19">
            <v>0</v>
          </cell>
          <cell r="H19">
            <v>0</v>
          </cell>
          <cell r="I19">
            <v>7164</v>
          </cell>
          <cell r="J19">
            <v>0</v>
          </cell>
          <cell r="K19">
            <v>0</v>
          </cell>
          <cell r="L19">
            <v>17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15721</v>
          </cell>
          <cell r="R19">
            <v>5120</v>
          </cell>
        </row>
      </sheetData>
      <sheetData sheetId="13">
        <row r="12">
          <cell r="B12">
            <v>134.47999999999999</v>
          </cell>
          <cell r="C12">
            <v>0</v>
          </cell>
        </row>
        <row r="13">
          <cell r="B13">
            <v>273.75</v>
          </cell>
          <cell r="C13">
            <v>0</v>
          </cell>
        </row>
        <row r="14">
          <cell r="B14">
            <v>1740.97</v>
          </cell>
          <cell r="C14">
            <v>0</v>
          </cell>
        </row>
        <row r="15">
          <cell r="B15">
            <v>160.33000000000001</v>
          </cell>
          <cell r="C15">
            <v>654.4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140.41</v>
          </cell>
          <cell r="C19">
            <v>573.12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0.33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308.13</v>
          </cell>
          <cell r="C27">
            <v>0</v>
          </cell>
        </row>
        <row r="28">
          <cell r="B28">
            <v>100.35</v>
          </cell>
          <cell r="C28">
            <v>0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AS TAX FEBRUARY 2013"/>
    </sheetNames>
    <sheetDataSet>
      <sheetData sheetId="0">
        <row r="8">
          <cell r="G8">
            <v>51358.09</v>
          </cell>
        </row>
        <row r="21">
          <cell r="G21">
            <v>10657.39</v>
          </cell>
        </row>
        <row r="22">
          <cell r="G22">
            <v>29579.69</v>
          </cell>
        </row>
        <row r="23">
          <cell r="G23">
            <v>12025.06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14">
          <cell r="B114">
            <v>4289384</v>
          </cell>
          <cell r="C114">
            <v>88142433</v>
          </cell>
          <cell r="D114">
            <v>11459600.32</v>
          </cell>
          <cell r="E114">
            <v>4529486.32</v>
          </cell>
          <cell r="F114">
            <v>4846550.3499999996</v>
          </cell>
          <cell r="G114">
            <v>7961094.1900000004</v>
          </cell>
          <cell r="H114">
            <v>905897.23</v>
          </cell>
          <cell r="I114">
            <v>360504.26</v>
          </cell>
          <cell r="J114">
            <v>1787568.02</v>
          </cell>
        </row>
      </sheetData>
      <sheetData sheetId="1" refreshError="1"/>
      <sheetData sheetId="2" refreshError="1"/>
      <sheetData sheetId="3" refreshError="1"/>
      <sheetData sheetId="4">
        <row r="12">
          <cell r="B12">
            <v>2759787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15">
          <cell r="C15">
            <v>121857.43</v>
          </cell>
          <cell r="F15">
            <v>11091.98</v>
          </cell>
        </row>
        <row r="16">
          <cell r="C16">
            <v>48164.99</v>
          </cell>
          <cell r="F16">
            <v>4384.1499999999996</v>
          </cell>
        </row>
        <row r="17">
          <cell r="C17">
            <v>51536.54</v>
          </cell>
          <cell r="F17">
            <v>4691.08</v>
          </cell>
        </row>
      </sheetData>
      <sheetData sheetId="10" refreshError="1"/>
      <sheetData sheetId="11" refreshError="1"/>
      <sheetData sheetId="12">
        <row r="19">
          <cell r="B19">
            <v>7265</v>
          </cell>
          <cell r="C19">
            <v>0</v>
          </cell>
          <cell r="D19">
            <v>70831</v>
          </cell>
          <cell r="E19">
            <v>7205</v>
          </cell>
          <cell r="F19">
            <v>8115</v>
          </cell>
          <cell r="G19">
            <v>0</v>
          </cell>
          <cell r="H19">
            <v>0</v>
          </cell>
          <cell r="I19">
            <v>0</v>
          </cell>
          <cell r="J19">
            <v>8540</v>
          </cell>
          <cell r="K19">
            <v>0</v>
          </cell>
          <cell r="L19">
            <v>683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8026</v>
          </cell>
          <cell r="R19">
            <v>4000</v>
          </cell>
        </row>
      </sheetData>
      <sheetData sheetId="13">
        <row r="12">
          <cell r="B12">
            <v>142.38999999999999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1388.29</v>
          </cell>
          <cell r="C14">
            <v>0</v>
          </cell>
        </row>
        <row r="15">
          <cell r="B15">
            <v>141.22</v>
          </cell>
          <cell r="C15">
            <v>576.4</v>
          </cell>
        </row>
        <row r="16">
          <cell r="B16">
            <v>159.05000000000001</v>
          </cell>
          <cell r="C16">
            <v>649.20000000000005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167.38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13.39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157.31</v>
          </cell>
          <cell r="C27">
            <v>0</v>
          </cell>
        </row>
        <row r="28">
          <cell r="B28">
            <v>78.400000000000006</v>
          </cell>
          <cell r="C28">
            <v>0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GAS TAX MAR 2013"/>
    </sheetNames>
    <sheetDataSet>
      <sheetData sheetId="0">
        <row r="8">
          <cell r="G8">
            <v>54595.28</v>
          </cell>
        </row>
        <row r="21">
          <cell r="G21">
            <v>21323.63</v>
          </cell>
        </row>
        <row r="22">
          <cell r="G22">
            <v>7665.98</v>
          </cell>
        </row>
        <row r="23">
          <cell r="G23">
            <v>6814.68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02">
          <cell r="B102">
            <v>4354523</v>
          </cell>
          <cell r="C102">
            <v>86249883</v>
          </cell>
          <cell r="D102">
            <v>11232728.49</v>
          </cell>
          <cell r="E102">
            <v>4439813.5999999996</v>
          </cell>
          <cell r="F102">
            <v>4750600.59</v>
          </cell>
          <cell r="G102">
            <v>7795492.8499999996</v>
          </cell>
          <cell r="H102">
            <v>887962.72</v>
          </cell>
          <cell r="I102">
            <v>352914.44</v>
          </cell>
          <cell r="J102">
            <v>1749933.56</v>
          </cell>
        </row>
      </sheetData>
      <sheetData sheetId="1" refreshError="1"/>
      <sheetData sheetId="2" refreshError="1"/>
      <sheetData sheetId="3" refreshError="1"/>
      <sheetData sheetId="4">
        <row r="12">
          <cell r="B12">
            <v>2741925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GAS TAX APR 2013"/>
    </sheetNames>
    <sheetDataSet>
      <sheetData sheetId="0">
        <row r="8">
          <cell r="G8">
            <v>53661.48</v>
          </cell>
        </row>
        <row r="21">
          <cell r="G21">
            <v>0</v>
          </cell>
        </row>
        <row r="22">
          <cell r="G22">
            <v>24573.25</v>
          </cell>
        </row>
        <row r="23">
          <cell r="G23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GAS TAX MAY 2013"/>
    </sheetNames>
    <sheetDataSet>
      <sheetData sheetId="0">
        <row r="8">
          <cell r="G8">
            <v>56606.350000000006</v>
          </cell>
        </row>
        <row r="21">
          <cell r="G21">
            <v>9003.59</v>
          </cell>
        </row>
        <row r="22">
          <cell r="G22">
            <v>23277.21</v>
          </cell>
        </row>
        <row r="23">
          <cell r="G23">
            <v>6860.61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8">
          <cell r="G38">
            <v>3878.53</v>
          </cell>
        </row>
      </sheetData>
      <sheetData sheetId="9" refreshError="1"/>
      <sheetData sheetId="10" refreshError="1"/>
      <sheetData sheetId="11" refreshError="1"/>
      <sheetData sheetId="12" refreshError="1">
        <row r="21">
          <cell r="B21">
            <v>16009</v>
          </cell>
          <cell r="C21">
            <v>0</v>
          </cell>
          <cell r="D21">
            <v>59416</v>
          </cell>
          <cell r="E21">
            <v>7976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6204</v>
          </cell>
          <cell r="M21">
            <v>0</v>
          </cell>
          <cell r="N21">
            <v>0</v>
          </cell>
          <cell r="O21">
            <v>8963</v>
          </cell>
          <cell r="P21">
            <v>0</v>
          </cell>
          <cell r="Q21">
            <v>27539</v>
          </cell>
          <cell r="R21">
            <v>3036</v>
          </cell>
        </row>
      </sheetData>
      <sheetData sheetId="13" refreshError="1">
        <row r="12">
          <cell r="B12">
            <v>313.77999999999997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1164.55</v>
          </cell>
          <cell r="C14">
            <v>0</v>
          </cell>
        </row>
        <row r="15">
          <cell r="B15">
            <v>156.33000000000001</v>
          </cell>
          <cell r="C15">
            <v>638.08000000000004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121.6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175.67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539.76</v>
          </cell>
          <cell r="C27">
            <v>0</v>
          </cell>
        </row>
        <row r="28">
          <cell r="B28">
            <v>59.51</v>
          </cell>
          <cell r="C28">
            <v>0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GAS TAX JUNE 2013"/>
    </sheetNames>
    <sheetDataSet>
      <sheetData sheetId="0">
        <row r="7">
          <cell r="G7">
            <v>56410.789999999994</v>
          </cell>
        </row>
        <row r="20">
          <cell r="G20">
            <v>9906.41</v>
          </cell>
        </row>
        <row r="21">
          <cell r="G21">
            <v>13724.21</v>
          </cell>
        </row>
        <row r="22">
          <cell r="G22">
            <v>44981.52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GAS TAX JULY 2012"/>
    </sheetNames>
    <sheetDataSet>
      <sheetData sheetId="0">
        <row r="21">
          <cell r="G21">
            <v>12711.77</v>
          </cell>
        </row>
        <row r="22">
          <cell r="G22">
            <v>4676.09</v>
          </cell>
        </row>
        <row r="23">
          <cell r="G23">
            <v>6807.24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GAS TAX AUGUST 2012"/>
      <sheetName val="GAS TAX AUGUST 2013"/>
    </sheetNames>
    <sheetDataSet>
      <sheetData sheetId="0">
        <row r="21">
          <cell r="G21">
            <v>10609.11</v>
          </cell>
        </row>
        <row r="22">
          <cell r="G22">
            <v>25587.11</v>
          </cell>
        </row>
        <row r="23">
          <cell r="G23">
            <v>6620.97</v>
          </cell>
        </row>
      </sheetData>
      <sheetData sheetId="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GAS TAX SEPTEMBER 2012"/>
      <sheetName val="GAS TAX SEPTEMBER 2013"/>
    </sheetNames>
    <sheetDataSet>
      <sheetData sheetId="0">
        <row r="21">
          <cell r="G21">
            <v>21415.27</v>
          </cell>
        </row>
        <row r="22">
          <cell r="G22">
            <v>6128.95</v>
          </cell>
        </row>
        <row r="23">
          <cell r="G23">
            <v>16270.61</v>
          </cell>
        </row>
      </sheetData>
      <sheetData sheetId="1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GAS TAX OCTOBER 2012"/>
      <sheetName val="GAS TAX OCTOBER 2013"/>
    </sheetNames>
    <sheetDataSet>
      <sheetData sheetId="0">
        <row r="21">
          <cell r="G21">
            <v>13188.6</v>
          </cell>
        </row>
        <row r="22">
          <cell r="G22">
            <v>4400.49</v>
          </cell>
        </row>
        <row r="23">
          <cell r="G23">
            <v>6037.57</v>
          </cell>
        </row>
      </sheetData>
      <sheetData sheetId="1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GAS TAX NOVEMBER 2012"/>
      <sheetName val="GAS TAX NOVEMBER 2013"/>
    </sheetNames>
    <sheetDataSet>
      <sheetData sheetId="0">
        <row r="21">
          <cell r="G21">
            <v>10085.11</v>
          </cell>
        </row>
        <row r="22">
          <cell r="G22">
            <v>13283.29</v>
          </cell>
        </row>
        <row r="23">
          <cell r="G23">
            <v>12974.54</v>
          </cell>
        </row>
      </sheetData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GAS TAX DECEMBER 2012"/>
      <sheetName val="GAS TAX DECEMBER 2013"/>
    </sheetNames>
    <sheetDataSet>
      <sheetData sheetId="0">
        <row r="21">
          <cell r="G21">
            <v>27392.37</v>
          </cell>
        </row>
        <row r="22">
          <cell r="G22">
            <v>6965.86</v>
          </cell>
        </row>
        <row r="23">
          <cell r="G23">
            <v>19679.87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8">
          <cell r="G38">
            <v>4414.63</v>
          </cell>
        </row>
      </sheetData>
      <sheetData sheetId="9" refreshError="1"/>
      <sheetData sheetId="10" refreshError="1"/>
      <sheetData sheetId="11" refreshError="1"/>
      <sheetData sheetId="12" refreshError="1">
        <row r="21">
          <cell r="B21">
            <v>5711</v>
          </cell>
          <cell r="C21">
            <v>13675</v>
          </cell>
          <cell r="D21">
            <v>99206</v>
          </cell>
          <cell r="E21">
            <v>0</v>
          </cell>
          <cell r="F21">
            <v>16857</v>
          </cell>
          <cell r="G21">
            <v>0</v>
          </cell>
          <cell r="H21">
            <v>0</v>
          </cell>
          <cell r="I21">
            <v>7621</v>
          </cell>
          <cell r="J21">
            <v>0</v>
          </cell>
          <cell r="K21">
            <v>0</v>
          </cell>
          <cell r="L21">
            <v>8247</v>
          </cell>
          <cell r="M21">
            <v>2057</v>
          </cell>
          <cell r="N21">
            <v>8339</v>
          </cell>
          <cell r="O21">
            <v>0</v>
          </cell>
          <cell r="P21">
            <v>0</v>
          </cell>
          <cell r="Q21">
            <v>29563</v>
          </cell>
          <cell r="R21">
            <v>0</v>
          </cell>
        </row>
      </sheetData>
      <sheetData sheetId="13" refreshError="1">
        <row r="12">
          <cell r="B12">
            <v>111.94</v>
          </cell>
          <cell r="C12">
            <v>0</v>
          </cell>
        </row>
        <row r="13">
          <cell r="B13">
            <v>268.02999999999997</v>
          </cell>
          <cell r="C13">
            <v>0</v>
          </cell>
        </row>
        <row r="14">
          <cell r="B14">
            <v>1944.44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330.4</v>
          </cell>
          <cell r="C16">
            <v>1348.56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149.37</v>
          </cell>
          <cell r="C19">
            <v>609.67999999999995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161.63999999999999</v>
          </cell>
          <cell r="C22">
            <v>0</v>
          </cell>
        </row>
        <row r="23">
          <cell r="B23">
            <v>40.32</v>
          </cell>
          <cell r="C23">
            <v>0</v>
          </cell>
        </row>
        <row r="24">
          <cell r="B24">
            <v>163.44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579.42999999999995</v>
          </cell>
          <cell r="C27">
            <v>0</v>
          </cell>
        </row>
        <row r="28">
          <cell r="B28">
            <v>0</v>
          </cell>
          <cell r="C28">
            <v>0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8">
          <cell r="G38">
            <v>4429.33</v>
          </cell>
        </row>
      </sheetData>
      <sheetData sheetId="9" refreshError="1"/>
      <sheetData sheetId="10" refreshError="1"/>
      <sheetData sheetId="11" refreshError="1"/>
      <sheetData sheetId="12" refreshError="1">
        <row r="20">
          <cell r="B20">
            <v>12010</v>
          </cell>
          <cell r="C20">
            <v>0</v>
          </cell>
          <cell r="D20">
            <v>72993</v>
          </cell>
          <cell r="E20">
            <v>8694</v>
          </cell>
          <cell r="F20">
            <v>7790</v>
          </cell>
          <cell r="G20">
            <v>0</v>
          </cell>
          <cell r="H20">
            <v>0</v>
          </cell>
          <cell r="I20">
            <v>7844</v>
          </cell>
          <cell r="J20">
            <v>7915</v>
          </cell>
          <cell r="K20">
            <v>0</v>
          </cell>
          <cell r="L20">
            <v>31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20999</v>
          </cell>
          <cell r="R20">
            <v>12093</v>
          </cell>
        </row>
      </sheetData>
      <sheetData sheetId="13" refreshError="1">
        <row r="12">
          <cell r="B12">
            <v>235.4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1430.66</v>
          </cell>
          <cell r="C14">
            <v>0</v>
          </cell>
        </row>
        <row r="15">
          <cell r="B15">
            <v>170.4</v>
          </cell>
          <cell r="C15">
            <v>695.52</v>
          </cell>
        </row>
        <row r="16">
          <cell r="B16">
            <v>152.68</v>
          </cell>
          <cell r="C16">
            <v>623.20000000000005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153.74</v>
          </cell>
          <cell r="C19">
            <v>627.52</v>
          </cell>
        </row>
        <row r="20">
          <cell r="B20">
            <v>155.13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0.61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411.58</v>
          </cell>
          <cell r="C27">
            <v>0</v>
          </cell>
        </row>
        <row r="28">
          <cell r="B28">
            <v>237.02</v>
          </cell>
          <cell r="C28">
            <v>0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24">
          <cell r="B124">
            <v>3936792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C15">
            <v>121857.4</v>
          </cell>
        </row>
      </sheetData>
      <sheetData sheetId="10"/>
      <sheetData sheetId="11"/>
      <sheetData sheetId="12">
        <row r="19">
          <cell r="B19">
            <v>12876</v>
          </cell>
          <cell r="C19">
            <v>4915</v>
          </cell>
          <cell r="D19">
            <v>64702</v>
          </cell>
          <cell r="E19">
            <v>8739</v>
          </cell>
          <cell r="F19">
            <v>18674</v>
          </cell>
          <cell r="G19">
            <v>0</v>
          </cell>
          <cell r="H19">
            <v>0</v>
          </cell>
          <cell r="I19">
            <v>12342</v>
          </cell>
          <cell r="J19">
            <v>8543</v>
          </cell>
          <cell r="K19">
            <v>0</v>
          </cell>
          <cell r="L19">
            <v>7844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20350</v>
          </cell>
          <cell r="R19">
            <v>0</v>
          </cell>
        </row>
      </sheetData>
      <sheetData sheetId="13">
        <row r="12">
          <cell r="B12">
            <v>252.37</v>
          </cell>
          <cell r="C12">
            <v>0</v>
          </cell>
        </row>
        <row r="13">
          <cell r="B13">
            <v>96.33</v>
          </cell>
          <cell r="C13">
            <v>0</v>
          </cell>
        </row>
        <row r="14">
          <cell r="B14">
            <v>1268.1600000000001</v>
          </cell>
          <cell r="C14">
            <v>0</v>
          </cell>
        </row>
        <row r="15">
          <cell r="B15">
            <v>171.28</v>
          </cell>
          <cell r="C15">
            <v>699.12</v>
          </cell>
        </row>
        <row r="16">
          <cell r="B16">
            <v>366.01</v>
          </cell>
          <cell r="C16">
            <v>1493.92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241.9</v>
          </cell>
          <cell r="C19">
            <v>987.36</v>
          </cell>
        </row>
        <row r="20">
          <cell r="B20">
            <v>167.44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153.74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398.86</v>
          </cell>
          <cell r="C27">
            <v>0</v>
          </cell>
        </row>
        <row r="28">
          <cell r="B28">
            <v>0</v>
          </cell>
          <cell r="C28">
            <v>0</v>
          </cell>
        </row>
      </sheetData>
      <sheetData sheetId="14"/>
      <sheetData sheetId="15">
        <row r="133">
          <cell r="C133">
            <v>80713</v>
          </cell>
        </row>
      </sheetData>
      <sheetData sheetId="16">
        <row r="12">
          <cell r="B12">
            <v>373056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12">
          <cell r="B112">
            <v>3455492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C15">
            <v>121857.43</v>
          </cell>
        </row>
      </sheetData>
      <sheetData sheetId="10"/>
      <sheetData sheetId="11"/>
      <sheetData sheetId="12">
        <row r="19">
          <cell r="B19">
            <v>16633</v>
          </cell>
          <cell r="C19">
            <v>4968</v>
          </cell>
          <cell r="D19">
            <v>75471</v>
          </cell>
          <cell r="E19">
            <v>7885</v>
          </cell>
          <cell r="F19">
            <v>15281</v>
          </cell>
          <cell r="G19">
            <v>0</v>
          </cell>
          <cell r="H19">
            <v>2947</v>
          </cell>
          <cell r="I19">
            <v>16235</v>
          </cell>
          <cell r="J19">
            <v>0</v>
          </cell>
          <cell r="K19">
            <v>0</v>
          </cell>
          <cell r="L19">
            <v>3327</v>
          </cell>
          <cell r="M19">
            <v>0</v>
          </cell>
          <cell r="N19">
            <v>7839</v>
          </cell>
          <cell r="O19">
            <v>0</v>
          </cell>
          <cell r="P19">
            <v>0</v>
          </cell>
          <cell r="Q19">
            <v>29914</v>
          </cell>
          <cell r="R19">
            <v>3933</v>
          </cell>
        </row>
      </sheetData>
      <sheetData sheetId="13">
        <row r="12">
          <cell r="B12">
            <v>326.01</v>
          </cell>
          <cell r="C12">
            <v>0</v>
          </cell>
        </row>
        <row r="13">
          <cell r="B13">
            <v>97.37</v>
          </cell>
          <cell r="C13">
            <v>0</v>
          </cell>
        </row>
        <row r="14">
          <cell r="B14">
            <v>1479.23</v>
          </cell>
          <cell r="C14">
            <v>0</v>
          </cell>
        </row>
        <row r="15">
          <cell r="B15">
            <v>154.55000000000001</v>
          </cell>
          <cell r="C15">
            <v>630.79999999999995</v>
          </cell>
        </row>
        <row r="16">
          <cell r="B16">
            <v>299.51</v>
          </cell>
          <cell r="C16">
            <v>1222.48</v>
          </cell>
        </row>
        <row r="17">
          <cell r="B17">
            <v>0</v>
          </cell>
          <cell r="C17">
            <v>0</v>
          </cell>
        </row>
        <row r="18">
          <cell r="B18">
            <v>57.76</v>
          </cell>
          <cell r="C18">
            <v>0</v>
          </cell>
        </row>
        <row r="19">
          <cell r="B19">
            <v>318.20999999999998</v>
          </cell>
          <cell r="C19">
            <v>1298.8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65.209999999999994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153.63999999999999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586.30999999999995</v>
          </cell>
          <cell r="C27">
            <v>0</v>
          </cell>
        </row>
        <row r="28">
          <cell r="B28">
            <v>77.09</v>
          </cell>
          <cell r="C28">
            <v>0</v>
          </cell>
        </row>
      </sheetData>
      <sheetData sheetId="14"/>
      <sheetData sheetId="15">
        <row r="140">
          <cell r="C140">
            <v>80064</v>
          </cell>
        </row>
      </sheetData>
      <sheetData sheetId="1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18">
          <cell r="B118">
            <v>2513661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C15">
            <v>121857.43</v>
          </cell>
        </row>
      </sheetData>
      <sheetData sheetId="10"/>
      <sheetData sheetId="11"/>
      <sheetData sheetId="12">
        <row r="20">
          <cell r="B20">
            <v>14747</v>
          </cell>
          <cell r="C20">
            <v>8687</v>
          </cell>
          <cell r="D20">
            <v>96005</v>
          </cell>
          <cell r="E20">
            <v>7950</v>
          </cell>
          <cell r="F20">
            <v>11302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3813</v>
          </cell>
          <cell r="M20">
            <v>0</v>
          </cell>
          <cell r="N20">
            <v>0</v>
          </cell>
          <cell r="O20">
            <v>8677</v>
          </cell>
          <cell r="P20">
            <v>0</v>
          </cell>
          <cell r="Q20">
            <v>50698</v>
          </cell>
          <cell r="R20">
            <v>0</v>
          </cell>
        </row>
      </sheetData>
      <sheetData sheetId="13">
        <row r="12">
          <cell r="B12">
            <v>289.04000000000002</v>
          </cell>
          <cell r="C12">
            <v>0</v>
          </cell>
        </row>
        <row r="13">
          <cell r="B13">
            <v>170.27</v>
          </cell>
          <cell r="C13">
            <v>0</v>
          </cell>
        </row>
        <row r="14">
          <cell r="B14">
            <v>1881.7</v>
          </cell>
          <cell r="C14">
            <v>0</v>
          </cell>
        </row>
        <row r="15">
          <cell r="B15">
            <v>155.82</v>
          </cell>
          <cell r="C15">
            <v>636</v>
          </cell>
        </row>
        <row r="16">
          <cell r="B16">
            <v>221.52</v>
          </cell>
          <cell r="C16">
            <v>904.16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74.73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170.07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993.68</v>
          </cell>
          <cell r="C27">
            <v>0</v>
          </cell>
        </row>
        <row r="28">
          <cell r="B28">
            <v>0</v>
          </cell>
          <cell r="C28">
            <v>0</v>
          </cell>
        </row>
      </sheetData>
      <sheetData sheetId="14"/>
      <sheetData sheetId="15">
        <row r="147">
          <cell r="C147">
            <v>72238</v>
          </cell>
        </row>
      </sheetData>
      <sheetData sheetId="16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17">
          <cell r="B117">
            <v>4494450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C15">
            <v>121857.43</v>
          </cell>
        </row>
      </sheetData>
      <sheetData sheetId="10"/>
      <sheetData sheetId="11"/>
      <sheetData sheetId="12">
        <row r="19">
          <cell r="B19">
            <v>8041</v>
          </cell>
          <cell r="C19">
            <v>5012</v>
          </cell>
          <cell r="D19">
            <v>74250</v>
          </cell>
          <cell r="E19">
            <v>9006</v>
          </cell>
          <cell r="F19">
            <v>8106</v>
          </cell>
          <cell r="G19">
            <v>0</v>
          </cell>
          <cell r="H19">
            <v>0</v>
          </cell>
          <cell r="I19">
            <v>7995</v>
          </cell>
          <cell r="J19">
            <v>0</v>
          </cell>
          <cell r="K19">
            <v>0</v>
          </cell>
          <cell r="L19">
            <v>8807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4493</v>
          </cell>
          <cell r="R19">
            <v>4018</v>
          </cell>
        </row>
      </sheetData>
      <sheetData sheetId="13"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720.48</v>
          </cell>
        </row>
        <row r="16">
          <cell r="C16">
            <v>648.48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639.6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</sheetData>
      <sheetData sheetId="14"/>
      <sheetData sheetId="15">
        <row r="142">
          <cell r="C142">
            <v>86683</v>
          </cell>
        </row>
      </sheetData>
      <sheetData sheetId="1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tat 1"/>
      <sheetName val="Stat 1a"/>
      <sheetName val="Stat 2"/>
      <sheetName val="Stat 2a"/>
      <sheetName val="Stat 3"/>
      <sheetName val="Stat 3a"/>
      <sheetName val="Stat 3b"/>
      <sheetName val="Stat 3c"/>
      <sheetName val="Stat 3d"/>
      <sheetName val="Stat 4"/>
      <sheetName val="Stat 5"/>
      <sheetName val="Stat 5a"/>
      <sheetName val="Stat 6"/>
      <sheetName val="Stat 6a"/>
      <sheetName val="Stat 7"/>
      <sheetName val="Stat 8"/>
      <sheetName val="Stat 8a"/>
    </sheetNames>
    <sheetDataSet>
      <sheetData sheetId="0">
        <row r="104">
          <cell r="B104">
            <v>4260583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C15">
            <v>121857.43</v>
          </cell>
        </row>
      </sheetData>
      <sheetData sheetId="10"/>
      <sheetData sheetId="11"/>
      <sheetData sheetId="12">
        <row r="19">
          <cell r="B19">
            <v>7997</v>
          </cell>
          <cell r="C19">
            <v>0</v>
          </cell>
          <cell r="D19">
            <v>83835</v>
          </cell>
          <cell r="E19">
            <v>0</v>
          </cell>
          <cell r="F19">
            <v>11575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7308</v>
          </cell>
          <cell r="M19">
            <v>2421</v>
          </cell>
          <cell r="N19">
            <v>8581</v>
          </cell>
          <cell r="O19">
            <v>0</v>
          </cell>
          <cell r="P19">
            <v>0</v>
          </cell>
          <cell r="Q19">
            <v>15004</v>
          </cell>
          <cell r="R19">
            <v>0</v>
          </cell>
        </row>
      </sheetData>
      <sheetData sheetId="13">
        <row r="12">
          <cell r="B12">
            <v>156.74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1643.17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226.87</v>
          </cell>
          <cell r="C16">
            <v>926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143.24</v>
          </cell>
          <cell r="C22">
            <v>0</v>
          </cell>
        </row>
        <row r="23">
          <cell r="B23">
            <v>47.45</v>
          </cell>
          <cell r="C23">
            <v>0</v>
          </cell>
        </row>
        <row r="24">
          <cell r="B24">
            <v>168.19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294.08</v>
          </cell>
          <cell r="C27">
            <v>0</v>
          </cell>
        </row>
        <row r="28">
          <cell r="B28">
            <v>0</v>
          </cell>
          <cell r="C28">
            <v>0</v>
          </cell>
        </row>
      </sheetData>
      <sheetData sheetId="14"/>
      <sheetData sheetId="15">
        <row r="135">
          <cell r="C135">
            <v>75231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AD94"/>
  <sheetViews>
    <sheetView tabSelected="1" topLeftCell="A4" zoomScale="75" zoomScaleNormal="75" zoomScalePageLayoutView="75" workbookViewId="0">
      <pane xSplit="2" ySplit="4" topLeftCell="C8" activePane="bottomRight" state="frozen"/>
      <selection activeCell="A4" sqref="A4"/>
      <selection pane="topRight" activeCell="C4" sqref="C4"/>
      <selection pane="bottomLeft" activeCell="A8" sqref="A8"/>
      <selection pane="bottomRight" activeCell="F12" sqref="F12:N12"/>
    </sheetView>
  </sheetViews>
  <sheetFormatPr baseColWidth="10" defaultColWidth="11.140625" defaultRowHeight="13"/>
  <cols>
    <col min="3" max="5" width="14.7109375" customWidth="1"/>
    <col min="6" max="6" width="17.140625" customWidth="1"/>
    <col min="7" max="12" width="14.7109375" customWidth="1"/>
    <col min="13" max="13" width="16.85546875" customWidth="1"/>
    <col min="14" max="14" width="17.85546875" customWidth="1"/>
    <col min="18" max="18" width="18.7109375" customWidth="1"/>
    <col min="19" max="23" width="14.7109375" customWidth="1"/>
    <col min="27" max="29" width="11.7109375" customWidth="1"/>
    <col min="30" max="30" width="14.7109375" customWidth="1"/>
  </cols>
  <sheetData>
    <row r="4" spans="1:30" ht="17">
      <c r="A4" s="49"/>
      <c r="B4" s="48"/>
      <c r="C4" s="48"/>
      <c r="D4" s="48"/>
      <c r="E4" s="48" t="s">
        <v>0</v>
      </c>
      <c r="F4" s="49" t="s">
        <v>73</v>
      </c>
      <c r="G4" s="48" t="s">
        <v>73</v>
      </c>
      <c r="H4" s="49"/>
      <c r="I4" s="49"/>
      <c r="J4" s="49"/>
      <c r="K4" s="49" t="s">
        <v>58</v>
      </c>
      <c r="L4" s="49" t="s">
        <v>58</v>
      </c>
      <c r="M4" s="49" t="s">
        <v>72</v>
      </c>
      <c r="N4" s="48" t="s">
        <v>71</v>
      </c>
      <c r="O4" s="30"/>
      <c r="P4" s="49"/>
      <c r="Q4" s="48"/>
      <c r="R4" s="48" t="s">
        <v>70</v>
      </c>
      <c r="S4" s="48" t="s">
        <v>70</v>
      </c>
      <c r="T4" s="48" t="s">
        <v>70</v>
      </c>
      <c r="U4" s="49" t="s">
        <v>70</v>
      </c>
      <c r="V4" s="48" t="s">
        <v>70</v>
      </c>
      <c r="W4" s="48" t="s">
        <v>70</v>
      </c>
      <c r="X4" s="18"/>
      <c r="Y4" s="49"/>
      <c r="Z4" s="48"/>
      <c r="AA4" s="48" t="s">
        <v>50</v>
      </c>
      <c r="AB4" s="48" t="s">
        <v>50</v>
      </c>
      <c r="AC4" s="48"/>
      <c r="AD4" s="48"/>
    </row>
    <row r="5" spans="1:30" ht="17">
      <c r="A5" s="47" t="s">
        <v>62</v>
      </c>
      <c r="B5" s="46" t="s">
        <v>61</v>
      </c>
      <c r="C5" s="46" t="s">
        <v>69</v>
      </c>
      <c r="D5" s="46" t="s">
        <v>69</v>
      </c>
      <c r="E5" s="46" t="s">
        <v>69</v>
      </c>
      <c r="F5" s="46" t="s">
        <v>68</v>
      </c>
      <c r="G5" s="46" t="s">
        <v>68</v>
      </c>
      <c r="H5" s="46" t="s">
        <v>68</v>
      </c>
      <c r="I5" s="47" t="s">
        <v>58</v>
      </c>
      <c r="J5" s="47" t="s">
        <v>58</v>
      </c>
      <c r="K5" s="47" t="s">
        <v>67</v>
      </c>
      <c r="L5" s="47" t="s">
        <v>66</v>
      </c>
      <c r="M5" s="47" t="s">
        <v>65</v>
      </c>
      <c r="N5" s="46" t="s">
        <v>64</v>
      </c>
      <c r="O5" s="30"/>
      <c r="P5" s="47" t="s">
        <v>62</v>
      </c>
      <c r="Q5" s="46" t="s">
        <v>61</v>
      </c>
      <c r="R5" s="46" t="s">
        <v>63</v>
      </c>
      <c r="S5" s="46" t="s">
        <v>63</v>
      </c>
      <c r="T5" s="46" t="s">
        <v>63</v>
      </c>
      <c r="U5" s="47" t="s">
        <v>50</v>
      </c>
      <c r="V5" s="46" t="s">
        <v>50</v>
      </c>
      <c r="W5" s="46" t="s">
        <v>50</v>
      </c>
      <c r="X5" s="18"/>
      <c r="Y5" s="47" t="s">
        <v>62</v>
      </c>
      <c r="Z5" s="46" t="s">
        <v>61</v>
      </c>
      <c r="AA5" s="46" t="s">
        <v>60</v>
      </c>
      <c r="AB5" s="46" t="s">
        <v>60</v>
      </c>
      <c r="AC5" s="46" t="s">
        <v>59</v>
      </c>
      <c r="AD5" s="46" t="s">
        <v>0</v>
      </c>
    </row>
    <row r="6" spans="1:30" ht="17">
      <c r="A6" s="47"/>
      <c r="B6" s="46"/>
      <c r="C6" s="46" t="s">
        <v>35</v>
      </c>
      <c r="D6" s="46" t="s">
        <v>35</v>
      </c>
      <c r="E6" s="46" t="s">
        <v>35</v>
      </c>
      <c r="F6" s="46" t="s">
        <v>49</v>
      </c>
      <c r="G6" s="46" t="s">
        <v>49</v>
      </c>
      <c r="H6" s="47" t="s">
        <v>58</v>
      </c>
      <c r="I6" s="47" t="s">
        <v>57</v>
      </c>
      <c r="J6" s="47" t="s">
        <v>56</v>
      </c>
      <c r="K6" s="47" t="s">
        <v>55</v>
      </c>
      <c r="L6" s="47" t="s">
        <v>55</v>
      </c>
      <c r="M6" s="47" t="s">
        <v>0</v>
      </c>
      <c r="N6" s="46" t="s">
        <v>54</v>
      </c>
      <c r="O6" s="30"/>
      <c r="P6" s="47"/>
      <c r="Q6" s="46"/>
      <c r="R6" s="46" t="s">
        <v>53</v>
      </c>
      <c r="S6" s="46" t="s">
        <v>53</v>
      </c>
      <c r="T6" s="46" t="s">
        <v>53</v>
      </c>
      <c r="U6" s="47" t="s">
        <v>49</v>
      </c>
      <c r="V6" s="46" t="s">
        <v>49</v>
      </c>
      <c r="W6" s="46" t="s">
        <v>49</v>
      </c>
      <c r="X6" s="18"/>
      <c r="Y6" s="47"/>
      <c r="Z6" s="46"/>
      <c r="AA6" s="46" t="s">
        <v>52</v>
      </c>
      <c r="AB6" s="46" t="s">
        <v>51</v>
      </c>
      <c r="AC6" s="46" t="s">
        <v>50</v>
      </c>
      <c r="AD6" s="46" t="s">
        <v>50</v>
      </c>
    </row>
    <row r="7" spans="1:30" ht="17">
      <c r="A7" s="45"/>
      <c r="B7" s="44"/>
      <c r="C7" s="44" t="s">
        <v>49</v>
      </c>
      <c r="D7" s="44" t="s">
        <v>48</v>
      </c>
      <c r="E7" s="44" t="s">
        <v>47</v>
      </c>
      <c r="F7" s="44" t="s">
        <v>41</v>
      </c>
      <c r="G7" s="44" t="s">
        <v>40</v>
      </c>
      <c r="H7" s="44" t="s">
        <v>39</v>
      </c>
      <c r="I7" s="44" t="s">
        <v>46</v>
      </c>
      <c r="J7" s="44" t="s">
        <v>45</v>
      </c>
      <c r="K7" s="44" t="s">
        <v>44</v>
      </c>
      <c r="L7" s="44" t="s">
        <v>43</v>
      </c>
      <c r="M7" s="45"/>
      <c r="N7" s="44" t="s">
        <v>42</v>
      </c>
      <c r="O7" s="30"/>
      <c r="P7" s="45"/>
      <c r="Q7" s="44"/>
      <c r="R7" s="44" t="s">
        <v>41</v>
      </c>
      <c r="S7" s="44" t="s">
        <v>40</v>
      </c>
      <c r="T7" s="44" t="s">
        <v>39</v>
      </c>
      <c r="U7" s="45" t="s">
        <v>41</v>
      </c>
      <c r="V7" s="44" t="s">
        <v>40</v>
      </c>
      <c r="W7" s="44" t="s">
        <v>39</v>
      </c>
      <c r="X7" s="18"/>
      <c r="Y7" s="45"/>
      <c r="Z7" s="44"/>
      <c r="AA7" s="44" t="s">
        <v>38</v>
      </c>
      <c r="AB7" s="44" t="s">
        <v>37</v>
      </c>
      <c r="AC7" s="44"/>
      <c r="AD7" s="44"/>
    </row>
    <row r="9" spans="1:30" ht="15">
      <c r="A9" s="18" t="s">
        <v>30</v>
      </c>
      <c r="B9" s="18">
        <v>2013</v>
      </c>
      <c r="C9" s="41">
        <f>'[11]Stat 1'!B107</f>
        <v>4154824</v>
      </c>
      <c r="D9" s="41">
        <f>'[11]Stat 1'!C107</f>
        <v>82979366</v>
      </c>
      <c r="E9" s="41">
        <f>SUM(C9:D9)</f>
        <v>87134190</v>
      </c>
      <c r="F9" s="40">
        <f>'[11]Stat 1'!D107</f>
        <v>10802253.16</v>
      </c>
      <c r="G9" s="40">
        <f>'[11]Stat 1'!E107</f>
        <v>4269665.3</v>
      </c>
      <c r="H9" s="40">
        <f>'[11]Stat 1'!F107</f>
        <v>4568541.83</v>
      </c>
      <c r="I9" s="40">
        <f>'[11]Stat 1'!G107</f>
        <v>7451764.7000000002</v>
      </c>
      <c r="J9" s="40">
        <f>'[11]Stat 1'!H107</f>
        <v>853933.02</v>
      </c>
      <c r="K9" s="40">
        <f>'[11]Stat 1'!I107</f>
        <v>350400.05</v>
      </c>
      <c r="L9" s="40">
        <f>'[11]Stat 1'!J107</f>
        <v>1737466.21</v>
      </c>
      <c r="M9" s="39">
        <f>'[11]Stat 1'!K107</f>
        <v>30034024.27</v>
      </c>
      <c r="N9" s="39">
        <f>SUM(F9:G9)</f>
        <v>15071918.460000001</v>
      </c>
      <c r="O9" s="29"/>
      <c r="P9" s="18" t="s">
        <v>30</v>
      </c>
      <c r="Q9" s="18">
        <v>2013</v>
      </c>
      <c r="R9" s="42">
        <f>'[11]Stat 4'!$C$15</f>
        <v>121857.43</v>
      </c>
      <c r="S9" s="42">
        <f>'[11]Stat 4'!$C$16</f>
        <v>48164.99</v>
      </c>
      <c r="T9" s="42">
        <f>'[11]Stat 4'!$C$17</f>
        <v>51536.54</v>
      </c>
      <c r="U9" s="42">
        <f>'[11]Stat 4'!$F$15</f>
        <v>5350.42</v>
      </c>
      <c r="V9" s="42">
        <f>'[11]Stat 4'!$F$16</f>
        <v>2114.7800000000002</v>
      </c>
      <c r="W9" s="42">
        <f>'[11]Stat 4'!$F$17</f>
        <v>2262.88</v>
      </c>
      <c r="X9" s="43"/>
      <c r="Y9" s="18" t="s">
        <v>30</v>
      </c>
      <c r="Z9" s="18">
        <v>2013</v>
      </c>
      <c r="AA9" s="40">
        <f>'[12]GAS TAX JANUARY 2013'!$G$21</f>
        <v>8324.27</v>
      </c>
      <c r="AB9" s="40">
        <f>'[12]GAS TAX JANUARY 2013'!$G$22</f>
        <v>4605.59</v>
      </c>
      <c r="AC9" s="40">
        <f>'[12]GAS TAX JANUARY 2013'!$G$23</f>
        <v>0</v>
      </c>
      <c r="AD9" s="40">
        <f>SUM(AA9:AC9)</f>
        <v>12929.86</v>
      </c>
    </row>
    <row r="10" spans="1:30" ht="15">
      <c r="A10" s="18" t="s">
        <v>29</v>
      </c>
      <c r="B10" s="18">
        <v>2013</v>
      </c>
      <c r="C10" s="41">
        <v>3961687</v>
      </c>
      <c r="D10" s="41">
        <v>76471569</v>
      </c>
      <c r="E10" s="41">
        <f>SUM(C10:D10)</f>
        <v>80433256</v>
      </c>
      <c r="F10" s="40">
        <f>'[13]Stat 1'!D105</f>
        <v>9972228.3599999994</v>
      </c>
      <c r="G10" s="40">
        <f>'[13]Stat 1'!E105</f>
        <v>3941592.25</v>
      </c>
      <c r="H10" s="40">
        <f>'[13]Stat 1'!F105</f>
        <v>4217503.68</v>
      </c>
      <c r="I10" s="40">
        <f>'[13]Stat 1'!G105</f>
        <v>6885331.1699999999</v>
      </c>
      <c r="J10" s="40">
        <f>'[13]Stat 1'!H105</f>
        <v>788318.47</v>
      </c>
      <c r="K10" s="40">
        <f>'[13]Stat 1'!I105</f>
        <v>330978.96999999997</v>
      </c>
      <c r="L10" s="40">
        <f>'[13]Stat 1'!J105</f>
        <v>1641166.3</v>
      </c>
      <c r="M10" s="42">
        <f>SUM(F10:L10)</f>
        <v>27777119.199999999</v>
      </c>
      <c r="N10" s="42">
        <f>SUM(F10:G10)</f>
        <v>13913820.609999999</v>
      </c>
      <c r="O10" s="30"/>
      <c r="P10" s="18" t="s">
        <v>29</v>
      </c>
      <c r="Q10" s="18">
        <v>2013</v>
      </c>
      <c r="R10" s="42">
        <f>'[13]Stat 4'!$C$15</f>
        <v>121857.43</v>
      </c>
      <c r="S10" s="42">
        <f>'[13]Stat 4'!$C$16</f>
        <v>48164.99</v>
      </c>
      <c r="T10" s="42">
        <f>'[13]Stat 4'!$C$17</f>
        <v>51536.54</v>
      </c>
      <c r="U10" s="42">
        <f>'[13]Stat 4'!$F$15</f>
        <v>26307.42</v>
      </c>
      <c r="V10" s="42">
        <f>'[13]Stat 4'!$F$16</f>
        <v>10398.19</v>
      </c>
      <c r="W10" s="42">
        <f>'[13]Stat 4'!$F$17</f>
        <v>11126.03</v>
      </c>
      <c r="X10" s="30"/>
      <c r="Y10" s="18" t="s">
        <v>29</v>
      </c>
      <c r="Z10" s="18">
        <v>2013</v>
      </c>
      <c r="AA10" s="40">
        <f>'[14]GAS TAX FEBRUARY 2013'!$G$21</f>
        <v>10657.39</v>
      </c>
      <c r="AB10" s="40">
        <f>'[14]GAS TAX FEBRUARY 2013'!$G$22</f>
        <v>29579.69</v>
      </c>
      <c r="AC10" s="40">
        <f>'[14]GAS TAX FEBRUARY 2013'!$G$23</f>
        <v>12025.06</v>
      </c>
      <c r="AD10" s="40">
        <f>SUM(AA10:AC10)</f>
        <v>52262.14</v>
      </c>
    </row>
    <row r="11" spans="1:30" ht="15">
      <c r="A11" s="18" t="s">
        <v>28</v>
      </c>
      <c r="B11" s="18">
        <v>2013</v>
      </c>
      <c r="C11" s="41">
        <f>'[15]Stat 1'!B114</f>
        <v>4289384</v>
      </c>
      <c r="D11" s="41">
        <f>'[15]Stat 1'!C114</f>
        <v>88142433</v>
      </c>
      <c r="E11" s="41">
        <f>SUM(C11:D11)</f>
        <v>92431817</v>
      </c>
      <c r="F11" s="40">
        <f>'[15]Stat 1'!D114</f>
        <v>11459600.32</v>
      </c>
      <c r="G11" s="40">
        <f>'[15]Stat 1'!E114</f>
        <v>4529486.32</v>
      </c>
      <c r="H11" s="40">
        <f>'[15]Stat 1'!F114</f>
        <v>4846550.3499999996</v>
      </c>
      <c r="I11" s="40">
        <f>'[15]Stat 1'!G114</f>
        <v>7961094.1900000004</v>
      </c>
      <c r="J11" s="40">
        <f>'[15]Stat 1'!H114</f>
        <v>905897.23</v>
      </c>
      <c r="K11" s="40">
        <f>'[15]Stat 1'!I114</f>
        <v>360504.26</v>
      </c>
      <c r="L11" s="40">
        <f>'[15]Stat 1'!J114</f>
        <v>1787568.02</v>
      </c>
      <c r="M11" s="39">
        <f>SUM(F11:L11)</f>
        <v>31850700.690000005</v>
      </c>
      <c r="N11" s="39">
        <f>SUM(F11:G11)</f>
        <v>15989086.640000001</v>
      </c>
      <c r="O11" s="30"/>
      <c r="P11" s="18" t="s">
        <v>28</v>
      </c>
      <c r="Q11" s="18">
        <v>2013</v>
      </c>
      <c r="R11" s="42">
        <f>'[15]Stat 4'!$C$15</f>
        <v>121857.43</v>
      </c>
      <c r="S11" s="42">
        <f>'[15]Stat 4'!$C$16</f>
        <v>48164.99</v>
      </c>
      <c r="T11" s="42">
        <f>'[15]Stat 4'!$C$17</f>
        <v>51536.54</v>
      </c>
      <c r="U11" s="42">
        <f>'[15]Stat 4'!$F$15</f>
        <v>11091.98</v>
      </c>
      <c r="V11" s="42">
        <f>'[15]Stat 4'!$F$16</f>
        <v>4384.1499999999996</v>
      </c>
      <c r="W11" s="42">
        <f>'[15]Stat 4'!$F$17</f>
        <v>4691.08</v>
      </c>
      <c r="X11" s="30"/>
      <c r="Y11" s="18" t="s">
        <v>28</v>
      </c>
      <c r="Z11" s="18">
        <v>2013</v>
      </c>
      <c r="AA11" s="40">
        <f>'[16]GAS TAX MAR 2013'!$G$21</f>
        <v>21323.63</v>
      </c>
      <c r="AB11" s="40">
        <f>'[16]GAS TAX MAR 2013'!$G$22</f>
        <v>7665.98</v>
      </c>
      <c r="AC11" s="40">
        <f>'[16]GAS TAX MAR 2013'!$G$23</f>
        <v>6814.68</v>
      </c>
      <c r="AD11" s="40">
        <f>SUM(AA11:AC11)</f>
        <v>35804.29</v>
      </c>
    </row>
    <row r="12" spans="1:30" ht="15">
      <c r="A12" s="18" t="s">
        <v>27</v>
      </c>
      <c r="B12" s="18">
        <v>2013</v>
      </c>
      <c r="C12" s="41">
        <f>'[17]Stat 1'!B102</f>
        <v>4354523</v>
      </c>
      <c r="D12" s="41">
        <f>'[17]Stat 1'!C102</f>
        <v>86249883</v>
      </c>
      <c r="E12" s="41">
        <f>SUM(C12:D12)</f>
        <v>90604406</v>
      </c>
      <c r="F12" s="40">
        <f>'[17]Stat 1'!D102</f>
        <v>11232728.49</v>
      </c>
      <c r="G12" s="40">
        <f>'[17]Stat 1'!E102</f>
        <v>4439813.5999999996</v>
      </c>
      <c r="H12" s="40">
        <f>'[17]Stat 1'!F102</f>
        <v>4750600.59</v>
      </c>
      <c r="I12" s="40">
        <f>'[17]Stat 1'!G102</f>
        <v>7795492.8499999996</v>
      </c>
      <c r="J12" s="40">
        <f>'[17]Stat 1'!H102</f>
        <v>887962.72</v>
      </c>
      <c r="K12" s="40">
        <f>'[17]Stat 1'!I102</f>
        <v>352914.44</v>
      </c>
      <c r="L12" s="40">
        <f>'[17]Stat 1'!J102</f>
        <v>1749933.56</v>
      </c>
      <c r="M12" s="39">
        <f>SUM(F12:L12)</f>
        <v>31209446.25</v>
      </c>
      <c r="N12" s="39">
        <f>SUM(F12:G12)</f>
        <v>15672542.09</v>
      </c>
      <c r="O12" s="30"/>
      <c r="P12" s="18" t="s">
        <v>27</v>
      </c>
      <c r="Q12" s="18">
        <v>2013</v>
      </c>
      <c r="R12" s="35">
        <v>121857.43</v>
      </c>
      <c r="S12" s="35">
        <v>48164.99</v>
      </c>
      <c r="T12" s="35">
        <v>51536.54</v>
      </c>
      <c r="U12" s="35">
        <f>'[1]2012'!U12*1.01</f>
        <v>9759.5694000000003</v>
      </c>
      <c r="V12" s="35">
        <f>'[1]2012'!V12*1.01</f>
        <v>3857.5232999999998</v>
      </c>
      <c r="W12" s="35">
        <f>'[1]2012'!W12*1.01</f>
        <v>4127.5468000000001</v>
      </c>
      <c r="X12" s="30"/>
      <c r="Y12" s="18" t="s">
        <v>27</v>
      </c>
      <c r="Z12" s="18">
        <v>2013</v>
      </c>
      <c r="AA12" s="34">
        <f>'[18]GAS TAX APR 2013'!$G$21</f>
        <v>0</v>
      </c>
      <c r="AB12" s="34">
        <f>'[18]GAS TAX APR 2013'!$G$22</f>
        <v>24573.25</v>
      </c>
      <c r="AC12" s="34">
        <f>'[18]GAS TAX APR 2013'!$G$23</f>
        <v>0</v>
      </c>
      <c r="AD12" s="34">
        <f>SUM(AA12:AC12)</f>
        <v>24573.25</v>
      </c>
    </row>
    <row r="13" spans="1:30" ht="15">
      <c r="A13" s="18" t="s">
        <v>26</v>
      </c>
      <c r="B13" s="18">
        <v>2013</v>
      </c>
      <c r="C13" s="38">
        <v>3782132</v>
      </c>
      <c r="D13" s="38">
        <v>89333640</v>
      </c>
      <c r="E13" s="38">
        <f>SUM(C13:D13)</f>
        <v>93115772</v>
      </c>
      <c r="F13" s="34">
        <f>E13*0.1265</f>
        <v>11779145.158</v>
      </c>
      <c r="G13" s="34">
        <f>E13*0.05</f>
        <v>4655788.6000000006</v>
      </c>
      <c r="H13" s="34">
        <f>E13*0.0535</f>
        <v>4981693.8020000001</v>
      </c>
      <c r="I13" s="34">
        <f>E13*0.085</f>
        <v>7914840.6200000001</v>
      </c>
      <c r="J13" s="34">
        <f>E13*0.01</f>
        <v>931157.72</v>
      </c>
      <c r="K13" s="34">
        <f>K12/F12*F13</f>
        <v>370081.98148963554</v>
      </c>
      <c r="L13" s="34">
        <f>L12/F12*F13</f>
        <v>1835059.1700356947</v>
      </c>
      <c r="M13" s="37">
        <f>SUM(F13:L13)</f>
        <v>32467767.051525332</v>
      </c>
      <c r="N13" s="37">
        <f>SUM(F13:G13)</f>
        <v>16434933.758000001</v>
      </c>
      <c r="O13" s="30"/>
      <c r="P13" s="18" t="s">
        <v>26</v>
      </c>
      <c r="Q13" s="18">
        <v>2013</v>
      </c>
      <c r="R13" s="35">
        <v>121857.43</v>
      </c>
      <c r="S13" s="35">
        <v>48164.99</v>
      </c>
      <c r="T13" s="35">
        <v>51536.54</v>
      </c>
      <c r="U13" s="35">
        <f>'[1]2012'!U13*1.01</f>
        <v>16844.244700000003</v>
      </c>
      <c r="V13" s="35">
        <f>'[1]2012'!V13*1.01</f>
        <v>6657.8089</v>
      </c>
      <c r="W13" s="35">
        <f>'[1]2012'!W13*1.01</f>
        <v>7123.8127999999997</v>
      </c>
      <c r="X13" s="30"/>
      <c r="Y13" s="18" t="s">
        <v>26</v>
      </c>
      <c r="Z13" s="18">
        <v>2013</v>
      </c>
      <c r="AA13" s="34">
        <f>'[19]GAS TAX MAY 2013'!$G$21</f>
        <v>9003.59</v>
      </c>
      <c r="AB13" s="34">
        <f>'[19]GAS TAX MAY 2013'!$G$22</f>
        <v>23277.21</v>
      </c>
      <c r="AC13" s="34">
        <f>'[19]GAS TAX MAY 2013'!$G$23</f>
        <v>6860.61</v>
      </c>
      <c r="AD13" s="34">
        <f>SUM(AA13:AC13)</f>
        <v>39141.409999999996</v>
      </c>
    </row>
    <row r="14" spans="1:30" ht="15">
      <c r="A14" s="18" t="s">
        <v>25</v>
      </c>
      <c r="B14" s="18">
        <v>2013</v>
      </c>
      <c r="C14" s="38">
        <v>4289387</v>
      </c>
      <c r="D14" s="38">
        <v>89030138</v>
      </c>
      <c r="E14" s="38">
        <f>SUM(C14:D14)</f>
        <v>93319525</v>
      </c>
      <c r="F14" s="34">
        <f>E14*0.1265</f>
        <v>11804919.9125</v>
      </c>
      <c r="G14" s="34">
        <f>E14*0.05</f>
        <v>4665976.25</v>
      </c>
      <c r="H14" s="34">
        <f>E14*0.0535</f>
        <v>4992594.5874999994</v>
      </c>
      <c r="I14" s="34">
        <f>E14*0.085</f>
        <v>7932159.6250000009</v>
      </c>
      <c r="J14" s="34">
        <f>E14*0.01</f>
        <v>933195.25</v>
      </c>
      <c r="K14" s="34">
        <f>K13/F13*F14</f>
        <v>370891.78322735248</v>
      </c>
      <c r="L14" s="34">
        <f>L13/F13*F14</f>
        <v>1839074.5887240805</v>
      </c>
      <c r="M14" s="37">
        <f>SUM(F14:L14)</f>
        <v>32538811.996951435</v>
      </c>
      <c r="N14" s="37">
        <f>SUM(F14:G14)</f>
        <v>16470896.1625</v>
      </c>
      <c r="O14" s="30"/>
      <c r="P14" s="18" t="s">
        <v>25</v>
      </c>
      <c r="Q14" s="18">
        <v>2013</v>
      </c>
      <c r="R14" s="35">
        <v>121857.43</v>
      </c>
      <c r="S14" s="35">
        <v>48164.99</v>
      </c>
      <c r="T14" s="35">
        <v>51536.54</v>
      </c>
      <c r="U14" s="35">
        <f>'[1]2012'!U14*1.01</f>
        <v>27299.2294</v>
      </c>
      <c r="V14" s="35">
        <f>'[1]2012'!V14*1.01</f>
        <v>10790.193600000001</v>
      </c>
      <c r="W14" s="35">
        <f>'[1]2012'!W14*1.01</f>
        <v>11545.501900000001</v>
      </c>
      <c r="X14" s="30"/>
      <c r="Y14" s="18" t="s">
        <v>25</v>
      </c>
      <c r="Z14" s="18">
        <v>2013</v>
      </c>
      <c r="AA14" s="34">
        <f>'[20]GAS TAX JUNE 2013'!$G$20</f>
        <v>9906.41</v>
      </c>
      <c r="AB14" s="34">
        <f>'[20]GAS TAX JUNE 2013'!$G$21</f>
        <v>13724.21</v>
      </c>
      <c r="AC14" s="34">
        <f>'[20]GAS TAX JUNE 2013'!$G$22</f>
        <v>44981.52</v>
      </c>
      <c r="AD14" s="34">
        <f>SUM(AA14:AC14)</f>
        <v>68612.14</v>
      </c>
    </row>
    <row r="15" spans="1:30" ht="15">
      <c r="A15" s="18" t="s">
        <v>24</v>
      </c>
      <c r="B15" s="18">
        <v>2013</v>
      </c>
      <c r="C15" s="38">
        <v>3936792</v>
      </c>
      <c r="D15" s="38">
        <v>91637929</v>
      </c>
      <c r="E15" s="38">
        <f>SUM(C15:D15)</f>
        <v>95574721</v>
      </c>
      <c r="F15" s="34">
        <f>E15*0.1265</f>
        <v>12090202.206499999</v>
      </c>
      <c r="G15" s="34">
        <f>E15*0.05</f>
        <v>4778736.05</v>
      </c>
      <c r="H15" s="34">
        <f>E15*0.0535</f>
        <v>5113247.5734999999</v>
      </c>
      <c r="I15" s="34">
        <f>E15*0.085</f>
        <v>8123851.2850000001</v>
      </c>
      <c r="J15" s="34">
        <f>E15*0.01</f>
        <v>955747.21</v>
      </c>
      <c r="K15" s="34">
        <f>K14/F14*F15</f>
        <v>379854.89856647572</v>
      </c>
      <c r="L15" s="34">
        <f>L14/F14*F15</f>
        <v>1883518.3817694501</v>
      </c>
      <c r="M15" s="37">
        <f>SUM(F15:L15)</f>
        <v>33325157.605335925</v>
      </c>
      <c r="N15" s="37">
        <f>SUM(F15:G15)</f>
        <v>16868938.256499998</v>
      </c>
      <c r="O15" s="30"/>
      <c r="P15" s="18" t="s">
        <v>24</v>
      </c>
      <c r="Q15" s="18">
        <v>2013</v>
      </c>
      <c r="R15" s="35">
        <v>121857.43</v>
      </c>
      <c r="S15" s="35">
        <v>48164.99</v>
      </c>
      <c r="T15" s="35">
        <v>51536.54</v>
      </c>
      <c r="U15" s="35">
        <f>'[1]2012'!U15*1.01</f>
        <v>9526.6836000000003</v>
      </c>
      <c r="V15" s="35">
        <f>'[1]2012'!V15*1.01</f>
        <v>3765.5223999999998</v>
      </c>
      <c r="W15" s="35">
        <f>'[1]2012'!W15*1.01</f>
        <v>4029.1122</v>
      </c>
      <c r="X15" s="30"/>
      <c r="Y15" s="18" t="s">
        <v>24</v>
      </c>
      <c r="Z15" s="18">
        <v>2013</v>
      </c>
      <c r="AA15" s="34">
        <f>'[21]GAS TAX JULY 2012'!$G$21</f>
        <v>12711.77</v>
      </c>
      <c r="AB15" s="34">
        <f>'[21]GAS TAX JULY 2012'!$G$22</f>
        <v>4676.09</v>
      </c>
      <c r="AC15" s="34">
        <f>'[21]GAS TAX JULY 2012'!$G$23</f>
        <v>6807.24</v>
      </c>
      <c r="AD15" s="34">
        <f>SUM(AA15:AC15)</f>
        <v>24195.1</v>
      </c>
    </row>
    <row r="16" spans="1:30" ht="15">
      <c r="A16" s="18" t="s">
        <v>23</v>
      </c>
      <c r="B16" s="18">
        <v>2013</v>
      </c>
      <c r="C16" s="38">
        <v>3455492</v>
      </c>
      <c r="D16" s="38">
        <v>92579268</v>
      </c>
      <c r="E16" s="38">
        <f>SUM(C16:D16)</f>
        <v>96034760</v>
      </c>
      <c r="F16" s="34">
        <f>E16*0.1265</f>
        <v>12148397.140000001</v>
      </c>
      <c r="G16" s="34">
        <f>E16*0.05</f>
        <v>4801738</v>
      </c>
      <c r="H16" s="34">
        <f>E16*0.0535</f>
        <v>5137859.66</v>
      </c>
      <c r="I16" s="34">
        <f>E16*0.085</f>
        <v>8162954.6000000006</v>
      </c>
      <c r="J16" s="34">
        <f>E16*0.01</f>
        <v>960347.6</v>
      </c>
      <c r="K16" s="34">
        <f>K15/F15*F16</f>
        <v>381683.29069624847</v>
      </c>
      <c r="L16" s="34">
        <f>L15/F15*F16</f>
        <v>1892584.5020130116</v>
      </c>
      <c r="M16" s="37">
        <f>SUM(F16:L16)</f>
        <v>33485564.792709265</v>
      </c>
      <c r="N16" s="37">
        <f>SUM(F16:G16)</f>
        <v>16950135.140000001</v>
      </c>
      <c r="O16" s="30"/>
      <c r="P16" s="18" t="s">
        <v>23</v>
      </c>
      <c r="Q16" s="18">
        <v>2013</v>
      </c>
      <c r="R16" s="35">
        <v>121857.43</v>
      </c>
      <c r="S16" s="35">
        <v>48164.99</v>
      </c>
      <c r="T16" s="35">
        <v>51536.54</v>
      </c>
      <c r="U16" s="35">
        <f>'[1]2012'!U16*1.01</f>
        <v>18264.334999999999</v>
      </c>
      <c r="V16" s="35">
        <f>'[1]2012'!V16*1.01</f>
        <v>7219.0962</v>
      </c>
      <c r="W16" s="35">
        <f>'[1]2012'!W16*1.01</f>
        <v>7724.4295000000002</v>
      </c>
      <c r="X16" s="30"/>
      <c r="Y16" s="18" t="s">
        <v>23</v>
      </c>
      <c r="Z16" s="18">
        <v>2013</v>
      </c>
      <c r="AA16" s="34">
        <f>'[22]GAS TAX AUGUST 2012'!$G$21</f>
        <v>10609.11</v>
      </c>
      <c r="AB16" s="34">
        <f>'[22]GAS TAX AUGUST 2012'!$G$22</f>
        <v>25587.11</v>
      </c>
      <c r="AC16" s="34">
        <f>'[22]GAS TAX AUGUST 2012'!$G$23</f>
        <v>6620.97</v>
      </c>
      <c r="AD16" s="34">
        <f>SUM(AA16:AC16)</f>
        <v>42817.19</v>
      </c>
    </row>
    <row r="17" spans="1:30" ht="15">
      <c r="A17" s="18" t="s">
        <v>22</v>
      </c>
      <c r="B17" s="18">
        <v>2013</v>
      </c>
      <c r="C17" s="38">
        <v>2513661</v>
      </c>
      <c r="D17" s="38">
        <v>85812989</v>
      </c>
      <c r="E17" s="38">
        <f>SUM(C17:D17)</f>
        <v>88326650</v>
      </c>
      <c r="F17" s="34">
        <f>E17*0.1265</f>
        <v>11173321.225</v>
      </c>
      <c r="G17" s="34">
        <f>E17*0.05</f>
        <v>4416332.5</v>
      </c>
      <c r="H17" s="34">
        <f>E17*0.0535</f>
        <v>4725475.7750000004</v>
      </c>
      <c r="I17" s="34">
        <f>E17*0.085</f>
        <v>7507765.2500000009</v>
      </c>
      <c r="J17" s="34">
        <f>E17*0.01</f>
        <v>883266.5</v>
      </c>
      <c r="K17" s="34">
        <f>K16/F16*F17</f>
        <v>351047.95834524697</v>
      </c>
      <c r="L17" s="34">
        <f>L16/F16*F17</f>
        <v>1740678.5720579461</v>
      </c>
      <c r="M17" s="37">
        <f>SUM(F17:L17)</f>
        <v>30797887.780403193</v>
      </c>
      <c r="N17" s="37">
        <f>SUM(F17:G17)</f>
        <v>15589653.725</v>
      </c>
      <c r="O17" s="30"/>
      <c r="P17" s="18" t="s">
        <v>22</v>
      </c>
      <c r="Q17" s="18">
        <v>2013</v>
      </c>
      <c r="R17" s="35">
        <v>121857.43</v>
      </c>
      <c r="S17" s="35">
        <v>48164.99</v>
      </c>
      <c r="T17" s="35">
        <v>51536.54</v>
      </c>
      <c r="U17" s="35">
        <f>'[1]2012'!U17*1.01</f>
        <v>21059.610999999997</v>
      </c>
      <c r="V17" s="35">
        <f>'[1]2012'!V17*1.01</f>
        <v>8323.9150000000009</v>
      </c>
      <c r="W17" s="35">
        <f>'[1]2012'!W17*1.01</f>
        <v>8906.6749</v>
      </c>
      <c r="X17" s="30"/>
      <c r="Y17" s="18" t="s">
        <v>22</v>
      </c>
      <c r="Z17" s="18">
        <v>2013</v>
      </c>
      <c r="AA17" s="34">
        <f>'[23]GAS TAX SEPTEMBER 2012'!$G$21</f>
        <v>21415.27</v>
      </c>
      <c r="AB17" s="34">
        <f>'[23]GAS TAX SEPTEMBER 2012'!$G$22</f>
        <v>6128.95</v>
      </c>
      <c r="AC17" s="34">
        <f>'[23]GAS TAX SEPTEMBER 2012'!$G$23</f>
        <v>16270.61</v>
      </c>
      <c r="AD17" s="34">
        <f>SUM(AA17:AC17)</f>
        <v>43814.83</v>
      </c>
    </row>
    <row r="18" spans="1:30" ht="15">
      <c r="A18" s="18" t="s">
        <v>21</v>
      </c>
      <c r="B18" s="18">
        <v>2013</v>
      </c>
      <c r="C18" s="38">
        <v>4494450</v>
      </c>
      <c r="D18" s="38">
        <v>88768267</v>
      </c>
      <c r="E18" s="38">
        <f>SUM(C18:D18)</f>
        <v>93262717</v>
      </c>
      <c r="F18" s="34">
        <f>E18*0.1265</f>
        <v>11797733.7005</v>
      </c>
      <c r="G18" s="34">
        <f>E18*0.05</f>
        <v>4663135.8500000006</v>
      </c>
      <c r="H18" s="34">
        <f>E18*0.0535</f>
        <v>4989555.3595000003</v>
      </c>
      <c r="I18" s="34">
        <f>E18*0.085</f>
        <v>7927330.9450000003</v>
      </c>
      <c r="J18" s="34">
        <f>E18*0.01</f>
        <v>932627.17</v>
      </c>
      <c r="K18" s="34">
        <f>K17/F17*F18</f>
        <v>370666.0038910177</v>
      </c>
      <c r="L18" s="34">
        <f>L17/F17*F18</f>
        <v>1837955.0572087173</v>
      </c>
      <c r="M18" s="37">
        <f>SUM(F18:L18)</f>
        <v>32519004.08609974</v>
      </c>
      <c r="N18" s="37">
        <f>SUM(F18:G18)</f>
        <v>16460869.550500002</v>
      </c>
      <c r="O18" s="30"/>
      <c r="P18" s="18" t="s">
        <v>21</v>
      </c>
      <c r="Q18" s="18">
        <v>2013</v>
      </c>
      <c r="R18" s="35">
        <v>121857.43</v>
      </c>
      <c r="S18" s="35">
        <v>48164.99</v>
      </c>
      <c r="T18" s="35">
        <v>51536.54</v>
      </c>
      <c r="U18" s="35">
        <f>'[1]2012'!U18*1.01</f>
        <v>9396.8683000000001</v>
      </c>
      <c r="V18" s="35">
        <f>'[1]2012'!V18*1.01</f>
        <v>3714.1941999999999</v>
      </c>
      <c r="W18" s="35">
        <f>'[1]2012'!W18*1.01</f>
        <v>3974.1379000000002</v>
      </c>
      <c r="X18" s="30"/>
      <c r="Y18" s="18" t="s">
        <v>21</v>
      </c>
      <c r="Z18" s="18">
        <v>2013</v>
      </c>
      <c r="AA18" s="34">
        <f>'[24]GAS TAX OCTOBER 2012'!$G$21</f>
        <v>13188.6</v>
      </c>
      <c r="AB18" s="34">
        <f>'[24]GAS TAX OCTOBER 2012'!$G$22</f>
        <v>4400.49</v>
      </c>
      <c r="AC18" s="34">
        <f>'[24]GAS TAX OCTOBER 2012'!$G$23</f>
        <v>6037.57</v>
      </c>
      <c r="AD18" s="34">
        <f>SUM(AA18:AC18)</f>
        <v>23626.66</v>
      </c>
    </row>
    <row r="19" spans="1:30" ht="15">
      <c r="A19" s="18" t="s">
        <v>20</v>
      </c>
      <c r="B19" s="18">
        <v>2013</v>
      </c>
      <c r="C19" s="38">
        <v>4260583</v>
      </c>
      <c r="D19" s="38">
        <v>82019282</v>
      </c>
      <c r="E19" s="38">
        <f>SUM(C19:D19)</f>
        <v>86279865</v>
      </c>
      <c r="F19" s="34">
        <f>E19*0.1265</f>
        <v>10914402.922499999</v>
      </c>
      <c r="G19" s="34">
        <f>E19*0.05</f>
        <v>4313993.25</v>
      </c>
      <c r="H19" s="34">
        <f>E19*0.0535</f>
        <v>4615972.7774999999</v>
      </c>
      <c r="I19" s="34">
        <f>E19*0.085</f>
        <v>7333788.5250000004</v>
      </c>
      <c r="J19" s="34">
        <f>E19*0.01</f>
        <v>862798.65</v>
      </c>
      <c r="K19" s="34">
        <f>K18/F18*F19</f>
        <v>342913.15763196652</v>
      </c>
      <c r="L19" s="34">
        <f>L18/F18*F19</f>
        <v>1700341.9942401571</v>
      </c>
      <c r="M19" s="37">
        <f>SUM(F19:L19)</f>
        <v>30084211.276872125</v>
      </c>
      <c r="N19" s="37">
        <f>SUM(F19:G19)</f>
        <v>15228396.172499999</v>
      </c>
      <c r="O19" s="30"/>
      <c r="P19" s="18" t="s">
        <v>20</v>
      </c>
      <c r="Q19" s="18">
        <v>2013</v>
      </c>
      <c r="R19" s="35">
        <v>121857.43</v>
      </c>
      <c r="S19" s="35">
        <v>48164.99</v>
      </c>
      <c r="T19" s="35">
        <v>51536.54</v>
      </c>
      <c r="U19" s="35">
        <f>'[1]2012'!U19*1.01</f>
        <v>15607.893600000001</v>
      </c>
      <c r="V19" s="35">
        <f>'[1]2012'!V19*1.01</f>
        <v>6169.1102999999994</v>
      </c>
      <c r="W19" s="35">
        <f>'[1]2012'!W19*1.01</f>
        <v>6600.9660999999996</v>
      </c>
      <c r="X19" s="30"/>
      <c r="Y19" s="18" t="s">
        <v>20</v>
      </c>
      <c r="Z19" s="18">
        <v>2013</v>
      </c>
      <c r="AA19" s="34">
        <f>'[25]GAS TAX NOVEMBER 2012'!$G$21</f>
        <v>10085.11</v>
      </c>
      <c r="AB19" s="34">
        <f>'[25]GAS TAX NOVEMBER 2012'!$G$22</f>
        <v>13283.29</v>
      </c>
      <c r="AC19" s="34">
        <f>'[25]GAS TAX NOVEMBER 2012'!$G$23</f>
        <v>12974.54</v>
      </c>
      <c r="AD19" s="34">
        <f>SUM(AA19:AC19)</f>
        <v>36342.94</v>
      </c>
    </row>
    <row r="20" spans="1:30" ht="15">
      <c r="A20" s="18" t="s">
        <v>19</v>
      </c>
      <c r="B20" s="18">
        <v>2013</v>
      </c>
      <c r="C20" s="38">
        <v>3839935</v>
      </c>
      <c r="D20" s="38">
        <v>84444027</v>
      </c>
      <c r="E20" s="38">
        <f>SUM(C20:D20)</f>
        <v>88283962</v>
      </c>
      <c r="F20" s="34">
        <f>E20*0.1265</f>
        <v>11167921.193</v>
      </c>
      <c r="G20" s="34">
        <f>E20*0.05</f>
        <v>4414198.1000000006</v>
      </c>
      <c r="H20" s="34">
        <f>E20*0.0535</f>
        <v>4723191.9670000002</v>
      </c>
      <c r="I20" s="34">
        <f>E20*0.085</f>
        <v>7504136.7700000005</v>
      </c>
      <c r="J20" s="34">
        <f>E20*0.01</f>
        <v>882839.62</v>
      </c>
      <c r="K20" s="34">
        <f>K19/F19*F20</f>
        <v>350878.29793985584</v>
      </c>
      <c r="L20" s="34">
        <f>L19/F19*F20</f>
        <v>1739837.3074239539</v>
      </c>
      <c r="M20" s="37">
        <f>SUM(F20:L20)</f>
        <v>30783003.255363811</v>
      </c>
      <c r="N20" s="37">
        <f>SUM(F20:G20)</f>
        <v>15582119.293000001</v>
      </c>
      <c r="O20" s="36"/>
      <c r="P20" s="18" t="s">
        <v>19</v>
      </c>
      <c r="Q20" s="18">
        <v>2013</v>
      </c>
      <c r="R20" s="35">
        <v>121857.43</v>
      </c>
      <c r="S20" s="35">
        <v>48164.99</v>
      </c>
      <c r="T20" s="35">
        <v>51536.54</v>
      </c>
      <c r="U20" s="35">
        <f>'[1]2012'!U20*1.01</f>
        <v>21297.425600000002</v>
      </c>
      <c r="V20" s="35">
        <f>'[1]2012'!V20*1.01</f>
        <v>8417.9459999999999</v>
      </c>
      <c r="W20" s="35">
        <f>'[1]2012'!W20*1.01</f>
        <v>9007.2708999999995</v>
      </c>
      <c r="X20" s="30"/>
      <c r="Y20" s="18" t="s">
        <v>19</v>
      </c>
      <c r="Z20" s="18">
        <v>2013</v>
      </c>
      <c r="AA20" s="34">
        <f>'[26]GAS TAX DECEMBER 2012'!$G$21</f>
        <v>27392.37</v>
      </c>
      <c r="AB20" s="34">
        <f>'[26]GAS TAX DECEMBER 2012'!$G$22</f>
        <v>6965.86</v>
      </c>
      <c r="AC20" s="34">
        <f>'[26]GAS TAX DECEMBER 2012'!$G$23</f>
        <v>19679.87</v>
      </c>
      <c r="AD20" s="34">
        <f>SUM(AA20:AC20)</f>
        <v>54038.099999999991</v>
      </c>
    </row>
    <row r="21" spans="1:30" ht="15">
      <c r="A21" s="30"/>
      <c r="B21" s="30"/>
      <c r="C21" s="33">
        <f>SUM(C9:C20)</f>
        <v>47332850</v>
      </c>
      <c r="D21" s="33">
        <f>SUM(D9:D20)</f>
        <v>1037468791</v>
      </c>
      <c r="E21" s="33">
        <f>SUM(E9:E20)</f>
        <v>1084801641</v>
      </c>
      <c r="F21" s="32">
        <f>SUM(F9:F20)</f>
        <v>136342853.78799999</v>
      </c>
      <c r="G21" s="32">
        <f>SUM(G9:G20)</f>
        <v>53890456.070000008</v>
      </c>
      <c r="H21" s="32">
        <f>SUM(H9:H20)</f>
        <v>57662787.952</v>
      </c>
      <c r="I21" s="32">
        <f>SUM(I9:I20)</f>
        <v>92500510.530000016</v>
      </c>
      <c r="J21" s="32">
        <f>SUM(J9:J20)</f>
        <v>10778091.159999998</v>
      </c>
      <c r="K21" s="32">
        <f>SUM(K9:K20)</f>
        <v>4312815.0917877993</v>
      </c>
      <c r="L21" s="32">
        <f>SUM(L9:L20)</f>
        <v>21385183.66347301</v>
      </c>
      <c r="M21" s="32">
        <f>SUM(M9:M20)</f>
        <v>376872698.25526077</v>
      </c>
      <c r="N21" s="32">
        <f>SUM(N9:N20)</f>
        <v>190233309.85800001</v>
      </c>
      <c r="O21" s="30"/>
      <c r="P21" s="30"/>
      <c r="Q21" s="30"/>
      <c r="R21" s="28">
        <f>SUM(R9:R20)</f>
        <v>1462289.1599999995</v>
      </c>
      <c r="S21" s="28">
        <f>SUM(S9:S20)</f>
        <v>577979.88</v>
      </c>
      <c r="T21" s="28">
        <f>SUM(T9:T20)</f>
        <v>618438.48</v>
      </c>
      <c r="U21" s="31">
        <f>[1]INPUTS!N91*1.05</f>
        <v>744487.10699999996</v>
      </c>
      <c r="V21" s="31">
        <f>[1]INPUTS!O91*1.05</f>
        <v>294263.61300000001</v>
      </c>
      <c r="W21" s="31">
        <f>SUM(W9:W20)</f>
        <v>81119.442999999999</v>
      </c>
      <c r="X21" s="30"/>
      <c r="Y21" s="30"/>
      <c r="Z21" s="30"/>
      <c r="AA21" s="29">
        <f>SUM(AA9:AA20)</f>
        <v>154617.52000000002</v>
      </c>
      <c r="AB21" s="29">
        <f>SUM(AB9:AB20)</f>
        <v>164467.72</v>
      </c>
      <c r="AC21" s="29">
        <f>SUM(AC9:AC20)</f>
        <v>139072.67000000001</v>
      </c>
      <c r="AD21" s="28">
        <f>SUM(AD9:AD20)</f>
        <v>458157.91</v>
      </c>
    </row>
    <row r="23" spans="1:30" ht="15">
      <c r="A23" s="27" t="s">
        <v>36</v>
      </c>
      <c r="B23" s="27" t="s">
        <v>35</v>
      </c>
      <c r="C23" s="26">
        <f>C9+C10+C11+C12+C13+C14+'[1]2012'!C15+'[1]2012'!C16+'[1]2012'!C17+'[1]2012'!C18+'[1]2012'!C19+'[1]2012'!C20</f>
        <v>47332850</v>
      </c>
      <c r="D23" s="26">
        <f>D9+D10+D11+D12+D13+D14+'[1]2012'!D15+'[1]2012'!D16+'[1]2012'!D17+'[1]2012'!D18+'[1]2012'!D19+'[1]2012'!D20</f>
        <v>1037468791</v>
      </c>
      <c r="E23" s="26">
        <f>E9+E10+E11+E12+E13+E14+'[1]2012'!E15+'[1]2012'!E16+'[1]2012'!E17+'[1]2012'!E18+'[1]2012'!E19+'[1]2012'!E20</f>
        <v>1084801641</v>
      </c>
    </row>
    <row r="24" spans="1:30">
      <c r="M24" s="25"/>
    </row>
    <row r="26" spans="1:30" ht="18">
      <c r="C26" s="12" t="s">
        <v>34</v>
      </c>
    </row>
    <row r="28" spans="1:30" ht="17">
      <c r="C28" s="9" t="s">
        <v>30</v>
      </c>
      <c r="D28" s="9" t="s">
        <v>29</v>
      </c>
      <c r="E28" s="9" t="s">
        <v>28</v>
      </c>
      <c r="F28" s="9" t="s">
        <v>27</v>
      </c>
      <c r="G28" s="9" t="s">
        <v>26</v>
      </c>
      <c r="H28" s="9" t="s">
        <v>25</v>
      </c>
      <c r="I28" s="9" t="s">
        <v>24</v>
      </c>
      <c r="J28" s="9" t="s">
        <v>23</v>
      </c>
      <c r="K28" s="9" t="s">
        <v>22</v>
      </c>
      <c r="L28" s="9" t="s">
        <v>21</v>
      </c>
      <c r="M28" s="9" t="s">
        <v>20</v>
      </c>
      <c r="N28" s="9" t="s">
        <v>19</v>
      </c>
      <c r="O28" s="9" t="s">
        <v>18</v>
      </c>
    </row>
    <row r="29" spans="1:30" ht="15">
      <c r="A29" s="6" t="s">
        <v>17</v>
      </c>
      <c r="B29" s="18"/>
      <c r="C29" s="24">
        <f>'[11]Stat 6'!$B$18</f>
        <v>8061</v>
      </c>
      <c r="D29" s="24">
        <f>'[13]Stat 6'!$B$19</f>
        <v>6861</v>
      </c>
      <c r="E29" s="24">
        <f>'[15]Stat 6'!$B$19</f>
        <v>7265</v>
      </c>
      <c r="F29" s="23">
        <f>'[2]Stat 6'!$B$21</f>
        <v>16009</v>
      </c>
      <c r="G29" s="23">
        <f>'[3]Stat 6'!$B$21</f>
        <v>5711</v>
      </c>
      <c r="H29" s="23">
        <f>'[4]Stat 6'!$B$20</f>
        <v>12010</v>
      </c>
      <c r="I29" s="23">
        <f>'[5]Stat 6'!$B$19</f>
        <v>12876</v>
      </c>
      <c r="J29" s="23">
        <f>'[6]Stat 6'!$B$19</f>
        <v>16633</v>
      </c>
      <c r="K29" s="23">
        <f>'[7]Stat 6'!$B$20</f>
        <v>14747</v>
      </c>
      <c r="L29" s="23">
        <f>'[8]Stat 6'!$B$19</f>
        <v>8041</v>
      </c>
      <c r="M29" s="23">
        <f>'[9]Stat 6'!$B$19</f>
        <v>7997</v>
      </c>
      <c r="N29" s="23">
        <f>'[10]Stat 6'!$B$19</f>
        <v>4026</v>
      </c>
      <c r="O29" s="23">
        <f>SUM(C29:N29)</f>
        <v>120237</v>
      </c>
    </row>
    <row r="30" spans="1:30" ht="15">
      <c r="A30" s="6" t="s">
        <v>16</v>
      </c>
      <c r="B30" s="18"/>
      <c r="C30" s="24">
        <f>'[11]Stat 6'!$C$18</f>
        <v>0</v>
      </c>
      <c r="D30" s="24">
        <f>'[13]Stat 6'!$C$19</f>
        <v>13967</v>
      </c>
      <c r="E30" s="24">
        <f>'[15]Stat 6'!$C$19</f>
        <v>0</v>
      </c>
      <c r="F30" s="23">
        <f>'[2]Stat 6'!$C$21</f>
        <v>0</v>
      </c>
      <c r="G30" s="23">
        <f>'[3]Stat 6'!$C$21</f>
        <v>13675</v>
      </c>
      <c r="H30" s="23">
        <f>'[4]Stat 6'!$C$20</f>
        <v>0</v>
      </c>
      <c r="I30" s="23">
        <f>'[5]Stat 6'!$C$19</f>
        <v>4915</v>
      </c>
      <c r="J30" s="23">
        <f>'[6]Stat 6'!$C$19</f>
        <v>4968</v>
      </c>
      <c r="K30" s="23">
        <f>'[7]Stat 6'!$C$20</f>
        <v>8687</v>
      </c>
      <c r="L30" s="23">
        <f>'[8]Stat 6'!$C$19</f>
        <v>5012</v>
      </c>
      <c r="M30" s="23">
        <f>'[9]Stat 6'!$C$19</f>
        <v>0</v>
      </c>
      <c r="N30" s="23">
        <f>'[10]Stat 6'!$C$19</f>
        <v>0</v>
      </c>
      <c r="O30" s="23">
        <f>SUM(C30:N30)</f>
        <v>51224</v>
      </c>
    </row>
    <row r="31" spans="1:30" ht="15">
      <c r="A31" s="6" t="s">
        <v>15</v>
      </c>
      <c r="B31" s="18"/>
      <c r="C31" s="24">
        <f>'[11]Stat 6'!$D$18</f>
        <v>67646</v>
      </c>
      <c r="D31" s="24">
        <f>'[13]Stat 6'!$D$19</f>
        <v>88825</v>
      </c>
      <c r="E31" s="24">
        <f>'[15]Stat 6'!$D$19</f>
        <v>70831</v>
      </c>
      <c r="F31" s="23">
        <f>'[2]Stat 6'!$D$21</f>
        <v>59416</v>
      </c>
      <c r="G31" s="23">
        <f>'[3]Stat 6'!$D$21</f>
        <v>99206</v>
      </c>
      <c r="H31" s="23">
        <f>'[4]Stat 6'!$D$20</f>
        <v>72993</v>
      </c>
      <c r="I31" s="23">
        <f>'[5]Stat 6'!$D$19</f>
        <v>64702</v>
      </c>
      <c r="J31" s="23">
        <f>'[6]Stat 6'!$D$19</f>
        <v>75471</v>
      </c>
      <c r="K31" s="23">
        <f>'[7]Stat 6'!$D$20</f>
        <v>96005</v>
      </c>
      <c r="L31" s="23">
        <f>'[8]Stat 6'!$D$19</f>
        <v>74250</v>
      </c>
      <c r="M31" s="23">
        <f>'[9]Stat 6'!$D$19</f>
        <v>83835</v>
      </c>
      <c r="N31" s="23">
        <f>'[10]Stat 6'!$D$19</f>
        <v>56068</v>
      </c>
      <c r="O31" s="23">
        <f>SUM(C31:N31)</f>
        <v>909248</v>
      </c>
    </row>
    <row r="32" spans="1:30" ht="15">
      <c r="A32" s="6" t="s">
        <v>14</v>
      </c>
      <c r="B32" s="18"/>
      <c r="C32" s="24">
        <f>'[11]Stat 6'!$E$18</f>
        <v>0</v>
      </c>
      <c r="D32" s="24">
        <f>'[13]Stat 6'!$E$19</f>
        <v>8180</v>
      </c>
      <c r="E32" s="24">
        <f>'[15]Stat 6'!$E$19</f>
        <v>7205</v>
      </c>
      <c r="F32" s="23">
        <f>'[2]Stat 6'!$E$21</f>
        <v>7976</v>
      </c>
      <c r="G32" s="23">
        <f>'[3]Stat 6'!$E$21</f>
        <v>0</v>
      </c>
      <c r="H32" s="23">
        <f>'[4]Stat 6'!$E$20</f>
        <v>8694</v>
      </c>
      <c r="I32" s="23">
        <f>'[5]Stat 6'!$E$19</f>
        <v>8739</v>
      </c>
      <c r="J32" s="23">
        <f>'[6]Stat 6'!$E$19</f>
        <v>7885</v>
      </c>
      <c r="K32" s="23">
        <f>'[7]Stat 6'!$E$20</f>
        <v>7950</v>
      </c>
      <c r="L32" s="23">
        <f>'[8]Stat 6'!$E$19</f>
        <v>9006</v>
      </c>
      <c r="M32" s="23">
        <f>'[9]Stat 6'!$E$19</f>
        <v>0</v>
      </c>
      <c r="N32" s="23">
        <f>'[10]Stat 6'!$E$19</f>
        <v>8077</v>
      </c>
      <c r="O32" s="23">
        <f>SUM(C32:N32)</f>
        <v>73712</v>
      </c>
    </row>
    <row r="33" spans="1:15" ht="15">
      <c r="A33" s="6" t="s">
        <v>13</v>
      </c>
      <c r="B33" s="18"/>
      <c r="C33" s="24">
        <f>'[11]Stat 6'!$F$18</f>
        <v>0</v>
      </c>
      <c r="D33" s="24">
        <f>'[13]Stat 6'!$F$19</f>
        <v>0</v>
      </c>
      <c r="E33" s="24">
        <f>'[15]Stat 6'!$F$19</f>
        <v>8115</v>
      </c>
      <c r="F33" s="23">
        <f>'[2]Stat 6'!$F$21</f>
        <v>0</v>
      </c>
      <c r="G33" s="23">
        <f>'[3]Stat 6'!$F$21</f>
        <v>16857</v>
      </c>
      <c r="H33" s="23">
        <f>'[4]Stat 6'!$F$20</f>
        <v>7790</v>
      </c>
      <c r="I33" s="23">
        <f>'[5]Stat 6'!$F$19</f>
        <v>18674</v>
      </c>
      <c r="J33" s="23">
        <f>'[6]Stat 6'!$F$19</f>
        <v>15281</v>
      </c>
      <c r="K33" s="23">
        <f>'[7]Stat 6'!$F$20</f>
        <v>11302</v>
      </c>
      <c r="L33" s="23">
        <f>'[8]Stat 6'!$F$19</f>
        <v>8106</v>
      </c>
      <c r="M33" s="23">
        <f>'[9]Stat 6'!$F$19</f>
        <v>11575</v>
      </c>
      <c r="N33" s="23">
        <f>'[10]Stat 6'!$F$19</f>
        <v>10715</v>
      </c>
      <c r="O33" s="23">
        <f>SUM(C33:N33)</f>
        <v>108415</v>
      </c>
    </row>
    <row r="34" spans="1:15" ht="15">
      <c r="A34" s="6" t="s">
        <v>12</v>
      </c>
      <c r="B34" s="18"/>
      <c r="C34" s="24">
        <f>'[11]Stat 6'!$G$18</f>
        <v>0</v>
      </c>
      <c r="D34" s="24">
        <f>'[13]Stat 6'!$G$19</f>
        <v>0</v>
      </c>
      <c r="E34" s="24">
        <f>'[15]Stat 6'!$G$19</f>
        <v>0</v>
      </c>
      <c r="F34" s="23">
        <f>'[2]Stat 6'!$G$21</f>
        <v>0</v>
      </c>
      <c r="G34" s="23">
        <f>'[3]Stat 6'!$G$21</f>
        <v>0</v>
      </c>
      <c r="H34" s="23">
        <f>'[4]Stat 6'!$G$20</f>
        <v>0</v>
      </c>
      <c r="I34" s="23">
        <f>'[5]Stat 6'!$G$19</f>
        <v>0</v>
      </c>
      <c r="J34" s="23">
        <f>'[6]Stat 6'!$G$19</f>
        <v>0</v>
      </c>
      <c r="K34" s="23">
        <f>'[7]Stat 6'!$G$20</f>
        <v>0</v>
      </c>
      <c r="L34" s="23">
        <f>'[8]Stat 6'!$G$19</f>
        <v>0</v>
      </c>
      <c r="M34" s="23">
        <f>'[9]Stat 6'!$G$19</f>
        <v>0</v>
      </c>
      <c r="N34" s="23">
        <f>'[10]Stat 6'!$G$19</f>
        <v>0</v>
      </c>
      <c r="O34" s="23">
        <f>SUM(C34:N34)</f>
        <v>0</v>
      </c>
    </row>
    <row r="35" spans="1:15" ht="15">
      <c r="A35" s="6" t="s">
        <v>11</v>
      </c>
      <c r="B35" s="18"/>
      <c r="C35" s="24">
        <f>'[11]Stat 6'!$H$18</f>
        <v>0</v>
      </c>
      <c r="D35" s="24">
        <f>'[13]Stat 6'!$H$19</f>
        <v>0</v>
      </c>
      <c r="E35" s="24">
        <f>'[15]Stat 6'!$H$19</f>
        <v>0</v>
      </c>
      <c r="F35" s="23">
        <f>'[2]Stat 6'!$H$21</f>
        <v>0</v>
      </c>
      <c r="G35" s="23">
        <f>'[3]Stat 6'!$H$21</f>
        <v>0</v>
      </c>
      <c r="H35" s="23">
        <f>'[4]Stat 6'!$H$20</f>
        <v>0</v>
      </c>
      <c r="I35" s="23">
        <f>'[5]Stat 6'!$H$19</f>
        <v>0</v>
      </c>
      <c r="J35" s="23">
        <f>'[6]Stat 6'!$H$19</f>
        <v>2947</v>
      </c>
      <c r="K35" s="23">
        <f>'[7]Stat 6'!$H$20</f>
        <v>0</v>
      </c>
      <c r="L35" s="23">
        <f>'[8]Stat 6'!$H$19</f>
        <v>0</v>
      </c>
      <c r="M35" s="23">
        <f>'[9]Stat 6'!$H$19</f>
        <v>0</v>
      </c>
      <c r="N35" s="23">
        <f>'[10]Stat 6'!$H$19</f>
        <v>0</v>
      </c>
      <c r="O35" s="23">
        <f>SUM(C35:N35)</f>
        <v>2947</v>
      </c>
    </row>
    <row r="36" spans="1:15" ht="15">
      <c r="A36" s="6" t="s">
        <v>10</v>
      </c>
      <c r="B36" s="18"/>
      <c r="C36" s="24">
        <f>'[11]Stat 6'!$I$18</f>
        <v>0</v>
      </c>
      <c r="D36" s="24">
        <f>'[13]Stat 6'!$I$19</f>
        <v>7164</v>
      </c>
      <c r="E36" s="24">
        <f>'[15]Stat 6'!$I$19</f>
        <v>0</v>
      </c>
      <c r="F36" s="23">
        <f>'[2]Stat 6'!$I$21</f>
        <v>0</v>
      </c>
      <c r="G36" s="23">
        <f>'[3]Stat 6'!$I$21</f>
        <v>7621</v>
      </c>
      <c r="H36" s="23">
        <f>'[4]Stat 6'!$I$20</f>
        <v>7844</v>
      </c>
      <c r="I36" s="23">
        <f>'[5]Stat 6'!$I$19</f>
        <v>12342</v>
      </c>
      <c r="J36" s="23">
        <f>'[6]Stat 6'!$I$19</f>
        <v>16235</v>
      </c>
      <c r="K36" s="23">
        <f>'[7]Stat 6'!$I$20</f>
        <v>0</v>
      </c>
      <c r="L36" s="23">
        <f>'[8]Stat 6'!$I$19</f>
        <v>7995</v>
      </c>
      <c r="M36" s="23">
        <f>'[9]Stat 6'!$I$19</f>
        <v>0</v>
      </c>
      <c r="N36" s="23">
        <f>'[10]Stat 6'!$I$19</f>
        <v>0</v>
      </c>
      <c r="O36" s="23">
        <f>SUM(C36:N36)</f>
        <v>59201</v>
      </c>
    </row>
    <row r="37" spans="1:15" ht="15">
      <c r="A37" s="6" t="s">
        <v>9</v>
      </c>
      <c r="B37" s="18"/>
      <c r="C37" s="24">
        <f>'[11]Stat 6'!$J$18</f>
        <v>0</v>
      </c>
      <c r="D37" s="24">
        <f>'[13]Stat 6'!$J$19</f>
        <v>0</v>
      </c>
      <c r="E37" s="24">
        <f>'[15]Stat 6'!$J$19</f>
        <v>8540</v>
      </c>
      <c r="F37" s="23">
        <f>'[2]Stat 6'!$J$21</f>
        <v>0</v>
      </c>
      <c r="G37" s="23">
        <f>'[3]Stat 6'!$J$21</f>
        <v>0</v>
      </c>
      <c r="H37" s="23">
        <f>'[4]Stat 6'!$J$20</f>
        <v>7915</v>
      </c>
      <c r="I37" s="23">
        <f>'[5]Stat 6'!$J$19</f>
        <v>8543</v>
      </c>
      <c r="J37" s="23">
        <f>'[6]Stat 6'!$J$19</f>
        <v>0</v>
      </c>
      <c r="K37" s="23">
        <f>'[7]Stat 6'!$J$20</f>
        <v>0</v>
      </c>
      <c r="L37" s="23">
        <f>'[8]Stat 6'!$J$19</f>
        <v>0</v>
      </c>
      <c r="M37" s="23">
        <f>'[9]Stat 6'!$J$19</f>
        <v>0</v>
      </c>
      <c r="N37" s="23">
        <f>'[10]Stat 6'!$J$19</f>
        <v>0</v>
      </c>
      <c r="O37" s="23">
        <f>SUM(C37:N37)</f>
        <v>24998</v>
      </c>
    </row>
    <row r="38" spans="1:15" ht="15">
      <c r="A38" s="6" t="s">
        <v>8</v>
      </c>
      <c r="B38" s="18"/>
      <c r="C38" s="24">
        <f>'[11]Stat 6'!$K$18</f>
        <v>0</v>
      </c>
      <c r="D38" s="24">
        <f>'[13]Stat 6'!$K$19</f>
        <v>0</v>
      </c>
      <c r="E38" s="24">
        <f>'[15]Stat 6'!$K$19</f>
        <v>0</v>
      </c>
      <c r="F38" s="23">
        <f>'[2]Stat 6'!$K$21</f>
        <v>0</v>
      </c>
      <c r="G38" s="23">
        <f>'[3]Stat 6'!$K$21</f>
        <v>0</v>
      </c>
      <c r="H38" s="23">
        <f>'[4]Stat 6'!$K$20</f>
        <v>0</v>
      </c>
      <c r="I38" s="23">
        <f>'[5]Stat 6'!$K$19</f>
        <v>0</v>
      </c>
      <c r="J38" s="23">
        <f>'[6]Stat 6'!$K$19</f>
        <v>0</v>
      </c>
      <c r="K38" s="23">
        <f>'[7]Stat 6'!$K$20</f>
        <v>0</v>
      </c>
      <c r="L38" s="23">
        <f>'[8]Stat 6'!$K$19</f>
        <v>0</v>
      </c>
      <c r="M38" s="23">
        <f>'[9]Stat 6'!$K$19</f>
        <v>0</v>
      </c>
      <c r="N38" s="23">
        <f>'[10]Stat 6'!$K$19</f>
        <v>0</v>
      </c>
      <c r="O38" s="23">
        <f>SUM(C38:N38)</f>
        <v>0</v>
      </c>
    </row>
    <row r="39" spans="1:15" ht="15">
      <c r="A39" s="6" t="s">
        <v>7</v>
      </c>
      <c r="B39" s="18"/>
      <c r="C39" s="24">
        <f>'[11]Stat 6'!$L$18</f>
        <v>24</v>
      </c>
      <c r="D39" s="24">
        <f>'[13]Stat 6'!$L$19</f>
        <v>17</v>
      </c>
      <c r="E39" s="24">
        <f>'[15]Stat 6'!$L$19</f>
        <v>683</v>
      </c>
      <c r="F39" s="23">
        <f>'[2]Stat 6'!$L$21</f>
        <v>6204</v>
      </c>
      <c r="G39" s="23">
        <f>'[3]Stat 6'!$L$21</f>
        <v>8247</v>
      </c>
      <c r="H39" s="23">
        <f>'[4]Stat 6'!$L$20</f>
        <v>31</v>
      </c>
      <c r="I39" s="23">
        <f>'[5]Stat 6'!$L$19</f>
        <v>7844</v>
      </c>
      <c r="J39" s="23">
        <f>'[6]Stat 6'!$L$19</f>
        <v>3327</v>
      </c>
      <c r="K39" s="23">
        <f>'[7]Stat 6'!$L$20</f>
        <v>3813</v>
      </c>
      <c r="L39" s="23">
        <f>'[8]Stat 6'!$L$19</f>
        <v>8807</v>
      </c>
      <c r="M39" s="23">
        <f>'[9]Stat 6'!$L$19</f>
        <v>7308</v>
      </c>
      <c r="N39" s="23">
        <f>'[10]Stat 6'!$L$19</f>
        <v>3495</v>
      </c>
      <c r="O39" s="23">
        <f>SUM(C39:N39)</f>
        <v>49800</v>
      </c>
    </row>
    <row r="40" spans="1:15" ht="15">
      <c r="A40" s="6" t="s">
        <v>6</v>
      </c>
      <c r="B40" s="18"/>
      <c r="C40" s="24">
        <f>'[11]Stat 6'!$M$18</f>
        <v>0</v>
      </c>
      <c r="D40" s="24">
        <f>'[13]Stat 6'!$M$19</f>
        <v>0</v>
      </c>
      <c r="E40" s="24">
        <f>'[15]Stat 6'!$M$19</f>
        <v>0</v>
      </c>
      <c r="F40" s="23">
        <f>'[2]Stat 6'!$M$21</f>
        <v>0</v>
      </c>
      <c r="G40" s="23">
        <f>'[3]Stat 6'!$M$21</f>
        <v>2057</v>
      </c>
      <c r="H40" s="23">
        <f>'[4]Stat 6'!$M$20</f>
        <v>0</v>
      </c>
      <c r="I40" s="23">
        <f>'[5]Stat 6'!$M$19</f>
        <v>0</v>
      </c>
      <c r="J40" s="23">
        <f>'[6]Stat 6'!$M$19</f>
        <v>0</v>
      </c>
      <c r="K40" s="23">
        <f>'[7]Stat 6'!$M$20</f>
        <v>0</v>
      </c>
      <c r="L40" s="23">
        <f>'[8]Stat 6'!$M$19</f>
        <v>0</v>
      </c>
      <c r="M40" s="23">
        <f>'[9]Stat 6'!$M$19</f>
        <v>2421</v>
      </c>
      <c r="N40" s="23">
        <f>'[10]Stat 6'!$M$19</f>
        <v>0</v>
      </c>
      <c r="O40" s="23">
        <f>SUM(C40:N40)</f>
        <v>4478</v>
      </c>
    </row>
    <row r="41" spans="1:15">
      <c r="A41" s="6" t="s">
        <v>5</v>
      </c>
      <c r="C41" s="24">
        <f>'[11]Stat 6'!$N$18</f>
        <v>0</v>
      </c>
      <c r="D41" s="24">
        <f>'[13]Stat 6'!$N$19</f>
        <v>0</v>
      </c>
      <c r="E41" s="24">
        <f>'[15]Stat 6'!$N$19</f>
        <v>0</v>
      </c>
      <c r="F41" s="23">
        <f>'[2]Stat 6'!$N$21</f>
        <v>0</v>
      </c>
      <c r="G41" s="23">
        <f>'[3]Stat 6'!$N$21</f>
        <v>8339</v>
      </c>
      <c r="H41" s="23">
        <f>'[4]Stat 6'!$N$20</f>
        <v>0</v>
      </c>
      <c r="I41" s="23">
        <f>'[5]Stat 6'!$N$19</f>
        <v>0</v>
      </c>
      <c r="J41" s="23">
        <f>'[6]Stat 6'!$N$19</f>
        <v>7839</v>
      </c>
      <c r="K41" s="23">
        <f>'[7]Stat 6'!$N$20</f>
        <v>0</v>
      </c>
      <c r="L41" s="23">
        <f>'[8]Stat 6'!$N$19</f>
        <v>0</v>
      </c>
      <c r="M41" s="23">
        <f>'[9]Stat 6'!$N$19</f>
        <v>8581</v>
      </c>
      <c r="N41" s="23">
        <f>'[10]Stat 6'!$N$19</f>
        <v>0</v>
      </c>
      <c r="O41" s="23">
        <f>SUM(C41:N41)</f>
        <v>24759</v>
      </c>
    </row>
    <row r="42" spans="1:15">
      <c r="A42" s="6" t="s">
        <v>4</v>
      </c>
      <c r="C42" s="24">
        <f>'[11]Stat 6'!$O$18</f>
        <v>0</v>
      </c>
      <c r="D42" s="24">
        <f>'[13]Stat 6'!$O$19</f>
        <v>0</v>
      </c>
      <c r="E42" s="24">
        <f>'[15]Stat 6'!$O$19</f>
        <v>0</v>
      </c>
      <c r="F42" s="23">
        <f>'[2]Stat 6'!$O$21</f>
        <v>8963</v>
      </c>
      <c r="G42" s="23">
        <f>'[3]Stat 6'!$O$21</f>
        <v>0</v>
      </c>
      <c r="H42" s="23">
        <f>'[4]Stat 6'!$O$20</f>
        <v>0</v>
      </c>
      <c r="I42" s="23">
        <f>'[5]Stat 6'!$O$19</f>
        <v>0</v>
      </c>
      <c r="J42" s="23">
        <f>'[6]Stat 6'!$O$19</f>
        <v>0</v>
      </c>
      <c r="K42" s="23">
        <f>'[7]Stat 6'!$O$20</f>
        <v>8677</v>
      </c>
      <c r="L42" s="23">
        <f>'[8]Stat 6'!$O$19</f>
        <v>0</v>
      </c>
      <c r="M42" s="23">
        <f>'[9]Stat 6'!$O$19</f>
        <v>0</v>
      </c>
      <c r="N42" s="23">
        <f>'[10]Stat 6'!$O$19</f>
        <v>0</v>
      </c>
      <c r="O42" s="23">
        <f>SUM(C42:N42)</f>
        <v>17640</v>
      </c>
    </row>
    <row r="43" spans="1:15">
      <c r="A43" s="6" t="s">
        <v>3</v>
      </c>
      <c r="C43" s="24">
        <f>'[11]Stat 6'!$P$18</f>
        <v>0</v>
      </c>
      <c r="D43" s="24">
        <f>'[13]Stat 6'!$P$19</f>
        <v>0</v>
      </c>
      <c r="E43" s="24">
        <f>'[15]Stat 6'!$P$19</f>
        <v>0</v>
      </c>
      <c r="F43" s="23">
        <f>'[2]Stat 6'!$P$21</f>
        <v>0</v>
      </c>
      <c r="G43" s="23">
        <f>'[3]Stat 6'!$P$21</f>
        <v>0</v>
      </c>
      <c r="H43" s="23">
        <f>'[4]Stat 6'!$P$20</f>
        <v>0</v>
      </c>
      <c r="I43" s="23">
        <f>'[5]Stat 6'!$P$19</f>
        <v>0</v>
      </c>
      <c r="J43" s="23">
        <f>'[6]Stat 6'!$P$19</f>
        <v>0</v>
      </c>
      <c r="K43" s="23">
        <f>'[7]Stat 6'!$P$20</f>
        <v>0</v>
      </c>
      <c r="L43" s="23">
        <f>'[8]Stat 6'!$P$19</f>
        <v>0</v>
      </c>
      <c r="M43" s="23">
        <f>'[9]Stat 6'!$P$19</f>
        <v>0</v>
      </c>
      <c r="N43" s="23">
        <f>'[10]Stat 6'!$P$19</f>
        <v>0</v>
      </c>
      <c r="O43" s="23">
        <f>SUM(C43:N43)</f>
        <v>0</v>
      </c>
    </row>
    <row r="44" spans="1:15">
      <c r="A44" s="6" t="s">
        <v>2</v>
      </c>
      <c r="C44" s="24">
        <f>'[11]Stat 6'!$Q$18</f>
        <v>6768</v>
      </c>
      <c r="D44" s="24">
        <f>'[13]Stat 6'!$Q$19</f>
        <v>15721</v>
      </c>
      <c r="E44" s="24">
        <f>'[15]Stat 6'!$Q$19</f>
        <v>8026</v>
      </c>
      <c r="F44" s="23">
        <f>'[2]Stat 6'!$Q$21</f>
        <v>27539</v>
      </c>
      <c r="G44" s="23">
        <f>'[3]Stat 6'!$Q$21</f>
        <v>29563</v>
      </c>
      <c r="H44" s="23">
        <f>'[4]Stat 6'!$Q$20</f>
        <v>20999</v>
      </c>
      <c r="I44" s="23">
        <f>'[5]Stat 6'!$Q$19</f>
        <v>20350</v>
      </c>
      <c r="J44" s="23">
        <f>'[6]Stat 6'!$Q$19</f>
        <v>29914</v>
      </c>
      <c r="K44" s="23">
        <f>'[7]Stat 6'!$Q$20</f>
        <v>50698</v>
      </c>
      <c r="L44" s="23">
        <f>'[8]Stat 6'!$Q$19</f>
        <v>4493</v>
      </c>
      <c r="M44" s="23">
        <f>'[9]Stat 6'!$Q$19</f>
        <v>15004</v>
      </c>
      <c r="N44" s="23">
        <f>'[10]Stat 6'!$Q$19</f>
        <v>12867</v>
      </c>
      <c r="O44" s="23">
        <f>SUM(C44:N44)</f>
        <v>241942</v>
      </c>
    </row>
    <row r="45" spans="1:15">
      <c r="A45" s="6" t="s">
        <v>1</v>
      </c>
      <c r="C45" s="22">
        <f>'[11]Stat 6'!$R$18</f>
        <v>4002</v>
      </c>
      <c r="D45" s="22">
        <f>'[13]Stat 6'!$R$19</f>
        <v>5120</v>
      </c>
      <c r="E45" s="22">
        <f>'[15]Stat 6'!$R$19</f>
        <v>4000</v>
      </c>
      <c r="F45" s="21">
        <f>'[2]Stat 6'!$R$21</f>
        <v>3036</v>
      </c>
      <c r="G45" s="21">
        <f>'[3]Stat 6'!$R$21</f>
        <v>0</v>
      </c>
      <c r="H45" s="21">
        <f>'[4]Stat 6'!$R$20</f>
        <v>12093</v>
      </c>
      <c r="I45" s="21">
        <f>'[5]Stat 6'!$R$19</f>
        <v>0</v>
      </c>
      <c r="J45" s="21">
        <f>'[6]Stat 6'!$R$19</f>
        <v>3933</v>
      </c>
      <c r="K45" s="21">
        <f>'[7]Stat 6'!$R$20</f>
        <v>0</v>
      </c>
      <c r="L45" s="21">
        <f>'[8]Stat 6'!$R$19</f>
        <v>4018</v>
      </c>
      <c r="M45" s="21">
        <f>'[9]Stat 6'!$R$19</f>
        <v>0</v>
      </c>
      <c r="N45" s="21">
        <f>'[10]Stat 6'!$R$19</f>
        <v>0</v>
      </c>
      <c r="O45" s="21">
        <f>SUM(C45:N45)</f>
        <v>36202</v>
      </c>
    </row>
    <row r="46" spans="1:15" ht="17">
      <c r="A46" s="3" t="s">
        <v>0</v>
      </c>
      <c r="C46" s="19">
        <f>SUM(C29:C45)</f>
        <v>86501</v>
      </c>
      <c r="D46" s="20">
        <f>SUM(D29:D45)</f>
        <v>145855</v>
      </c>
      <c r="E46" s="19">
        <f>SUM(E29:E45)</f>
        <v>114665</v>
      </c>
      <c r="F46" s="19">
        <f>SUM(F29:F45)</f>
        <v>129143</v>
      </c>
      <c r="G46" s="19">
        <f>SUM(G29:G45)</f>
        <v>191276</v>
      </c>
      <c r="H46" s="19">
        <f>SUM(H29:H45)</f>
        <v>150369</v>
      </c>
      <c r="I46" s="19">
        <f>SUM(I29:I45)</f>
        <v>158985</v>
      </c>
      <c r="J46" s="19">
        <f>SUM(J29:J45)</f>
        <v>184433</v>
      </c>
      <c r="K46" s="19">
        <f>SUM(K29:K45)</f>
        <v>201879</v>
      </c>
      <c r="L46" s="19">
        <f>SUM(L29:L45)</f>
        <v>129728</v>
      </c>
      <c r="M46" s="19">
        <f>SUM(M29:M45)</f>
        <v>136721</v>
      </c>
      <c r="N46" s="19">
        <f>SUM(N29:N45)</f>
        <v>95248</v>
      </c>
      <c r="O46" s="19">
        <f>SUM(O29:O45)</f>
        <v>1724803</v>
      </c>
    </row>
    <row r="47" spans="1:15">
      <c r="D47" s="11"/>
    </row>
    <row r="48" spans="1:15">
      <c r="D48" s="11"/>
    </row>
    <row r="49" spans="1:15">
      <c r="D49" s="11"/>
    </row>
    <row r="50" spans="1:15" ht="18">
      <c r="C50" s="12" t="s">
        <v>33</v>
      </c>
      <c r="D50" s="11"/>
      <c r="G50" s="12" t="s">
        <v>32</v>
      </c>
    </row>
    <row r="51" spans="1:15">
      <c r="D51" s="11"/>
    </row>
    <row r="52" spans="1:15" ht="17">
      <c r="C52" s="9" t="s">
        <v>30</v>
      </c>
      <c r="D52" s="10" t="s">
        <v>29</v>
      </c>
      <c r="E52" s="9" t="s">
        <v>28</v>
      </c>
      <c r="F52" s="9" t="s">
        <v>27</v>
      </c>
      <c r="G52" s="9" t="s">
        <v>26</v>
      </c>
      <c r="H52" s="9" t="s">
        <v>25</v>
      </c>
      <c r="I52" s="9" t="s">
        <v>24</v>
      </c>
      <c r="J52" s="9" t="s">
        <v>23</v>
      </c>
      <c r="K52" s="9" t="s">
        <v>22</v>
      </c>
      <c r="L52" s="9" t="s">
        <v>21</v>
      </c>
      <c r="M52" s="9" t="s">
        <v>20</v>
      </c>
      <c r="N52" s="9" t="s">
        <v>19</v>
      </c>
      <c r="O52" s="9" t="s">
        <v>18</v>
      </c>
    </row>
    <row r="53" spans="1:15" ht="15">
      <c r="A53" s="6" t="s">
        <v>17</v>
      </c>
      <c r="B53" s="18"/>
      <c r="C53" s="17">
        <f>'[11]Stat 6a'!B12</f>
        <v>158</v>
      </c>
      <c r="D53" s="17">
        <f>'[13]Stat 6a'!B12</f>
        <v>134.47999999999999</v>
      </c>
      <c r="E53" s="17">
        <f>'[15]Stat 6a'!B12</f>
        <v>142.38999999999999</v>
      </c>
      <c r="F53" s="16">
        <f>'[2]Stat 6a'!B12</f>
        <v>313.77999999999997</v>
      </c>
      <c r="G53" s="16">
        <f>'[3]Stat 6a'!B12</f>
        <v>111.94</v>
      </c>
      <c r="H53" s="16">
        <f>'[4]Stat 6a'!B12</f>
        <v>235.4</v>
      </c>
      <c r="I53" s="16">
        <f>'[5]Stat 6a'!B12</f>
        <v>252.37</v>
      </c>
      <c r="J53" s="16">
        <f>'[6]Stat 6a'!B12</f>
        <v>326.01</v>
      </c>
      <c r="K53" s="16">
        <f>'[7]Stat 6a'!B12</f>
        <v>289.04000000000002</v>
      </c>
      <c r="L53" s="16">
        <v>157.6</v>
      </c>
      <c r="M53" s="16">
        <f>'[9]Stat 6a'!B12</f>
        <v>156.74</v>
      </c>
      <c r="N53" s="16">
        <f>'[10]Stat 6a'!B12</f>
        <v>78.91</v>
      </c>
      <c r="O53" s="16">
        <f>SUM(C53:N53)</f>
        <v>2356.66</v>
      </c>
    </row>
    <row r="54" spans="1:15" ht="15">
      <c r="A54" s="6" t="s">
        <v>16</v>
      </c>
      <c r="B54" s="18"/>
      <c r="C54" s="17">
        <f>'[11]Stat 6a'!B13</f>
        <v>0</v>
      </c>
      <c r="D54" s="17">
        <f>'[13]Stat 6a'!B13</f>
        <v>273.75</v>
      </c>
      <c r="E54" s="17">
        <f>'[15]Stat 6a'!B13</f>
        <v>0</v>
      </c>
      <c r="F54" s="16">
        <f>'[2]Stat 6a'!B13</f>
        <v>0</v>
      </c>
      <c r="G54" s="16">
        <f>'[3]Stat 6a'!B13</f>
        <v>268.02999999999997</v>
      </c>
      <c r="H54" s="16">
        <f>'[4]Stat 6a'!B13</f>
        <v>0</v>
      </c>
      <c r="I54" s="16">
        <f>'[5]Stat 6a'!B13</f>
        <v>96.33</v>
      </c>
      <c r="J54" s="16">
        <f>'[6]Stat 6a'!B13</f>
        <v>97.37</v>
      </c>
      <c r="K54" s="16">
        <f>'[7]Stat 6a'!B13</f>
        <v>170.27</v>
      </c>
      <c r="L54" s="16">
        <v>98.24</v>
      </c>
      <c r="M54" s="16">
        <f>'[9]Stat 6a'!B13</f>
        <v>0</v>
      </c>
      <c r="N54" s="16">
        <f>'[10]Stat 6a'!B13</f>
        <v>0</v>
      </c>
      <c r="O54" s="16">
        <f>SUM(C54:N54)</f>
        <v>1003.99</v>
      </c>
    </row>
    <row r="55" spans="1:15" ht="15">
      <c r="A55" s="6" t="s">
        <v>15</v>
      </c>
      <c r="B55" s="18"/>
      <c r="C55" s="17">
        <f>'[11]Stat 6a'!B14</f>
        <v>1325.86</v>
      </c>
      <c r="D55" s="17">
        <f>'[13]Stat 6a'!B14</f>
        <v>1740.97</v>
      </c>
      <c r="E55" s="17">
        <f>'[15]Stat 6a'!B14</f>
        <v>1388.29</v>
      </c>
      <c r="F55" s="16">
        <f>'[2]Stat 6a'!B14</f>
        <v>1164.55</v>
      </c>
      <c r="G55" s="16">
        <f>'[3]Stat 6a'!B14</f>
        <v>1944.44</v>
      </c>
      <c r="H55" s="16">
        <f>'[4]Stat 6a'!B14</f>
        <v>1430.66</v>
      </c>
      <c r="I55" s="16">
        <f>'[5]Stat 6a'!B14</f>
        <v>1268.1600000000001</v>
      </c>
      <c r="J55" s="16">
        <f>'[6]Stat 6a'!B14</f>
        <v>1479.23</v>
      </c>
      <c r="K55" s="16">
        <f>'[7]Stat 6a'!B14</f>
        <v>1881.7</v>
      </c>
      <c r="L55" s="16">
        <v>1455.3</v>
      </c>
      <c r="M55" s="16">
        <f>'[9]Stat 6a'!B14</f>
        <v>1643.17</v>
      </c>
      <c r="N55" s="16">
        <f>'[10]Stat 6a'!B14</f>
        <v>1098.93</v>
      </c>
      <c r="O55" s="16">
        <f>SUM(C55:N55)</f>
        <v>17821.260000000002</v>
      </c>
    </row>
    <row r="56" spans="1:15" ht="15">
      <c r="A56" s="6" t="s">
        <v>14</v>
      </c>
      <c r="B56" s="18"/>
      <c r="C56" s="17">
        <f>'[11]Stat 6a'!B15</f>
        <v>0</v>
      </c>
      <c r="D56" s="17">
        <f>'[13]Stat 6a'!B15</f>
        <v>160.33000000000001</v>
      </c>
      <c r="E56" s="17">
        <f>'[15]Stat 6a'!B15</f>
        <v>141.22</v>
      </c>
      <c r="F56" s="16">
        <f>'[2]Stat 6a'!B15</f>
        <v>156.33000000000001</v>
      </c>
      <c r="G56" s="16">
        <f>'[3]Stat 6a'!B15</f>
        <v>0</v>
      </c>
      <c r="H56" s="16">
        <f>'[4]Stat 6a'!B15</f>
        <v>170.4</v>
      </c>
      <c r="I56" s="16">
        <f>'[5]Stat 6a'!B15</f>
        <v>171.28</v>
      </c>
      <c r="J56" s="16">
        <f>'[6]Stat 6a'!B15</f>
        <v>154.55000000000001</v>
      </c>
      <c r="K56" s="16">
        <f>'[7]Stat 6a'!B15</f>
        <v>155.82</v>
      </c>
      <c r="L56" s="16">
        <v>176.52</v>
      </c>
      <c r="M56" s="16">
        <f>'[9]Stat 6a'!B15</f>
        <v>0</v>
      </c>
      <c r="N56" s="16">
        <f>'[10]Stat 6a'!B15</f>
        <v>158.31</v>
      </c>
      <c r="O56" s="16">
        <f>SUM(C56:N56)</f>
        <v>1444.7599999999998</v>
      </c>
    </row>
    <row r="57" spans="1:15" ht="15">
      <c r="A57" s="6" t="s">
        <v>13</v>
      </c>
      <c r="B57" s="18"/>
      <c r="C57" s="17">
        <f>'[11]Stat 6a'!B16</f>
        <v>0</v>
      </c>
      <c r="D57" s="17">
        <f>'[13]Stat 6a'!B16</f>
        <v>0</v>
      </c>
      <c r="E57" s="17">
        <f>'[15]Stat 6a'!B16</f>
        <v>159.05000000000001</v>
      </c>
      <c r="F57" s="16">
        <f>'[2]Stat 6a'!B16</f>
        <v>0</v>
      </c>
      <c r="G57" s="16">
        <f>'[3]Stat 6a'!B16</f>
        <v>330.4</v>
      </c>
      <c r="H57" s="16">
        <f>'[4]Stat 6a'!B16</f>
        <v>152.68</v>
      </c>
      <c r="I57" s="16">
        <f>'[5]Stat 6a'!B16</f>
        <v>366.01</v>
      </c>
      <c r="J57" s="16">
        <f>'[6]Stat 6a'!B16</f>
        <v>299.51</v>
      </c>
      <c r="K57" s="16">
        <f>'[7]Stat 6a'!B16</f>
        <v>221.52</v>
      </c>
      <c r="L57" s="16">
        <v>158.88</v>
      </c>
      <c r="M57" s="16">
        <f>'[9]Stat 6a'!B16</f>
        <v>226.87</v>
      </c>
      <c r="N57" s="16">
        <f>'[10]Stat 6a'!B16</f>
        <v>210.01</v>
      </c>
      <c r="O57" s="16">
        <f>SUM(C57:N57)</f>
        <v>2124.9300000000003</v>
      </c>
    </row>
    <row r="58" spans="1:15" ht="15">
      <c r="A58" s="6" t="s">
        <v>12</v>
      </c>
      <c r="B58" s="18"/>
      <c r="C58" s="17">
        <f>'[11]Stat 6a'!B17</f>
        <v>0</v>
      </c>
      <c r="D58" s="17">
        <f>'[13]Stat 6a'!B17</f>
        <v>0</v>
      </c>
      <c r="E58" s="17">
        <f>'[15]Stat 6a'!B17</f>
        <v>0</v>
      </c>
      <c r="F58" s="16">
        <f>'[2]Stat 6a'!B17</f>
        <v>0</v>
      </c>
      <c r="G58" s="16">
        <f>'[3]Stat 6a'!B17</f>
        <v>0</v>
      </c>
      <c r="H58" s="16">
        <f>'[4]Stat 6a'!B17</f>
        <v>0</v>
      </c>
      <c r="I58" s="16">
        <f>'[5]Stat 6a'!B17</f>
        <v>0</v>
      </c>
      <c r="J58" s="16">
        <f>'[6]Stat 6a'!B17</f>
        <v>0</v>
      </c>
      <c r="K58" s="16">
        <f>'[7]Stat 6a'!B17</f>
        <v>0</v>
      </c>
      <c r="L58" s="16">
        <v>0</v>
      </c>
      <c r="M58" s="16">
        <f>'[9]Stat 6a'!B17</f>
        <v>0</v>
      </c>
      <c r="N58" s="16">
        <f>'[10]Stat 6a'!B17</f>
        <v>0</v>
      </c>
      <c r="O58" s="16">
        <f>SUM(C58:N58)</f>
        <v>0</v>
      </c>
    </row>
    <row r="59" spans="1:15" ht="15">
      <c r="A59" s="6" t="s">
        <v>11</v>
      </c>
      <c r="B59" s="18"/>
      <c r="C59" s="17">
        <f>'[11]Stat 6a'!B18</f>
        <v>0</v>
      </c>
      <c r="D59" s="17">
        <f>'[13]Stat 6a'!B18</f>
        <v>0</v>
      </c>
      <c r="E59" s="17">
        <f>'[15]Stat 6a'!B18</f>
        <v>0</v>
      </c>
      <c r="F59" s="16">
        <f>'[2]Stat 6a'!B18</f>
        <v>0</v>
      </c>
      <c r="G59" s="16">
        <f>'[3]Stat 6a'!B18</f>
        <v>0</v>
      </c>
      <c r="H59" s="16">
        <f>'[4]Stat 6a'!B18</f>
        <v>0</v>
      </c>
      <c r="I59" s="16">
        <f>'[5]Stat 6a'!B18</f>
        <v>0</v>
      </c>
      <c r="J59" s="16">
        <f>'[6]Stat 6a'!B18</f>
        <v>57.76</v>
      </c>
      <c r="K59" s="16">
        <f>'[7]Stat 6a'!B18</f>
        <v>0</v>
      </c>
      <c r="L59" s="16">
        <v>0</v>
      </c>
      <c r="M59" s="16">
        <f>'[9]Stat 6a'!B18</f>
        <v>0</v>
      </c>
      <c r="N59" s="16">
        <f>'[10]Stat 6a'!B18</f>
        <v>0</v>
      </c>
      <c r="O59" s="16">
        <f>SUM(C59:N59)</f>
        <v>57.76</v>
      </c>
    </row>
    <row r="60" spans="1:15" ht="15">
      <c r="A60" s="6" t="s">
        <v>10</v>
      </c>
      <c r="B60" s="18"/>
      <c r="C60" s="17">
        <f>'[11]Stat 6a'!B19</f>
        <v>0</v>
      </c>
      <c r="D60" s="17">
        <f>'[13]Stat 6a'!B19</f>
        <v>140.41</v>
      </c>
      <c r="E60" s="17">
        <f>'[15]Stat 6a'!B19</f>
        <v>0</v>
      </c>
      <c r="F60" s="16">
        <f>'[2]Stat 6a'!B19</f>
        <v>0</v>
      </c>
      <c r="G60" s="16">
        <f>'[3]Stat 6a'!B19</f>
        <v>149.37</v>
      </c>
      <c r="H60" s="16">
        <f>'[4]Stat 6a'!B19</f>
        <v>153.74</v>
      </c>
      <c r="I60" s="16">
        <f>'[5]Stat 6a'!B19</f>
        <v>241.9</v>
      </c>
      <c r="J60" s="16">
        <f>'[6]Stat 6a'!B19</f>
        <v>318.20999999999998</v>
      </c>
      <c r="K60" s="16">
        <f>'[7]Stat 6a'!B19</f>
        <v>0</v>
      </c>
      <c r="L60" s="16">
        <v>156.69999999999999</v>
      </c>
      <c r="M60" s="16">
        <f>'[9]Stat 6a'!B19</f>
        <v>0</v>
      </c>
      <c r="N60" s="16">
        <f>'[10]Stat 6a'!B19</f>
        <v>0</v>
      </c>
      <c r="O60" s="16">
        <f>SUM(C60:N60)</f>
        <v>1160.33</v>
      </c>
    </row>
    <row r="61" spans="1:15" ht="15">
      <c r="A61" s="6" t="s">
        <v>9</v>
      </c>
      <c r="B61" s="18"/>
      <c r="C61" s="17">
        <f>'[11]Stat 6a'!B20</f>
        <v>0</v>
      </c>
      <c r="D61" s="17">
        <f>'[13]Stat 6a'!B20</f>
        <v>0</v>
      </c>
      <c r="E61" s="17">
        <f>'[15]Stat 6a'!B20</f>
        <v>167.38</v>
      </c>
      <c r="F61" s="16">
        <f>'[2]Stat 6a'!B20</f>
        <v>0</v>
      </c>
      <c r="G61" s="16">
        <f>'[3]Stat 6a'!B20</f>
        <v>0</v>
      </c>
      <c r="H61" s="16">
        <f>'[4]Stat 6a'!B20</f>
        <v>155.13</v>
      </c>
      <c r="I61" s="16">
        <f>'[5]Stat 6a'!B20</f>
        <v>167.44</v>
      </c>
      <c r="J61" s="16">
        <f>'[6]Stat 6a'!B20</f>
        <v>0</v>
      </c>
      <c r="K61" s="16">
        <f>'[7]Stat 6a'!B20</f>
        <v>0</v>
      </c>
      <c r="L61" s="16">
        <v>0</v>
      </c>
      <c r="M61" s="16">
        <f>'[9]Stat 6a'!B20</f>
        <v>0</v>
      </c>
      <c r="N61" s="16">
        <f>'[10]Stat 6a'!B20</f>
        <v>0</v>
      </c>
      <c r="O61" s="16">
        <f>SUM(C61:N61)</f>
        <v>489.95</v>
      </c>
    </row>
    <row r="62" spans="1:15" ht="15">
      <c r="A62" s="6" t="s">
        <v>8</v>
      </c>
      <c r="B62" s="18"/>
      <c r="C62" s="17">
        <f>'[11]Stat 6a'!B21</f>
        <v>0</v>
      </c>
      <c r="D62" s="17">
        <f>'[13]Stat 6a'!B21</f>
        <v>0</v>
      </c>
      <c r="E62" s="17">
        <f>'[15]Stat 6a'!B21</f>
        <v>0</v>
      </c>
      <c r="F62" s="16">
        <f>'[2]Stat 6a'!B21</f>
        <v>0</v>
      </c>
      <c r="G62" s="16">
        <f>'[3]Stat 6a'!B21</f>
        <v>0</v>
      </c>
      <c r="H62" s="16">
        <f>'[4]Stat 6a'!B21</f>
        <v>0</v>
      </c>
      <c r="I62" s="16">
        <f>'[5]Stat 6a'!B21</f>
        <v>0</v>
      </c>
      <c r="J62" s="16">
        <f>'[6]Stat 6a'!B21</f>
        <v>0</v>
      </c>
      <c r="K62" s="16">
        <f>'[7]Stat 6a'!B21</f>
        <v>0</v>
      </c>
      <c r="L62" s="16">
        <v>0</v>
      </c>
      <c r="M62" s="16">
        <f>'[9]Stat 6a'!B21</f>
        <v>0</v>
      </c>
      <c r="N62" s="16">
        <f>'[10]Stat 6a'!B21</f>
        <v>0</v>
      </c>
      <c r="O62" s="16">
        <f>SUM(C62:N62)</f>
        <v>0</v>
      </c>
    </row>
    <row r="63" spans="1:15" ht="15">
      <c r="A63" s="6" t="s">
        <v>7</v>
      </c>
      <c r="B63" s="18"/>
      <c r="C63" s="17">
        <f>'[11]Stat 6a'!B22</f>
        <v>0.47</v>
      </c>
      <c r="D63" s="17">
        <f>'[13]Stat 6a'!B22</f>
        <v>0.33</v>
      </c>
      <c r="E63" s="17">
        <f>'[15]Stat 6a'!B22</f>
        <v>13.39</v>
      </c>
      <c r="F63" s="16">
        <f>'[2]Stat 6a'!B22</f>
        <v>121.6</v>
      </c>
      <c r="G63" s="16">
        <f>'[3]Stat 6a'!B22</f>
        <v>161.63999999999999</v>
      </c>
      <c r="H63" s="16">
        <f>'[4]Stat 6a'!B22</f>
        <v>0.61</v>
      </c>
      <c r="I63" s="16">
        <f>'[5]Stat 6a'!B22</f>
        <v>153.74</v>
      </c>
      <c r="J63" s="16">
        <f>'[6]Stat 6a'!B22</f>
        <v>65.209999999999994</v>
      </c>
      <c r="K63" s="16">
        <f>'[7]Stat 6a'!B22</f>
        <v>74.73</v>
      </c>
      <c r="L63" s="16">
        <v>172.62</v>
      </c>
      <c r="M63" s="16">
        <f>'[9]Stat 6a'!B22</f>
        <v>143.24</v>
      </c>
      <c r="N63" s="16">
        <f>'[10]Stat 6a'!B22</f>
        <v>68.5</v>
      </c>
      <c r="O63" s="16">
        <f>SUM(C63:N63)</f>
        <v>976.08</v>
      </c>
    </row>
    <row r="64" spans="1:15" ht="15">
      <c r="A64" s="6" t="s">
        <v>6</v>
      </c>
      <c r="B64" s="18"/>
      <c r="C64" s="17">
        <f>'[11]Stat 6a'!B23</f>
        <v>0</v>
      </c>
      <c r="D64" s="17">
        <f>'[13]Stat 6a'!B23</f>
        <v>0</v>
      </c>
      <c r="E64" s="17">
        <f>'[15]Stat 6a'!B23</f>
        <v>0</v>
      </c>
      <c r="F64" s="16">
        <f>'[2]Stat 6a'!B23</f>
        <v>0</v>
      </c>
      <c r="G64" s="16">
        <f>'[3]Stat 6a'!B23</f>
        <v>40.32</v>
      </c>
      <c r="H64" s="16">
        <f>'[4]Stat 6a'!B23</f>
        <v>0</v>
      </c>
      <c r="I64" s="16">
        <f>'[5]Stat 6a'!B23</f>
        <v>0</v>
      </c>
      <c r="J64" s="16">
        <f>'[6]Stat 6a'!B23</f>
        <v>0</v>
      </c>
      <c r="K64" s="16">
        <f>'[7]Stat 6a'!B23</f>
        <v>0</v>
      </c>
      <c r="L64" s="16">
        <v>0</v>
      </c>
      <c r="M64" s="16">
        <f>'[9]Stat 6a'!B23</f>
        <v>47.45</v>
      </c>
      <c r="N64" s="16">
        <f>'[10]Stat 6a'!B23</f>
        <v>0</v>
      </c>
      <c r="O64" s="16">
        <f>SUM(C64:N64)</f>
        <v>87.77000000000001</v>
      </c>
    </row>
    <row r="65" spans="1:15">
      <c r="A65" s="6" t="s">
        <v>5</v>
      </c>
      <c r="C65" s="17">
        <f>'[11]Stat 6a'!B24</f>
        <v>0</v>
      </c>
      <c r="D65" s="17">
        <f>'[13]Stat 6a'!B24</f>
        <v>0</v>
      </c>
      <c r="E65" s="17">
        <f>'[15]Stat 6a'!B24</f>
        <v>0</v>
      </c>
      <c r="F65" s="16">
        <f>'[2]Stat 6a'!B24</f>
        <v>0</v>
      </c>
      <c r="G65" s="16">
        <f>'[3]Stat 6a'!B24</f>
        <v>163.44</v>
      </c>
      <c r="H65" s="16">
        <f>'[4]Stat 6a'!B24</f>
        <v>0</v>
      </c>
      <c r="I65" s="16">
        <f>'[5]Stat 6a'!B24</f>
        <v>0</v>
      </c>
      <c r="J65" s="16">
        <f>'[6]Stat 6a'!B24</f>
        <v>153.63999999999999</v>
      </c>
      <c r="K65" s="16">
        <f>'[7]Stat 6a'!B24</f>
        <v>0</v>
      </c>
      <c r="L65" s="16">
        <v>0</v>
      </c>
      <c r="M65" s="16">
        <f>'[9]Stat 6a'!B24</f>
        <v>168.19</v>
      </c>
      <c r="N65" s="16">
        <f>'[10]Stat 6a'!B24</f>
        <v>0</v>
      </c>
      <c r="O65" s="16">
        <f>SUM(C65:N65)</f>
        <v>485.27</v>
      </c>
    </row>
    <row r="66" spans="1:15">
      <c r="A66" s="6" t="s">
        <v>4</v>
      </c>
      <c r="C66" s="17">
        <f>'[11]Stat 6a'!B25</f>
        <v>0</v>
      </c>
      <c r="D66" s="17">
        <f>'[13]Stat 6a'!B25</f>
        <v>0</v>
      </c>
      <c r="E66" s="17">
        <f>'[15]Stat 6a'!B25</f>
        <v>0</v>
      </c>
      <c r="F66" s="16">
        <f>'[2]Stat 6a'!B25</f>
        <v>175.67</v>
      </c>
      <c r="G66" s="16">
        <f>'[3]Stat 6a'!B25</f>
        <v>0</v>
      </c>
      <c r="H66" s="16">
        <f>'[4]Stat 6a'!B25</f>
        <v>0</v>
      </c>
      <c r="I66" s="16">
        <f>'[5]Stat 6a'!B25</f>
        <v>0</v>
      </c>
      <c r="J66" s="16">
        <f>'[6]Stat 6a'!B25</f>
        <v>0</v>
      </c>
      <c r="K66" s="16">
        <f>'[7]Stat 6a'!B25</f>
        <v>170.07</v>
      </c>
      <c r="L66" s="16">
        <v>0</v>
      </c>
      <c r="M66" s="16">
        <f>'[9]Stat 6a'!B25</f>
        <v>0</v>
      </c>
      <c r="N66" s="16">
        <f>'[10]Stat 6a'!B25</f>
        <v>0</v>
      </c>
      <c r="O66" s="16">
        <f>SUM(C66:N66)</f>
        <v>345.74</v>
      </c>
    </row>
    <row r="67" spans="1:15">
      <c r="A67" s="6" t="s">
        <v>3</v>
      </c>
      <c r="C67" s="17">
        <f>'[11]Stat 6a'!B26</f>
        <v>0</v>
      </c>
      <c r="D67" s="17">
        <f>'[13]Stat 6a'!B26</f>
        <v>0</v>
      </c>
      <c r="E67" s="17">
        <f>'[15]Stat 6a'!B26</f>
        <v>0</v>
      </c>
      <c r="F67" s="16">
        <f>'[2]Stat 6a'!B26</f>
        <v>0</v>
      </c>
      <c r="G67" s="16">
        <f>'[3]Stat 6a'!B26</f>
        <v>0</v>
      </c>
      <c r="H67" s="16">
        <f>'[4]Stat 6a'!B26</f>
        <v>0</v>
      </c>
      <c r="I67" s="16">
        <f>'[5]Stat 6a'!B26</f>
        <v>0</v>
      </c>
      <c r="J67" s="16">
        <f>'[6]Stat 6a'!B26</f>
        <v>0</v>
      </c>
      <c r="K67" s="16">
        <f>'[7]Stat 6a'!B26</f>
        <v>0</v>
      </c>
      <c r="L67" s="16">
        <v>0</v>
      </c>
      <c r="M67" s="16">
        <f>'[9]Stat 6a'!B26</f>
        <v>0</v>
      </c>
      <c r="N67" s="16">
        <f>'[10]Stat 6a'!B26</f>
        <v>0</v>
      </c>
      <c r="O67" s="16">
        <f>SUM(C67:N67)</f>
        <v>0</v>
      </c>
    </row>
    <row r="68" spans="1:15">
      <c r="A68" s="6" t="s">
        <v>2</v>
      </c>
      <c r="C68" s="17">
        <f>'[11]Stat 6a'!B27</f>
        <v>132.65</v>
      </c>
      <c r="D68" s="17">
        <f>'[13]Stat 6a'!B27</f>
        <v>308.13</v>
      </c>
      <c r="E68" s="17">
        <f>'[15]Stat 6a'!B27</f>
        <v>157.31</v>
      </c>
      <c r="F68" s="16">
        <f>'[2]Stat 6a'!B27</f>
        <v>539.76</v>
      </c>
      <c r="G68" s="16">
        <f>'[3]Stat 6a'!B27</f>
        <v>579.42999999999995</v>
      </c>
      <c r="H68" s="16">
        <f>'[4]Stat 6a'!B27</f>
        <v>411.58</v>
      </c>
      <c r="I68" s="16">
        <f>'[5]Stat 6a'!B27</f>
        <v>398.86</v>
      </c>
      <c r="J68" s="16">
        <f>'[6]Stat 6a'!B27</f>
        <v>586.30999999999995</v>
      </c>
      <c r="K68" s="16">
        <f>'[7]Stat 6a'!B27</f>
        <v>993.68</v>
      </c>
      <c r="L68" s="16">
        <v>88.06</v>
      </c>
      <c r="M68" s="16">
        <f>'[9]Stat 6a'!B27</f>
        <v>294.08</v>
      </c>
      <c r="N68" s="16">
        <f>'[10]Stat 6a'!B27</f>
        <v>252.19</v>
      </c>
      <c r="O68" s="16">
        <f>SUM(C68:N68)</f>
        <v>4742.04</v>
      </c>
    </row>
    <row r="69" spans="1:15">
      <c r="A69" s="6" t="s">
        <v>1</v>
      </c>
      <c r="C69" s="15">
        <f>'[11]Stat 6a'!B28</f>
        <v>78.44</v>
      </c>
      <c r="D69" s="15">
        <f>'[13]Stat 6a'!B28</f>
        <v>100.35</v>
      </c>
      <c r="E69" s="15">
        <f>'[15]Stat 6a'!B28</f>
        <v>78.400000000000006</v>
      </c>
      <c r="F69" s="14">
        <f>'[2]Stat 6a'!B28</f>
        <v>59.51</v>
      </c>
      <c r="G69" s="14">
        <f>'[3]Stat 6a'!B28</f>
        <v>0</v>
      </c>
      <c r="H69" s="14">
        <f>'[4]Stat 6a'!B28</f>
        <v>237.02</v>
      </c>
      <c r="I69" s="14">
        <f>'[5]Stat 6a'!B28</f>
        <v>0</v>
      </c>
      <c r="J69" s="14">
        <f>'[6]Stat 6a'!B28</f>
        <v>77.09</v>
      </c>
      <c r="K69" s="14">
        <f>'[7]Stat 6a'!B28</f>
        <v>0</v>
      </c>
      <c r="L69" s="14">
        <v>78.75</v>
      </c>
      <c r="M69" s="14">
        <f>'[9]Stat 6a'!B28</f>
        <v>0</v>
      </c>
      <c r="N69" s="14">
        <f>'[10]Stat 6a'!B28</f>
        <v>0</v>
      </c>
      <c r="O69" s="14">
        <f>SUM(C69:N69)</f>
        <v>709.56000000000006</v>
      </c>
    </row>
    <row r="70" spans="1:15" ht="17">
      <c r="A70" s="3" t="s">
        <v>0</v>
      </c>
      <c r="C70" s="1">
        <f>SUM(C53:C69)</f>
        <v>1695.42</v>
      </c>
      <c r="D70" s="13">
        <f>SUM(D53:D69)</f>
        <v>2858.7499999999995</v>
      </c>
      <c r="E70" s="1">
        <f>SUM(E53:E69)</f>
        <v>2247.4300000000003</v>
      </c>
      <c r="F70" s="1">
        <f>SUM(F53:F69)</f>
        <v>2531.1999999999998</v>
      </c>
      <c r="G70" s="1">
        <f>SUM(G53:G69)</f>
        <v>3749.0099999999998</v>
      </c>
      <c r="H70" s="1">
        <f>SUM(H53:H69)</f>
        <v>2947.2200000000003</v>
      </c>
      <c r="I70" s="1">
        <f>SUM(I53:I69)</f>
        <v>3116.0900000000006</v>
      </c>
      <c r="J70" s="1">
        <f>SUM(J53:J69)</f>
        <v>3614.8900000000003</v>
      </c>
      <c r="K70" s="1">
        <f>SUM(K53:K69)</f>
        <v>3956.8300000000004</v>
      </c>
      <c r="L70" s="1">
        <f>SUM(L53:L69)</f>
        <v>2542.6699999999996</v>
      </c>
      <c r="M70" s="1">
        <f>SUM(M53:M69)</f>
        <v>2679.7400000000002</v>
      </c>
      <c r="N70" s="1">
        <f>SUM(N53:N69)</f>
        <v>1866.8500000000001</v>
      </c>
      <c r="O70" s="1">
        <f>SUM(O53:O69)</f>
        <v>33806.100000000006</v>
      </c>
    </row>
    <row r="71" spans="1:15">
      <c r="D71" s="11"/>
      <c r="F71" s="1"/>
    </row>
    <row r="72" spans="1:15">
      <c r="D72" s="11"/>
      <c r="F72" s="1"/>
    </row>
    <row r="73" spans="1:15">
      <c r="D73" s="11"/>
      <c r="F73" s="1"/>
    </row>
    <row r="74" spans="1:15" ht="18">
      <c r="C74" s="12" t="s">
        <v>31</v>
      </c>
      <c r="D74" s="11"/>
      <c r="F74" s="1"/>
      <c r="G74" s="12"/>
    </row>
    <row r="75" spans="1:15">
      <c r="D75" s="11"/>
      <c r="F75" s="1"/>
    </row>
    <row r="76" spans="1:15" ht="17">
      <c r="C76" s="9" t="s">
        <v>30</v>
      </c>
      <c r="D76" s="10" t="s">
        <v>29</v>
      </c>
      <c r="E76" s="9" t="s">
        <v>28</v>
      </c>
      <c r="F76" s="9" t="s">
        <v>27</v>
      </c>
      <c r="G76" s="9" t="s">
        <v>26</v>
      </c>
      <c r="H76" s="9" t="s">
        <v>25</v>
      </c>
      <c r="I76" s="9" t="s">
        <v>24</v>
      </c>
      <c r="J76" s="9" t="s">
        <v>23</v>
      </c>
      <c r="K76" s="9" t="s">
        <v>22</v>
      </c>
      <c r="L76" s="9" t="s">
        <v>21</v>
      </c>
      <c r="M76" s="9" t="s">
        <v>20</v>
      </c>
      <c r="N76" s="9" t="s">
        <v>19</v>
      </c>
      <c r="O76" s="9" t="s">
        <v>18</v>
      </c>
    </row>
    <row r="77" spans="1:15">
      <c r="A77" s="6" t="s">
        <v>17</v>
      </c>
      <c r="C77" s="8">
        <f>'[11]Stat 6a'!C12</f>
        <v>0</v>
      </c>
      <c r="D77" s="8">
        <f>'[13]Stat 6a'!C12</f>
        <v>0</v>
      </c>
      <c r="E77" s="8">
        <f>'[15]Stat 6a'!C12</f>
        <v>0</v>
      </c>
      <c r="F77" s="7">
        <f>'[2]Stat 6a'!C12</f>
        <v>0</v>
      </c>
      <c r="G77" s="7">
        <f>'[3]Stat 6a'!C12</f>
        <v>0</v>
      </c>
      <c r="H77" s="7">
        <f>'[4]Stat 6a'!C12</f>
        <v>0</v>
      </c>
      <c r="I77" s="7">
        <f>'[5]Stat 6a'!C12</f>
        <v>0</v>
      </c>
      <c r="J77" s="7">
        <f>'[6]Stat 6a'!C12</f>
        <v>0</v>
      </c>
      <c r="K77" s="7">
        <f>'[7]Stat 6a'!C12</f>
        <v>0</v>
      </c>
      <c r="L77" s="7">
        <f>'[8]Stat 6a'!C12</f>
        <v>0</v>
      </c>
      <c r="M77" s="7">
        <f>'[9]Stat 6a'!C12</f>
        <v>0</v>
      </c>
      <c r="N77" s="7">
        <f>'[10]Stat 6a'!C12</f>
        <v>0</v>
      </c>
      <c r="O77" s="7">
        <f>SUM(C77:N77)</f>
        <v>0</v>
      </c>
    </row>
    <row r="78" spans="1:15">
      <c r="A78" s="6" t="s">
        <v>16</v>
      </c>
      <c r="C78" s="8">
        <f>'[11]Stat 6a'!C13</f>
        <v>0</v>
      </c>
      <c r="D78" s="8">
        <f>'[13]Stat 6a'!C13</f>
        <v>0</v>
      </c>
      <c r="E78" s="8">
        <f>'[15]Stat 6a'!C13</f>
        <v>0</v>
      </c>
      <c r="F78" s="7">
        <f>'[2]Stat 6a'!C13</f>
        <v>0</v>
      </c>
      <c r="G78" s="7">
        <f>'[3]Stat 6a'!C13</f>
        <v>0</v>
      </c>
      <c r="H78" s="7">
        <f>'[4]Stat 6a'!C13</f>
        <v>0</v>
      </c>
      <c r="I78" s="7">
        <f>'[5]Stat 6a'!C13</f>
        <v>0</v>
      </c>
      <c r="J78" s="7">
        <f>'[6]Stat 6a'!C13</f>
        <v>0</v>
      </c>
      <c r="K78" s="7">
        <f>'[7]Stat 6a'!C13</f>
        <v>0</v>
      </c>
      <c r="L78" s="7">
        <f>'[8]Stat 6a'!C13</f>
        <v>0</v>
      </c>
      <c r="M78" s="7">
        <f>'[9]Stat 6a'!C13</f>
        <v>0</v>
      </c>
      <c r="N78" s="7">
        <f>'[10]Stat 6a'!C13</f>
        <v>0</v>
      </c>
      <c r="O78" s="7">
        <f>SUM(C78:N78)</f>
        <v>0</v>
      </c>
    </row>
    <row r="79" spans="1:15">
      <c r="A79" s="6" t="s">
        <v>15</v>
      </c>
      <c r="C79" s="8">
        <f>'[11]Stat 6a'!C14</f>
        <v>0</v>
      </c>
      <c r="D79" s="8">
        <f>'[13]Stat 6a'!C14</f>
        <v>0</v>
      </c>
      <c r="E79" s="8">
        <f>'[15]Stat 6a'!C14</f>
        <v>0</v>
      </c>
      <c r="F79" s="7">
        <f>'[2]Stat 6a'!C14</f>
        <v>0</v>
      </c>
      <c r="G79" s="7">
        <f>'[3]Stat 6a'!C14</f>
        <v>0</v>
      </c>
      <c r="H79" s="7">
        <f>'[4]Stat 6a'!C14</f>
        <v>0</v>
      </c>
      <c r="I79" s="7">
        <f>'[5]Stat 6a'!C14</f>
        <v>0</v>
      </c>
      <c r="J79" s="7">
        <f>'[6]Stat 6a'!C14</f>
        <v>0</v>
      </c>
      <c r="K79" s="7">
        <f>'[7]Stat 6a'!C14</f>
        <v>0</v>
      </c>
      <c r="L79" s="7">
        <f>'[8]Stat 6a'!C14</f>
        <v>0</v>
      </c>
      <c r="M79" s="7">
        <f>'[9]Stat 6a'!C14</f>
        <v>0</v>
      </c>
      <c r="N79" s="7">
        <f>'[10]Stat 6a'!C14</f>
        <v>0</v>
      </c>
      <c r="O79" s="7">
        <f>SUM(C79:N79)</f>
        <v>0</v>
      </c>
    </row>
    <row r="80" spans="1:15">
      <c r="A80" s="6" t="s">
        <v>14</v>
      </c>
      <c r="C80" s="8">
        <f>'[11]Stat 6a'!C15</f>
        <v>0</v>
      </c>
      <c r="D80" s="8">
        <f>'[13]Stat 6a'!C15</f>
        <v>654.4</v>
      </c>
      <c r="E80" s="8">
        <f>'[15]Stat 6a'!C15</f>
        <v>576.4</v>
      </c>
      <c r="F80" s="7">
        <f>'[2]Stat 6a'!C15</f>
        <v>638.08000000000004</v>
      </c>
      <c r="G80" s="7">
        <f>'[3]Stat 6a'!C15</f>
        <v>0</v>
      </c>
      <c r="H80" s="7">
        <f>'[4]Stat 6a'!C15</f>
        <v>695.52</v>
      </c>
      <c r="I80" s="7">
        <f>'[5]Stat 6a'!C15</f>
        <v>699.12</v>
      </c>
      <c r="J80" s="7">
        <f>'[6]Stat 6a'!C15</f>
        <v>630.79999999999995</v>
      </c>
      <c r="K80" s="7">
        <f>'[7]Stat 6a'!C15</f>
        <v>636</v>
      </c>
      <c r="L80" s="7">
        <f>'[8]Stat 6a'!C15</f>
        <v>720.48</v>
      </c>
      <c r="M80" s="7">
        <f>'[9]Stat 6a'!C15</f>
        <v>0</v>
      </c>
      <c r="N80" s="7">
        <f>'[10]Stat 6a'!C15</f>
        <v>646.16</v>
      </c>
      <c r="O80" s="7">
        <f>SUM(C80:N80)</f>
        <v>5896.9599999999991</v>
      </c>
    </row>
    <row r="81" spans="1:15">
      <c r="A81" s="6" t="s">
        <v>13</v>
      </c>
      <c r="C81" s="8">
        <f>'[11]Stat 6a'!C16</f>
        <v>0</v>
      </c>
      <c r="D81" s="8">
        <f>'[13]Stat 6a'!C16</f>
        <v>0</v>
      </c>
      <c r="E81" s="8">
        <f>'[15]Stat 6a'!C16</f>
        <v>649.20000000000005</v>
      </c>
      <c r="F81" s="7">
        <f>'[2]Stat 6a'!C16</f>
        <v>0</v>
      </c>
      <c r="G81" s="7">
        <f>'[3]Stat 6a'!C16</f>
        <v>1348.56</v>
      </c>
      <c r="H81" s="7">
        <f>'[4]Stat 6a'!C16</f>
        <v>623.20000000000005</v>
      </c>
      <c r="I81" s="7">
        <f>'[5]Stat 6a'!C16</f>
        <v>1493.92</v>
      </c>
      <c r="J81" s="7">
        <f>'[6]Stat 6a'!C16</f>
        <v>1222.48</v>
      </c>
      <c r="K81" s="7">
        <f>'[7]Stat 6a'!C16</f>
        <v>904.16</v>
      </c>
      <c r="L81" s="7">
        <f>'[8]Stat 6a'!C16</f>
        <v>648.48</v>
      </c>
      <c r="M81" s="7">
        <f>'[9]Stat 6a'!C16</f>
        <v>926</v>
      </c>
      <c r="N81" s="7">
        <f>'[10]Stat 6a'!C16</f>
        <v>857.2</v>
      </c>
      <c r="O81" s="7">
        <f>SUM(C81:N81)</f>
        <v>8673.2000000000007</v>
      </c>
    </row>
    <row r="82" spans="1:15">
      <c r="A82" s="6" t="s">
        <v>12</v>
      </c>
      <c r="C82" s="8">
        <f>'[11]Stat 6a'!C17</f>
        <v>0</v>
      </c>
      <c r="D82" s="8">
        <f>'[13]Stat 6a'!C17</f>
        <v>0</v>
      </c>
      <c r="E82" s="8">
        <f>'[15]Stat 6a'!C17</f>
        <v>0</v>
      </c>
      <c r="F82" s="7">
        <f>'[2]Stat 6a'!C17</f>
        <v>0</v>
      </c>
      <c r="G82" s="7">
        <f>'[3]Stat 6a'!C17</f>
        <v>0</v>
      </c>
      <c r="H82" s="7">
        <f>'[4]Stat 6a'!C17</f>
        <v>0</v>
      </c>
      <c r="I82" s="7">
        <f>'[5]Stat 6a'!C17</f>
        <v>0</v>
      </c>
      <c r="J82" s="7">
        <f>'[6]Stat 6a'!C17</f>
        <v>0</v>
      </c>
      <c r="K82" s="7">
        <f>'[7]Stat 6a'!C17</f>
        <v>0</v>
      </c>
      <c r="L82" s="7">
        <f>'[8]Stat 6a'!C17</f>
        <v>0</v>
      </c>
      <c r="M82" s="7">
        <f>'[9]Stat 6a'!C17</f>
        <v>0</v>
      </c>
      <c r="N82" s="7">
        <f>'[10]Stat 6a'!C17</f>
        <v>0</v>
      </c>
      <c r="O82" s="7">
        <f>SUM(C82:N82)</f>
        <v>0</v>
      </c>
    </row>
    <row r="83" spans="1:15">
      <c r="A83" s="6" t="s">
        <v>11</v>
      </c>
      <c r="C83" s="8">
        <f>'[11]Stat 6a'!C18</f>
        <v>0</v>
      </c>
      <c r="D83" s="8">
        <f>'[13]Stat 6a'!C18</f>
        <v>0</v>
      </c>
      <c r="E83" s="8">
        <f>'[15]Stat 6a'!C18</f>
        <v>0</v>
      </c>
      <c r="F83" s="7">
        <f>'[2]Stat 6a'!C18</f>
        <v>0</v>
      </c>
      <c r="G83" s="7">
        <f>'[3]Stat 6a'!C18</f>
        <v>0</v>
      </c>
      <c r="H83" s="7">
        <f>'[4]Stat 6a'!C18</f>
        <v>0</v>
      </c>
      <c r="I83" s="7">
        <f>'[5]Stat 6a'!C18</f>
        <v>0</v>
      </c>
      <c r="J83" s="7">
        <f>'[6]Stat 6a'!C18</f>
        <v>0</v>
      </c>
      <c r="K83" s="7">
        <f>'[7]Stat 6a'!C18</f>
        <v>0</v>
      </c>
      <c r="L83" s="7">
        <f>'[8]Stat 6a'!C18</f>
        <v>0</v>
      </c>
      <c r="M83" s="7">
        <f>'[9]Stat 6a'!C18</f>
        <v>0</v>
      </c>
      <c r="N83" s="7">
        <f>'[10]Stat 6a'!C18</f>
        <v>0</v>
      </c>
      <c r="O83" s="7">
        <f>SUM(C83:N83)</f>
        <v>0</v>
      </c>
    </row>
    <row r="84" spans="1:15">
      <c r="A84" s="6" t="s">
        <v>10</v>
      </c>
      <c r="C84" s="8">
        <f>'[11]Stat 6a'!C19</f>
        <v>0</v>
      </c>
      <c r="D84" s="8">
        <f>'[13]Stat 6a'!C19</f>
        <v>573.12</v>
      </c>
      <c r="E84" s="8">
        <f>'[15]Stat 6a'!C19</f>
        <v>0</v>
      </c>
      <c r="F84" s="7">
        <f>'[2]Stat 6a'!C19</f>
        <v>0</v>
      </c>
      <c r="G84" s="7">
        <f>'[3]Stat 6a'!C19</f>
        <v>609.67999999999995</v>
      </c>
      <c r="H84" s="7">
        <f>'[4]Stat 6a'!C19</f>
        <v>627.52</v>
      </c>
      <c r="I84" s="7">
        <f>'[5]Stat 6a'!C19</f>
        <v>987.36</v>
      </c>
      <c r="J84" s="7">
        <f>'[6]Stat 6a'!C19</f>
        <v>1298.8</v>
      </c>
      <c r="K84" s="7">
        <f>'[7]Stat 6a'!C19</f>
        <v>0</v>
      </c>
      <c r="L84" s="7">
        <f>'[8]Stat 6a'!C19</f>
        <v>639.6</v>
      </c>
      <c r="M84" s="7">
        <f>'[9]Stat 6a'!C19</f>
        <v>0</v>
      </c>
      <c r="N84" s="7">
        <f>'[10]Stat 6a'!C19</f>
        <v>0</v>
      </c>
      <c r="O84" s="7">
        <f>SUM(C84:N84)</f>
        <v>4736.08</v>
      </c>
    </row>
    <row r="85" spans="1:15">
      <c r="A85" s="6" t="s">
        <v>9</v>
      </c>
      <c r="C85" s="8">
        <f>'[11]Stat 6a'!C20</f>
        <v>0</v>
      </c>
      <c r="D85" s="8">
        <f>'[13]Stat 6a'!C20</f>
        <v>0</v>
      </c>
      <c r="E85" s="8">
        <f>'[15]Stat 6a'!C20</f>
        <v>0</v>
      </c>
      <c r="F85" s="7">
        <f>'[2]Stat 6a'!C20</f>
        <v>0</v>
      </c>
      <c r="G85" s="7">
        <f>'[3]Stat 6a'!C20</f>
        <v>0</v>
      </c>
      <c r="H85" s="7">
        <f>'[4]Stat 6a'!C20</f>
        <v>0</v>
      </c>
      <c r="I85" s="7">
        <f>'[5]Stat 6a'!C20</f>
        <v>0</v>
      </c>
      <c r="J85" s="7">
        <f>'[6]Stat 6a'!C20</f>
        <v>0</v>
      </c>
      <c r="K85" s="7">
        <f>'[7]Stat 6a'!C20</f>
        <v>0</v>
      </c>
      <c r="L85" s="7">
        <f>'[8]Stat 6a'!C20</f>
        <v>0</v>
      </c>
      <c r="M85" s="7">
        <f>'[9]Stat 6a'!C20</f>
        <v>0</v>
      </c>
      <c r="N85" s="7">
        <f>'[10]Stat 6a'!C20</f>
        <v>0</v>
      </c>
      <c r="O85" s="7">
        <f>SUM(C85:N85)</f>
        <v>0</v>
      </c>
    </row>
    <row r="86" spans="1:15">
      <c r="A86" s="6" t="s">
        <v>8</v>
      </c>
      <c r="C86" s="8">
        <f>'[11]Stat 6a'!C21</f>
        <v>0</v>
      </c>
      <c r="D86" s="8">
        <f>'[13]Stat 6a'!C21</f>
        <v>0</v>
      </c>
      <c r="E86" s="8">
        <f>'[15]Stat 6a'!C21</f>
        <v>0</v>
      </c>
      <c r="F86" s="7">
        <f>'[2]Stat 6a'!C21</f>
        <v>0</v>
      </c>
      <c r="G86" s="7">
        <f>'[3]Stat 6a'!C21</f>
        <v>0</v>
      </c>
      <c r="H86" s="7">
        <f>'[4]Stat 6a'!C21</f>
        <v>0</v>
      </c>
      <c r="I86" s="7">
        <f>'[5]Stat 6a'!C21</f>
        <v>0</v>
      </c>
      <c r="J86" s="7">
        <f>'[6]Stat 6a'!C21</f>
        <v>0</v>
      </c>
      <c r="K86" s="7">
        <f>'[7]Stat 6a'!C21</f>
        <v>0</v>
      </c>
      <c r="L86" s="7">
        <f>'[8]Stat 6a'!C21</f>
        <v>0</v>
      </c>
      <c r="M86" s="7">
        <f>'[9]Stat 6a'!C21</f>
        <v>0</v>
      </c>
      <c r="N86" s="7">
        <f>'[10]Stat 6a'!C21</f>
        <v>0</v>
      </c>
      <c r="O86" s="7">
        <f>SUM(C86:N86)</f>
        <v>0</v>
      </c>
    </row>
    <row r="87" spans="1:15">
      <c r="A87" s="6" t="s">
        <v>7</v>
      </c>
      <c r="C87" s="8">
        <f>'[11]Stat 6a'!C22</f>
        <v>0</v>
      </c>
      <c r="D87" s="8">
        <f>'[13]Stat 6a'!C22</f>
        <v>0</v>
      </c>
      <c r="E87" s="8">
        <f>'[15]Stat 6a'!C22</f>
        <v>0</v>
      </c>
      <c r="F87" s="7">
        <f>'[2]Stat 6a'!C22</f>
        <v>0</v>
      </c>
      <c r="G87" s="7">
        <f>'[3]Stat 6a'!C22</f>
        <v>0</v>
      </c>
      <c r="H87" s="7">
        <f>'[4]Stat 6a'!C22</f>
        <v>0</v>
      </c>
      <c r="I87" s="7">
        <f>'[5]Stat 6a'!C22</f>
        <v>0</v>
      </c>
      <c r="J87" s="7">
        <f>'[6]Stat 6a'!C22</f>
        <v>0</v>
      </c>
      <c r="K87" s="7">
        <f>'[7]Stat 6a'!C22</f>
        <v>0</v>
      </c>
      <c r="L87" s="7">
        <f>'[8]Stat 6a'!C22</f>
        <v>0</v>
      </c>
      <c r="M87" s="7">
        <f>'[9]Stat 6a'!C22</f>
        <v>0</v>
      </c>
      <c r="N87" s="7">
        <f>'[10]Stat 6a'!C22</f>
        <v>0</v>
      </c>
      <c r="O87" s="7">
        <f>SUM(C87:N87)</f>
        <v>0</v>
      </c>
    </row>
    <row r="88" spans="1:15">
      <c r="A88" s="6" t="s">
        <v>6</v>
      </c>
      <c r="C88" s="8">
        <f>'[11]Stat 6a'!C23</f>
        <v>0</v>
      </c>
      <c r="D88" s="8">
        <f>'[13]Stat 6a'!C23</f>
        <v>0</v>
      </c>
      <c r="E88" s="8">
        <f>'[15]Stat 6a'!C23</f>
        <v>0</v>
      </c>
      <c r="F88" s="7">
        <f>'[2]Stat 6a'!C23</f>
        <v>0</v>
      </c>
      <c r="G88" s="7">
        <f>'[3]Stat 6a'!C23</f>
        <v>0</v>
      </c>
      <c r="H88" s="7">
        <f>'[4]Stat 6a'!C23</f>
        <v>0</v>
      </c>
      <c r="I88" s="7">
        <f>'[5]Stat 6a'!C23</f>
        <v>0</v>
      </c>
      <c r="J88" s="7">
        <f>'[6]Stat 6a'!C23</f>
        <v>0</v>
      </c>
      <c r="K88" s="7">
        <f>'[7]Stat 6a'!C23</f>
        <v>0</v>
      </c>
      <c r="L88" s="7">
        <f>'[8]Stat 6a'!C23</f>
        <v>0</v>
      </c>
      <c r="M88" s="7">
        <f>'[9]Stat 6a'!C23</f>
        <v>0</v>
      </c>
      <c r="N88" s="7">
        <f>'[10]Stat 6a'!C23</f>
        <v>0</v>
      </c>
      <c r="O88" s="7">
        <f>SUM(C88:N88)</f>
        <v>0</v>
      </c>
    </row>
    <row r="89" spans="1:15">
      <c r="A89" s="6" t="s">
        <v>5</v>
      </c>
      <c r="C89" s="8">
        <f>'[11]Stat 6a'!C24</f>
        <v>0</v>
      </c>
      <c r="D89" s="8">
        <f>'[13]Stat 6a'!C24</f>
        <v>0</v>
      </c>
      <c r="E89" s="8">
        <f>'[15]Stat 6a'!C24</f>
        <v>0</v>
      </c>
      <c r="F89" s="7">
        <f>'[2]Stat 6a'!C24</f>
        <v>0</v>
      </c>
      <c r="G89" s="7">
        <f>'[3]Stat 6a'!C24</f>
        <v>0</v>
      </c>
      <c r="H89" s="7">
        <f>'[4]Stat 6a'!C24</f>
        <v>0</v>
      </c>
      <c r="I89" s="7">
        <f>'[5]Stat 6a'!C24</f>
        <v>0</v>
      </c>
      <c r="J89" s="7">
        <f>'[6]Stat 6a'!C24</f>
        <v>0</v>
      </c>
      <c r="K89" s="7">
        <f>'[7]Stat 6a'!C24</f>
        <v>0</v>
      </c>
      <c r="L89" s="7">
        <f>'[8]Stat 6a'!C24</f>
        <v>0</v>
      </c>
      <c r="M89" s="7">
        <f>'[9]Stat 6a'!C24</f>
        <v>0</v>
      </c>
      <c r="N89" s="7">
        <f>'[10]Stat 6a'!C24</f>
        <v>0</v>
      </c>
      <c r="O89" s="7">
        <f>SUM(C89:N89)</f>
        <v>0</v>
      </c>
    </row>
    <row r="90" spans="1:15">
      <c r="A90" s="6" t="s">
        <v>4</v>
      </c>
      <c r="C90" s="8">
        <f>'[11]Stat 6a'!C25</f>
        <v>0</v>
      </c>
      <c r="D90" s="8">
        <f>'[13]Stat 6a'!C25</f>
        <v>0</v>
      </c>
      <c r="E90" s="8">
        <f>'[15]Stat 6a'!C25</f>
        <v>0</v>
      </c>
      <c r="F90" s="7">
        <f>'[2]Stat 6a'!C25</f>
        <v>0</v>
      </c>
      <c r="G90" s="7">
        <f>'[3]Stat 6a'!C25</f>
        <v>0</v>
      </c>
      <c r="H90" s="7">
        <f>'[4]Stat 6a'!C25</f>
        <v>0</v>
      </c>
      <c r="I90" s="7">
        <f>'[5]Stat 6a'!C25</f>
        <v>0</v>
      </c>
      <c r="J90" s="7">
        <f>'[6]Stat 6a'!C25</f>
        <v>0</v>
      </c>
      <c r="K90" s="7">
        <f>'[7]Stat 6a'!C25</f>
        <v>0</v>
      </c>
      <c r="L90" s="7">
        <f>'[8]Stat 6a'!C25</f>
        <v>0</v>
      </c>
      <c r="M90" s="7">
        <f>'[9]Stat 6a'!C25</f>
        <v>0</v>
      </c>
      <c r="N90" s="7">
        <f>'[10]Stat 6a'!C25</f>
        <v>0</v>
      </c>
      <c r="O90" s="7">
        <f>SUM(C90:N90)</f>
        <v>0</v>
      </c>
    </row>
    <row r="91" spans="1:15">
      <c r="A91" s="6" t="s">
        <v>3</v>
      </c>
      <c r="C91" s="8">
        <f>'[11]Stat 6a'!C26</f>
        <v>0</v>
      </c>
      <c r="D91" s="8">
        <f>'[13]Stat 6a'!C26</f>
        <v>0</v>
      </c>
      <c r="E91" s="8">
        <f>'[15]Stat 6a'!C26</f>
        <v>0</v>
      </c>
      <c r="F91" s="7">
        <f>'[2]Stat 6a'!C26</f>
        <v>0</v>
      </c>
      <c r="G91" s="7">
        <f>'[3]Stat 6a'!C26</f>
        <v>0</v>
      </c>
      <c r="H91" s="7">
        <f>'[4]Stat 6a'!C26</f>
        <v>0</v>
      </c>
      <c r="I91" s="7">
        <f>'[5]Stat 6a'!C26</f>
        <v>0</v>
      </c>
      <c r="J91" s="7">
        <f>'[6]Stat 6a'!C26</f>
        <v>0</v>
      </c>
      <c r="K91" s="7">
        <f>'[7]Stat 6a'!C26</f>
        <v>0</v>
      </c>
      <c r="L91" s="7">
        <f>'[8]Stat 6a'!C26</f>
        <v>0</v>
      </c>
      <c r="M91" s="7">
        <f>'[9]Stat 6a'!C26</f>
        <v>0</v>
      </c>
      <c r="N91" s="7">
        <f>'[10]Stat 6a'!C26</f>
        <v>0</v>
      </c>
      <c r="O91" s="7">
        <f>SUM(C91:N91)</f>
        <v>0</v>
      </c>
    </row>
    <row r="92" spans="1:15">
      <c r="A92" s="6" t="s">
        <v>2</v>
      </c>
      <c r="C92" s="8">
        <f>'[11]Stat 6a'!C27</f>
        <v>0</v>
      </c>
      <c r="D92" s="8">
        <f>'[13]Stat 6a'!C27</f>
        <v>0</v>
      </c>
      <c r="E92" s="8">
        <f>'[15]Stat 6a'!C27</f>
        <v>0</v>
      </c>
      <c r="F92" s="7">
        <f>'[2]Stat 6a'!C27</f>
        <v>0</v>
      </c>
      <c r="G92" s="7">
        <f>'[3]Stat 6a'!C27</f>
        <v>0</v>
      </c>
      <c r="H92" s="7">
        <f>'[4]Stat 6a'!C27</f>
        <v>0</v>
      </c>
      <c r="I92" s="7">
        <f>'[5]Stat 6a'!C27</f>
        <v>0</v>
      </c>
      <c r="J92" s="7">
        <f>'[6]Stat 6a'!C27</f>
        <v>0</v>
      </c>
      <c r="K92" s="7">
        <f>'[7]Stat 6a'!C27</f>
        <v>0</v>
      </c>
      <c r="L92" s="7">
        <f>'[8]Stat 6a'!C27</f>
        <v>0</v>
      </c>
      <c r="M92" s="7">
        <f>'[9]Stat 6a'!C27</f>
        <v>0</v>
      </c>
      <c r="N92" s="7">
        <f>'[10]Stat 6a'!C27</f>
        <v>0</v>
      </c>
      <c r="O92" s="7">
        <f>SUM(C92:N92)</f>
        <v>0</v>
      </c>
    </row>
    <row r="93" spans="1:15">
      <c r="A93" s="6" t="s">
        <v>1</v>
      </c>
      <c r="C93" s="5">
        <f>'[11]Stat 6a'!C28</f>
        <v>0</v>
      </c>
      <c r="D93" s="5">
        <f>'[13]Stat 6a'!C28</f>
        <v>0</v>
      </c>
      <c r="E93" s="5">
        <f>'[15]Stat 6a'!C28</f>
        <v>0</v>
      </c>
      <c r="F93" s="4">
        <f>'[2]Stat 6a'!C28</f>
        <v>0</v>
      </c>
      <c r="G93" s="4">
        <f>'[3]Stat 6a'!C28</f>
        <v>0</v>
      </c>
      <c r="H93" s="4">
        <f>'[4]Stat 6a'!C28</f>
        <v>0</v>
      </c>
      <c r="I93" s="4">
        <f>'[5]Stat 6a'!C28</f>
        <v>0</v>
      </c>
      <c r="J93" s="4">
        <f>'[6]Stat 6a'!C28</f>
        <v>0</v>
      </c>
      <c r="K93" s="4">
        <f>'[7]Stat 6a'!C28</f>
        <v>0</v>
      </c>
      <c r="L93" s="4">
        <f>'[8]Stat 6a'!C28</f>
        <v>0</v>
      </c>
      <c r="M93" s="4">
        <f>'[9]Stat 6a'!C28</f>
        <v>0</v>
      </c>
      <c r="N93" s="4">
        <f>'[10]Stat 6a'!C28</f>
        <v>0</v>
      </c>
      <c r="O93" s="4">
        <f>SUM(C93:N93)</f>
        <v>0</v>
      </c>
    </row>
    <row r="94" spans="1:15" ht="17">
      <c r="A94" s="3" t="s">
        <v>0</v>
      </c>
      <c r="C94" s="2">
        <f>SUM(C77:C93)</f>
        <v>0</v>
      </c>
      <c r="D94" s="1">
        <f>SUM(D77:D93)</f>
        <v>1227.52</v>
      </c>
      <c r="E94" s="1">
        <f>SUM(E77:E93)</f>
        <v>1225.5999999999999</v>
      </c>
      <c r="F94" s="1">
        <f>SUM(F77:F93)</f>
        <v>638.08000000000004</v>
      </c>
      <c r="G94" s="1">
        <f>SUM(G77:G93)</f>
        <v>1958.2399999999998</v>
      </c>
      <c r="H94" s="1">
        <f>SUM(H77:H93)</f>
        <v>1946.24</v>
      </c>
      <c r="I94" s="1">
        <f>SUM(I77:I93)</f>
        <v>3180.4</v>
      </c>
      <c r="J94" s="1">
        <f>SUM(J77:J93)</f>
        <v>3152.08</v>
      </c>
      <c r="K94" s="1">
        <f>SUM(K77:K93)</f>
        <v>1540.1599999999999</v>
      </c>
      <c r="L94" s="1">
        <f>SUM(L77:L93)</f>
        <v>2008.56</v>
      </c>
      <c r="M94" s="1">
        <f>SUM(M77:M93)</f>
        <v>926</v>
      </c>
      <c r="N94" s="1">
        <f>SUM(N77:N93)</f>
        <v>1503.3600000000001</v>
      </c>
      <c r="O94" s="1">
        <f>SUM(O77:O93)</f>
        <v>19306.239999999998</v>
      </c>
    </row>
  </sheetData>
  <sheetCalcPr fullCalcOnLoad="1"/>
  <phoneticPr fontId="1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derouach</dc:creator>
  <cp:lastModifiedBy>sarah derouach</cp:lastModifiedBy>
  <dcterms:created xsi:type="dcterms:W3CDTF">2013-07-24T23:12:54Z</dcterms:created>
  <dcterms:modified xsi:type="dcterms:W3CDTF">2013-07-24T23:13:42Z</dcterms:modified>
</cp:coreProperties>
</file>