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" yWindow="-15" windowWidth="19260" windowHeight="3255"/>
  </bookViews>
  <sheets>
    <sheet name="A" sheetId="1" r:id="rId1"/>
  </sheets>
  <externalReferences>
    <externalReference r:id="rId2"/>
  </externalReferences>
  <definedNames>
    <definedName name="PAGE1">A!$A$2:$H$61</definedName>
    <definedName name="PAGE2">A!#REF!</definedName>
    <definedName name="_xlnm.Print_Area" localSheetId="0">A!$A$1:$H$127</definedName>
    <definedName name="Print_Area_MI" localSheetId="0">A!$A$2:$I$64</definedName>
  </definedNames>
  <calcPr calcId="125725"/>
</workbook>
</file>

<file path=xl/calcChain.xml><?xml version="1.0" encoding="utf-8"?>
<calcChain xmlns="http://schemas.openxmlformats.org/spreadsheetml/2006/main">
  <c r="G21" i="1"/>
  <c r="G27" s="1"/>
  <c r="A123"/>
  <c r="A122"/>
  <c r="G3"/>
  <c r="E119"/>
  <c r="D119"/>
  <c r="E118"/>
  <c r="D118"/>
  <c r="G103"/>
  <c r="F103"/>
  <c r="G102"/>
  <c r="F102"/>
  <c r="G101"/>
  <c r="F101"/>
  <c r="F94"/>
  <c r="E94"/>
  <c r="D94"/>
  <c r="F91"/>
  <c r="E91"/>
  <c r="D91"/>
  <c r="E85"/>
  <c r="D85"/>
  <c r="E80"/>
  <c r="D80"/>
  <c r="E79"/>
  <c r="D79"/>
  <c r="E78"/>
  <c r="D78"/>
  <c r="E77"/>
  <c r="D77"/>
  <c r="E76"/>
  <c r="D76"/>
  <c r="D60"/>
  <c r="D59"/>
  <c r="D50"/>
  <c r="E34"/>
  <c r="D34"/>
  <c r="B34"/>
  <c r="E31"/>
  <c r="D31"/>
  <c r="E29"/>
  <c r="D29"/>
  <c r="F21"/>
  <c r="B21"/>
  <c r="G17"/>
  <c r="F17"/>
  <c r="E17"/>
  <c r="D17"/>
  <c r="H9"/>
  <c r="G7"/>
  <c r="G5"/>
  <c r="G69"/>
  <c r="G65"/>
  <c r="G67"/>
  <c r="D27"/>
  <c r="E27"/>
  <c r="F48"/>
  <c r="G48"/>
  <c r="H57"/>
  <c r="H56"/>
  <c r="H55"/>
  <c r="H54"/>
  <c r="H53"/>
  <c r="H52"/>
  <c r="H51"/>
  <c r="H47"/>
  <c r="H46"/>
  <c r="H45"/>
  <c r="H44"/>
  <c r="H43"/>
  <c r="H42"/>
  <c r="H41"/>
  <c r="H40"/>
  <c r="H39"/>
  <c r="H38"/>
  <c r="H37"/>
  <c r="H36"/>
  <c r="H35"/>
  <c r="H33"/>
  <c r="H32"/>
  <c r="H30"/>
  <c r="H26"/>
  <c r="H25"/>
  <c r="H24"/>
  <c r="H23"/>
  <c r="H22"/>
  <c r="H20"/>
  <c r="H19"/>
  <c r="H18"/>
  <c r="F104"/>
  <c r="F27"/>
  <c r="F28" s="1"/>
  <c r="F58" s="1"/>
  <c r="F49" s="1"/>
  <c r="H21"/>
  <c r="G104"/>
  <c r="D28"/>
  <c r="E28"/>
  <c r="E48"/>
  <c r="E58" s="1"/>
  <c r="D48"/>
  <c r="D58" s="1"/>
  <c r="D49" s="1"/>
  <c r="H17"/>
  <c r="H29"/>
  <c r="H31"/>
  <c r="H34"/>
  <c r="H48"/>
  <c r="H50"/>
  <c r="G28" l="1"/>
  <c r="G58" s="1"/>
  <c r="G49" s="1"/>
  <c r="H49" s="1"/>
  <c r="H27"/>
  <c r="E49"/>
  <c r="H28" l="1"/>
  <c r="H58"/>
  <c r="G107"/>
  <c r="F107"/>
</calcChain>
</file>

<file path=xl/sharedStrings.xml><?xml version="1.0" encoding="utf-8"?>
<sst xmlns="http://schemas.openxmlformats.org/spreadsheetml/2006/main" count="176" uniqueCount="163">
  <si>
    <t>The public report burden for this information collection is estimated to average 6 hours</t>
  </si>
  <si>
    <t>State Name</t>
  </si>
  <si>
    <t>Year</t>
  </si>
  <si>
    <t>MONTHLY MOTOR-FUEL CONSUMPTION</t>
  </si>
  <si>
    <t>Month of Sale or Transfer</t>
  </si>
  <si>
    <t>Units (check one)</t>
  </si>
  <si>
    <t xml:space="preserve">     Gallons</t>
  </si>
  <si>
    <t xml:space="preserve">     Liters</t>
  </si>
  <si>
    <t xml:space="preserve">            Private and Commercial</t>
  </si>
  <si>
    <t xml:space="preserve">      Item</t>
  </si>
  <si>
    <t>Line</t>
  </si>
  <si>
    <t>Gasoline</t>
  </si>
  <si>
    <t>Gasohol</t>
  </si>
  <si>
    <t>Highway</t>
  </si>
  <si>
    <t>Total</t>
  </si>
  <si>
    <t>No.</t>
  </si>
  <si>
    <t>Diesel</t>
  </si>
  <si>
    <t>(1)</t>
  </si>
  <si>
    <t>(2)</t>
  </si>
  <si>
    <t>(3)</t>
  </si>
  <si>
    <t>(4)</t>
  </si>
  <si>
    <t>(5)</t>
  </si>
  <si>
    <t>1. Gross Volume Reported</t>
  </si>
  <si>
    <t>01</t>
  </si>
  <si>
    <t>2. Fully</t>
  </si>
  <si>
    <t>a. Losses-Flat %</t>
  </si>
  <si>
    <t>21</t>
  </si>
  <si>
    <t xml:space="preserve">    Tax</t>
  </si>
  <si>
    <t>22</t>
  </si>
  <si>
    <t xml:space="preserve">    Exempt</t>
  </si>
  <si>
    <t>c. Federal</t>
  </si>
  <si>
    <t>23</t>
  </si>
  <si>
    <t>24</t>
  </si>
  <si>
    <t>e.</t>
  </si>
  <si>
    <t>25</t>
  </si>
  <si>
    <t>f.</t>
  </si>
  <si>
    <t>26</t>
  </si>
  <si>
    <t>g.</t>
  </si>
  <si>
    <t>27</t>
  </si>
  <si>
    <t>h.</t>
  </si>
  <si>
    <t>28</t>
  </si>
  <si>
    <t>i.</t>
  </si>
  <si>
    <t>29</t>
  </si>
  <si>
    <t>j. Total (a. thru i.)</t>
  </si>
  <si>
    <t>30</t>
  </si>
  <si>
    <t>3. Gross Volume Taxed (1.-2.j.)</t>
  </si>
  <si>
    <t>40</t>
  </si>
  <si>
    <t>4. Fully</t>
  </si>
  <si>
    <t>a. Agriculture</t>
  </si>
  <si>
    <t>51</t>
  </si>
  <si>
    <t xml:space="preserve">    Refunded</t>
  </si>
  <si>
    <t>b. Aviation</t>
  </si>
  <si>
    <t>52</t>
  </si>
  <si>
    <t>c. Industrial/Commercial</t>
  </si>
  <si>
    <t>53</t>
  </si>
  <si>
    <t>d. Construction</t>
  </si>
  <si>
    <t>54</t>
  </si>
  <si>
    <t>55</t>
  </si>
  <si>
    <t>56</t>
  </si>
  <si>
    <t>57</t>
  </si>
  <si>
    <t>58</t>
  </si>
  <si>
    <t>59</t>
  </si>
  <si>
    <t>60</t>
  </si>
  <si>
    <t>k.</t>
  </si>
  <si>
    <t>61</t>
  </si>
  <si>
    <t>l.</t>
  </si>
  <si>
    <t>62</t>
  </si>
  <si>
    <t>m.</t>
  </si>
  <si>
    <t>63</t>
  </si>
  <si>
    <t>n.</t>
  </si>
  <si>
    <t>64</t>
  </si>
  <si>
    <t>o.</t>
  </si>
  <si>
    <t>65</t>
  </si>
  <si>
    <t>p.</t>
  </si>
  <si>
    <t>66</t>
  </si>
  <si>
    <t>q.</t>
  </si>
  <si>
    <t>67</t>
  </si>
  <si>
    <t>r.</t>
  </si>
  <si>
    <t>68</t>
  </si>
  <si>
    <t>s.</t>
  </si>
  <si>
    <t>69</t>
  </si>
  <si>
    <t>t. Total (a. thru s.)</t>
  </si>
  <si>
    <t>70</t>
  </si>
  <si>
    <t>5. Net</t>
  </si>
  <si>
    <t>a. At Full Rate</t>
  </si>
  <si>
    <t>81</t>
  </si>
  <si>
    <t xml:space="preserve">    Volume</t>
  </si>
  <si>
    <t>82</t>
  </si>
  <si>
    <t xml:space="preserve">    Taxed</t>
  </si>
  <si>
    <t>83</t>
  </si>
  <si>
    <t>84</t>
  </si>
  <si>
    <t>85</t>
  </si>
  <si>
    <t>86</t>
  </si>
  <si>
    <t>87</t>
  </si>
  <si>
    <t>88</t>
  </si>
  <si>
    <t>89</t>
  </si>
  <si>
    <t>j. Total (a. thru i., 3.-4.t.)</t>
  </si>
  <si>
    <t>90</t>
  </si>
  <si>
    <t>6. Source</t>
  </si>
  <si>
    <t>a. Agency Preparing this Report</t>
  </si>
  <si>
    <t>b. Compiled under Direction of</t>
  </si>
  <si>
    <t xml:space="preserve">   NOTES AND TECHNICAL INFORMATION</t>
  </si>
  <si>
    <t>Month</t>
  </si>
  <si>
    <t>1. Rate of tax at end of month, in cents per gallon or liter.</t>
  </si>
  <si>
    <t xml:space="preserve">   (If tax is ad valorem, post percentage, and briefly explain basis</t>
  </si>
  <si>
    <t xml:space="preserve">   below.)</t>
  </si>
  <si>
    <t xml:space="preserve">    a. Gasoline</t>
  </si>
  <si>
    <t xml:space="preserve">    b. Gasohol</t>
  </si>
  <si>
    <t xml:space="preserve">    c. Diesel</t>
  </si>
  <si>
    <t xml:space="preserve">    d. LPG</t>
  </si>
  <si>
    <t xml:space="preserve">    e. CNG</t>
  </si>
  <si>
    <t xml:space="preserve">    f.  M85</t>
  </si>
  <si>
    <t xml:space="preserve">    g. E85</t>
  </si>
  <si>
    <t xml:space="preserve">    h. LNG</t>
  </si>
  <si>
    <t xml:space="preserve">    Gross sales from sellers' returns</t>
  </si>
  <si>
    <t xml:space="preserve">    Plus: IFTA fuel used in State (from users' returns)</t>
  </si>
  <si>
    <t xml:space="preserve">    Less: IFTA fuel purchased tax paid in State (from users' returns)</t>
  </si>
  <si>
    <t xml:space="preserve">   The gasohol volume shown on page 1, column (2) includes:</t>
  </si>
  <si>
    <t xml:space="preserve">      (Show actual/estimated volume or percentage shares)</t>
  </si>
  <si>
    <t>Volume</t>
  </si>
  <si>
    <t xml:space="preserve">     5.7-7.6%</t>
  </si>
  <si>
    <t xml:space="preserve">     7.7-9.9%</t>
  </si>
  <si>
    <t xml:space="preserve">     10 + %</t>
  </si>
  <si>
    <t>Rate Name</t>
  </si>
  <si>
    <t>Rate (Cents)</t>
  </si>
  <si>
    <t>Inpection Fee Comment(s)</t>
  </si>
  <si>
    <t xml:space="preserve">    Interstate motor-carrier (fuel use tax) fuel volume shown above </t>
  </si>
  <si>
    <t xml:space="preserve">       covers the following period: (Specify month or months covered)</t>
  </si>
  <si>
    <t>Beginning</t>
  </si>
  <si>
    <t>End</t>
  </si>
  <si>
    <t>Percentage Share</t>
  </si>
  <si>
    <t>Percent                                    Alcohol</t>
  </si>
  <si>
    <t>Form FHWA-551M (Rev. 10/2005)</t>
  </si>
  <si>
    <t>Fuel Type</t>
  </si>
  <si>
    <t>2. Rate of Optional Tax at end of month (in cents per gallon)</t>
  </si>
  <si>
    <t>3. Computation of gross volume reported (page1, item1.)</t>
  </si>
  <si>
    <t>4. Stratification of Gasohol by Blend Ratio</t>
  </si>
  <si>
    <t>Inspection Fee</t>
  </si>
  <si>
    <t>Environmental Fee</t>
  </si>
  <si>
    <t>Local Option Tax applied Uniformly Across the State</t>
  </si>
  <si>
    <t>Other</t>
  </si>
  <si>
    <t>Rate (cents)</t>
  </si>
  <si>
    <t>5. Notes and Comments</t>
  </si>
  <si>
    <t xml:space="preserve">    j. Other</t>
  </si>
  <si>
    <t xml:space="preserve">    i. Biodiesel</t>
  </si>
  <si>
    <t>Alternate</t>
  </si>
  <si>
    <t>Fuels</t>
  </si>
  <si>
    <t>e. Boating</t>
  </si>
  <si>
    <t>b. Losses-Actual</t>
  </si>
  <si>
    <t>d.</t>
  </si>
  <si>
    <t>j.</t>
  </si>
  <si>
    <t>c.</t>
  </si>
  <si>
    <t>Diesel/Kerosense</t>
  </si>
  <si>
    <t>Effective Date                   (mm/dd/yyyy)</t>
  </si>
  <si>
    <t>Effective Date (mm/dd/yyyy)</t>
  </si>
  <si>
    <t>(Partial</t>
  </si>
  <si>
    <t>Exemption</t>
  </si>
  <si>
    <t xml:space="preserve">or </t>
  </si>
  <si>
    <t>Refund)</t>
  </si>
  <si>
    <t xml:space="preserve">     =  Net consumption in State (Enter on page 1, item 1.)</t>
  </si>
  <si>
    <t>Used Plus: IFTA fuel used in State (from users' returns) and Less: IFTA fuel purchased tax paid in State in Net Consumption calculation.</t>
  </si>
  <si>
    <t>IFTA fuel reported quarterly on the report for the last month of the quarter.</t>
  </si>
  <si>
    <t>No gasoline usage is reported by interstate carriers operating in Nevada.</t>
  </si>
</sst>
</file>

<file path=xl/styles.xml><?xml version="1.0" encoding="utf-8"?>
<styleSheet xmlns="http://schemas.openxmlformats.org/spreadsheetml/2006/main">
  <numFmts count="6">
    <numFmt numFmtId="164" formatCode="0.0%"/>
    <numFmt numFmtId="165" formatCode="[Blue]_(* #,##0_);[Blue]_(* \(#,##0\);[Blue]_ 0;[Red]\ &quot;ERROR&quot;"/>
    <numFmt numFmtId="166" formatCode="[Black]_(* #,##0_);[Black]_(* \(#,##0\);[Black]_ &quot; &quot;;[Red]\ &quot;ERROR&quot;"/>
    <numFmt numFmtId="167" formatCode="[Blue]#,##0_);[Red]\ &quot;ERROR&quot;;[Blue]0;[Red]\ &quot;ERROR&quot;"/>
    <numFmt numFmtId="168" formatCode="[Black]_(* #,##0_);[Black]_(* \(#,##0\);[Black]_ 0;[Red]\ &quot;ERROR&quot;"/>
    <numFmt numFmtId="169" formatCode="00.000"/>
  </numFmts>
  <fonts count="10">
    <font>
      <sz val="8"/>
      <name val="Arial MT"/>
    </font>
    <font>
      <sz val="8"/>
      <name val="Arial"/>
      <family val="2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</fills>
  <borders count="2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0" xfId="0" applyFont="1" applyProtection="1"/>
    <xf numFmtId="0" fontId="1" fillId="0" borderId="1" xfId="0" applyFont="1" applyBorder="1" applyProtection="1"/>
    <xf numFmtId="0" fontId="1" fillId="0" borderId="2" xfId="0" applyFont="1" applyBorder="1" applyProtection="1"/>
    <xf numFmtId="0" fontId="1" fillId="0" borderId="3" xfId="0" applyFont="1" applyBorder="1" applyProtection="1"/>
    <xf numFmtId="0" fontId="1" fillId="0" borderId="4" xfId="0" applyFont="1" applyBorder="1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3" fillId="0" borderId="4" xfId="0" applyFont="1" applyBorder="1" applyProtection="1"/>
    <xf numFmtId="0" fontId="3" fillId="0" borderId="0" xfId="0" applyFont="1" applyProtection="1"/>
    <xf numFmtId="0" fontId="1" fillId="0" borderId="7" xfId="0" applyFont="1" applyBorder="1" applyProtection="1"/>
    <xf numFmtId="0" fontId="1" fillId="0" borderId="8" xfId="0" applyFont="1" applyBorder="1" applyProtection="1"/>
    <xf numFmtId="0" fontId="1" fillId="0" borderId="9" xfId="0" applyFont="1" applyBorder="1" applyProtection="1"/>
    <xf numFmtId="0" fontId="1" fillId="0" borderId="4" xfId="0" applyFont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</xf>
    <xf numFmtId="0" fontId="1" fillId="0" borderId="10" xfId="0" applyFont="1" applyBorder="1" applyAlignment="1" applyProtection="1">
      <alignment horizontal="center"/>
    </xf>
    <xf numFmtId="0" fontId="2" fillId="0" borderId="8" xfId="0" applyFont="1" applyBorder="1" applyProtection="1">
      <protection locked="0"/>
    </xf>
    <xf numFmtId="0" fontId="4" fillId="0" borderId="1" xfId="0" applyFont="1" applyBorder="1" applyProtection="1"/>
    <xf numFmtId="0" fontId="4" fillId="0" borderId="2" xfId="0" applyFont="1" applyBorder="1" applyProtection="1"/>
    <xf numFmtId="0" fontId="4" fillId="0" borderId="4" xfId="0" applyFont="1" applyBorder="1" applyProtection="1"/>
    <xf numFmtId="0" fontId="4" fillId="0" borderId="9" xfId="0" applyFont="1" applyBorder="1" applyProtection="1"/>
    <xf numFmtId="0" fontId="4" fillId="0" borderId="7" xfId="0" applyFont="1" applyBorder="1" applyProtection="1"/>
    <xf numFmtId="0" fontId="4" fillId="0" borderId="8" xfId="0" applyFont="1" applyBorder="1" applyProtection="1"/>
    <xf numFmtId="0" fontId="5" fillId="0" borderId="7" xfId="0" applyFont="1" applyBorder="1" applyProtection="1"/>
    <xf numFmtId="0" fontId="5" fillId="0" borderId="4" xfId="0" applyFont="1" applyBorder="1" applyProtection="1"/>
    <xf numFmtId="0" fontId="1" fillId="0" borderId="0" xfId="0" applyFont="1" applyProtection="1">
      <protection locked="0"/>
    </xf>
    <xf numFmtId="0" fontId="2" fillId="0" borderId="8" xfId="0" applyFont="1" applyBorder="1" applyProtection="1"/>
    <xf numFmtId="0" fontId="2" fillId="0" borderId="4" xfId="0" applyFont="1" applyBorder="1" applyProtection="1"/>
    <xf numFmtId="49" fontId="2" fillId="0" borderId="7" xfId="0" applyNumberFormat="1" applyFont="1" applyBorder="1" applyProtection="1">
      <protection locked="0"/>
    </xf>
    <xf numFmtId="49" fontId="2" fillId="0" borderId="8" xfId="0" applyNumberFormat="1" applyFont="1" applyBorder="1" applyProtection="1">
      <protection locked="0"/>
    </xf>
    <xf numFmtId="49" fontId="2" fillId="0" borderId="5" xfId="0" applyNumberFormat="1" applyFont="1" applyBorder="1" applyProtection="1">
      <protection locked="0"/>
    </xf>
    <xf numFmtId="49" fontId="2" fillId="0" borderId="6" xfId="0" applyNumberFormat="1" applyFont="1" applyBorder="1" applyProtection="1">
      <protection locked="0"/>
    </xf>
    <xf numFmtId="165" fontId="2" fillId="0" borderId="7" xfId="0" applyNumberFormat="1" applyFont="1" applyBorder="1" applyAlignment="1" applyProtection="1">
      <protection locked="0"/>
    </xf>
    <xf numFmtId="165" fontId="2" fillId="0" borderId="11" xfId="0" applyNumberFormat="1" applyFont="1" applyBorder="1" applyAlignment="1" applyProtection="1">
      <protection locked="0"/>
    </xf>
    <xf numFmtId="165" fontId="2" fillId="0" borderId="7" xfId="0" applyNumberFormat="1" applyFont="1" applyBorder="1" applyProtection="1">
      <protection locked="0"/>
    </xf>
    <xf numFmtId="166" fontId="4" fillId="0" borderId="10" xfId="0" applyNumberFormat="1" applyFont="1" applyBorder="1" applyProtection="1"/>
    <xf numFmtId="166" fontId="4" fillId="0" borderId="7" xfId="0" applyNumberFormat="1" applyFont="1" applyBorder="1" applyProtection="1"/>
    <xf numFmtId="166" fontId="4" fillId="0" borderId="11" xfId="0" applyNumberFormat="1" applyFont="1" applyBorder="1" applyAlignment="1"/>
    <xf numFmtId="0" fontId="1" fillId="0" borderId="6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4" fillId="0" borderId="0" xfId="0" applyFont="1" applyBorder="1" applyProtection="1"/>
    <xf numFmtId="0" fontId="2" fillId="0" borderId="0" xfId="0" applyFont="1" applyBorder="1" applyProtection="1">
      <protection locked="0"/>
    </xf>
    <xf numFmtId="0" fontId="2" fillId="0" borderId="0" xfId="0" applyFont="1" applyBorder="1" applyProtection="1"/>
    <xf numFmtId="0" fontId="1" fillId="0" borderId="5" xfId="0" applyFont="1" applyBorder="1" applyProtection="1">
      <protection locked="0"/>
    </xf>
    <xf numFmtId="49" fontId="2" fillId="0" borderId="7" xfId="0" applyNumberFormat="1" applyFont="1" applyBorder="1" applyProtection="1"/>
    <xf numFmtId="0" fontId="2" fillId="0" borderId="2" xfId="0" applyFont="1" applyBorder="1" applyProtection="1">
      <protection locked="0"/>
    </xf>
    <xf numFmtId="167" fontId="4" fillId="0" borderId="9" xfId="0" applyNumberFormat="1" applyFont="1" applyBorder="1" applyAlignment="1" applyProtection="1">
      <protection locked="0"/>
    </xf>
    <xf numFmtId="167" fontId="2" fillId="0" borderId="9" xfId="0" applyNumberFormat="1" applyFont="1" applyBorder="1" applyProtection="1">
      <protection locked="0"/>
    </xf>
    <xf numFmtId="168" fontId="4" fillId="0" borderId="10" xfId="0" applyNumberFormat="1" applyFont="1" applyBorder="1" applyProtection="1"/>
    <xf numFmtId="37" fontId="4" fillId="0" borderId="9" xfId="0" applyNumberFormat="1" applyFont="1" applyBorder="1" applyProtection="1"/>
    <xf numFmtId="167" fontId="2" fillId="0" borderId="10" xfId="0" applyNumberFormat="1" applyFont="1" applyBorder="1" applyProtection="1">
      <protection locked="0"/>
    </xf>
    <xf numFmtId="0" fontId="1" fillId="0" borderId="9" xfId="0" applyFont="1" applyBorder="1" applyProtection="1">
      <protection locked="0"/>
    </xf>
    <xf numFmtId="164" fontId="2" fillId="0" borderId="9" xfId="0" applyNumberFormat="1" applyFont="1" applyBorder="1" applyProtection="1">
      <protection locked="0"/>
    </xf>
    <xf numFmtId="164" fontId="2" fillId="0" borderId="10" xfId="0" applyNumberFormat="1" applyFont="1" applyBorder="1" applyProtection="1">
      <protection locked="0"/>
    </xf>
    <xf numFmtId="0" fontId="4" fillId="2" borderId="2" xfId="0" applyFont="1" applyFill="1" applyBorder="1" applyProtection="1"/>
    <xf numFmtId="0" fontId="4" fillId="2" borderId="0" xfId="0" applyFont="1" applyFill="1" applyBorder="1" applyProtection="1"/>
    <xf numFmtId="0" fontId="4" fillId="2" borderId="8" xfId="0" applyFont="1" applyFill="1" applyBorder="1" applyProtection="1"/>
    <xf numFmtId="0" fontId="1" fillId="2" borderId="4" xfId="0" applyFont="1" applyFill="1" applyBorder="1" applyProtection="1">
      <protection locked="0"/>
    </xf>
    <xf numFmtId="0" fontId="1" fillId="2" borderId="7" xfId="0" applyFont="1" applyFill="1" applyBorder="1" applyProtection="1">
      <protection locked="0"/>
    </xf>
    <xf numFmtId="0" fontId="1" fillId="2" borderId="12" xfId="0" applyFont="1" applyFill="1" applyBorder="1" applyProtection="1">
      <protection locked="0"/>
    </xf>
    <xf numFmtId="0" fontId="1" fillId="2" borderId="9" xfId="0" applyFont="1" applyFill="1" applyBorder="1" applyProtection="1">
      <protection locked="0"/>
    </xf>
    <xf numFmtId="0" fontId="1" fillId="2" borderId="10" xfId="0" applyFont="1" applyFill="1" applyBorder="1" applyProtection="1">
      <protection locked="0"/>
    </xf>
    <xf numFmtId="0" fontId="1" fillId="2" borderId="13" xfId="0" applyFont="1" applyFill="1" applyBorder="1" applyProtection="1">
      <protection locked="0"/>
    </xf>
    <xf numFmtId="0" fontId="4" fillId="2" borderId="9" xfId="0" applyFont="1" applyFill="1" applyBorder="1" applyProtection="1"/>
    <xf numFmtId="0" fontId="4" fillId="2" borderId="10" xfId="0" applyFont="1" applyFill="1" applyBorder="1" applyProtection="1"/>
    <xf numFmtId="0" fontId="4" fillId="0" borderId="12" xfId="0" applyFont="1" applyBorder="1" applyProtection="1"/>
    <xf numFmtId="0" fontId="6" fillId="0" borderId="0" xfId="0" applyFont="1" applyBorder="1" applyAlignment="1" applyProtection="1">
      <alignment horizontal="center"/>
    </xf>
    <xf numFmtId="0" fontId="4" fillId="2" borderId="12" xfId="0" applyFont="1" applyFill="1" applyBorder="1" applyProtection="1"/>
    <xf numFmtId="0" fontId="4" fillId="0" borderId="12" xfId="0" applyFont="1" applyBorder="1" applyProtection="1">
      <protection locked="0"/>
    </xf>
    <xf numFmtId="0" fontId="4" fillId="0" borderId="9" xfId="0" applyFont="1" applyBorder="1" applyProtection="1">
      <protection locked="0"/>
    </xf>
    <xf numFmtId="0" fontId="4" fillId="0" borderId="9" xfId="0" applyFont="1" applyBorder="1" applyAlignment="1" applyProtection="1">
      <alignment wrapText="1"/>
      <protection locked="0"/>
    </xf>
    <xf numFmtId="0" fontId="4" fillId="0" borderId="10" xfId="0" applyFont="1" applyBorder="1" applyProtection="1">
      <protection locked="0"/>
    </xf>
    <xf numFmtId="0" fontId="4" fillId="0" borderId="14" xfId="0" applyFont="1" applyBorder="1" applyProtection="1"/>
    <xf numFmtId="0" fontId="4" fillId="0" borderId="8" xfId="0" applyFont="1" applyBorder="1" applyAlignment="1" applyProtection="1">
      <alignment wrapText="1"/>
    </xf>
    <xf numFmtId="0" fontId="4" fillId="0" borderId="8" xfId="0" applyFont="1" applyBorder="1" applyAlignment="1" applyProtection="1">
      <alignment horizontal="center"/>
    </xf>
    <xf numFmtId="166" fontId="4" fillId="3" borderId="7" xfId="0" applyNumberFormat="1" applyFont="1" applyFill="1" applyBorder="1" applyProtection="1"/>
    <xf numFmtId="0" fontId="1" fillId="0" borderId="0" xfId="0" applyFont="1" applyBorder="1" applyProtection="1"/>
    <xf numFmtId="0" fontId="4" fillId="0" borderId="11" xfId="0" applyFont="1" applyBorder="1" applyAlignment="1" applyProtection="1">
      <alignment horizontal="center"/>
    </xf>
    <xf numFmtId="0" fontId="4" fillId="2" borderId="11" xfId="0" applyFont="1" applyFill="1" applyBorder="1" applyProtection="1"/>
    <xf numFmtId="0" fontId="4" fillId="0" borderId="11" xfId="0" applyFont="1" applyBorder="1" applyAlignment="1" applyProtection="1">
      <alignment horizontal="center" wrapText="1"/>
    </xf>
    <xf numFmtId="0" fontId="1" fillId="0" borderId="15" xfId="0" applyFont="1" applyBorder="1" applyProtection="1"/>
    <xf numFmtId="0" fontId="1" fillId="0" borderId="14" xfId="0" applyFont="1" applyBorder="1" applyProtection="1"/>
    <xf numFmtId="0" fontId="2" fillId="0" borderId="14" xfId="0" applyFont="1" applyBorder="1" applyProtection="1"/>
    <xf numFmtId="0" fontId="2" fillId="0" borderId="6" xfId="0" applyFont="1" applyBorder="1" applyAlignment="1" applyProtection="1">
      <alignment horizontal="center"/>
    </xf>
    <xf numFmtId="0" fontId="1" fillId="0" borderId="13" xfId="0" applyFont="1" applyBorder="1" applyProtection="1"/>
    <xf numFmtId="0" fontId="2" fillId="0" borderId="0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wrapText="1"/>
    </xf>
    <xf numFmtId="0" fontId="4" fillId="0" borderId="0" xfId="0" applyFont="1" applyBorder="1" applyAlignment="1" applyProtection="1">
      <alignment horizontal="centerContinuous"/>
    </xf>
    <xf numFmtId="0" fontId="4" fillId="0" borderId="8" xfId="0" applyFont="1" applyBorder="1" applyAlignment="1" applyProtection="1">
      <alignment horizontal="centerContinuous"/>
    </xf>
    <xf numFmtId="0" fontId="1" fillId="2" borderId="1" xfId="0" applyFont="1" applyFill="1" applyBorder="1" applyProtection="1"/>
    <xf numFmtId="0" fontId="1" fillId="2" borderId="3" xfId="0" applyFont="1" applyFill="1" applyBorder="1" applyProtection="1"/>
    <xf numFmtId="0" fontId="1" fillId="2" borderId="4" xfId="0" applyFont="1" applyFill="1" applyBorder="1" applyProtection="1"/>
    <xf numFmtId="0" fontId="1" fillId="2" borderId="6" xfId="0" applyFont="1" applyFill="1" applyBorder="1" applyProtection="1"/>
    <xf numFmtId="0" fontId="1" fillId="2" borderId="5" xfId="0" applyFont="1" applyFill="1" applyBorder="1" applyProtection="1"/>
    <xf numFmtId="0" fontId="1" fillId="2" borderId="2" xfId="0" applyFont="1" applyFill="1" applyBorder="1" applyProtection="1"/>
    <xf numFmtId="0" fontId="1" fillId="2" borderId="0" xfId="0" applyFont="1" applyFill="1" applyBorder="1" applyProtection="1"/>
    <xf numFmtId="0" fontId="1" fillId="2" borderId="8" xfId="0" applyFont="1" applyFill="1" applyBorder="1" applyProtection="1"/>
    <xf numFmtId="0" fontId="1" fillId="2" borderId="9" xfId="0" applyFont="1" applyFill="1" applyBorder="1" applyProtection="1"/>
    <xf numFmtId="0" fontId="2" fillId="2" borderId="4" xfId="0" applyFont="1" applyFill="1" applyBorder="1" applyProtection="1"/>
    <xf numFmtId="0" fontId="2" fillId="2" borderId="7" xfId="0" applyFont="1" applyFill="1" applyBorder="1" applyProtection="1"/>
    <xf numFmtId="0" fontId="1" fillId="2" borderId="0" xfId="0" applyFont="1" applyFill="1" applyProtection="1"/>
    <xf numFmtId="14" fontId="2" fillId="0" borderId="9" xfId="0" applyNumberFormat="1" applyFont="1" applyBorder="1" applyAlignment="1" applyProtection="1">
      <alignment horizontal="center"/>
      <protection locked="0"/>
    </xf>
    <xf numFmtId="14" fontId="1" fillId="0" borderId="12" xfId="0" applyNumberFormat="1" applyFont="1" applyBorder="1" applyProtection="1">
      <protection locked="0"/>
    </xf>
    <xf numFmtId="14" fontId="4" fillId="0" borderId="11" xfId="0" applyNumberFormat="1" applyFont="1" applyBorder="1" applyProtection="1"/>
    <xf numFmtId="0" fontId="8" fillId="2" borderId="8" xfId="0" applyFont="1" applyFill="1" applyBorder="1" applyProtection="1"/>
    <xf numFmtId="0" fontId="7" fillId="2" borderId="7" xfId="0" applyFont="1" applyFill="1" applyBorder="1" applyProtection="1"/>
    <xf numFmtId="0" fontId="8" fillId="2" borderId="8" xfId="0" applyFont="1" applyFill="1" applyBorder="1" applyProtection="1"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7" fillId="2" borderId="8" xfId="0" applyFont="1" applyFill="1" applyBorder="1" applyProtection="1"/>
    <xf numFmtId="0" fontId="7" fillId="2" borderId="14" xfId="0" applyFont="1" applyFill="1" applyBorder="1" applyProtection="1">
      <protection locked="0"/>
    </xf>
    <xf numFmtId="49" fontId="9" fillId="0" borderId="7" xfId="0" applyNumberFormat="1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1" fillId="0" borderId="12" xfId="0" applyFont="1" applyBorder="1" applyAlignment="1" applyProtection="1">
      <alignment horizontal="center" wrapText="1"/>
    </xf>
    <xf numFmtId="0" fontId="1" fillId="0" borderId="12" xfId="0" applyFont="1" applyBorder="1" applyAlignment="1" applyProtection="1">
      <alignment horizontal="center"/>
    </xf>
    <xf numFmtId="14" fontId="1" fillId="0" borderId="9" xfId="0" applyNumberFormat="1" applyFont="1" applyBorder="1" applyProtection="1">
      <protection locked="0"/>
    </xf>
    <xf numFmtId="169" fontId="2" fillId="0" borderId="12" xfId="0" applyNumberFormat="1" applyFont="1" applyBorder="1" applyProtection="1">
      <protection locked="0"/>
    </xf>
    <xf numFmtId="169" fontId="2" fillId="0" borderId="9" xfId="0" applyNumberFormat="1" applyFont="1" applyBorder="1" applyProtection="1">
      <protection locked="0"/>
    </xf>
    <xf numFmtId="169" fontId="2" fillId="0" borderId="9" xfId="0" applyNumberFormat="1" applyFont="1" applyBorder="1" applyProtection="1"/>
    <xf numFmtId="169" fontId="2" fillId="0" borderId="10" xfId="0" applyNumberFormat="1" applyFont="1" applyBorder="1" applyProtection="1">
      <protection locked="0"/>
    </xf>
    <xf numFmtId="14" fontId="1" fillId="0" borderId="10" xfId="0" applyNumberFormat="1" applyFont="1" applyBorder="1" applyProtection="1">
      <protection locked="0"/>
    </xf>
    <xf numFmtId="0" fontId="0" fillId="0" borderId="4" xfId="0" applyBorder="1"/>
    <xf numFmtId="0" fontId="0" fillId="0" borderId="16" xfId="0" applyBorder="1"/>
    <xf numFmtId="0" fontId="0" fillId="0" borderId="17" xfId="0" applyBorder="1"/>
    <xf numFmtId="0" fontId="0" fillId="0" borderId="7" xfId="0" applyBorder="1"/>
    <xf numFmtId="0" fontId="0" fillId="0" borderId="18" xfId="0" applyBorder="1"/>
    <xf numFmtId="0" fontId="0" fillId="0" borderId="19" xfId="0" applyBorder="1"/>
    <xf numFmtId="0" fontId="1" fillId="0" borderId="1" xfId="0" applyFont="1" applyBorder="1" applyAlignment="1" applyProtection="1">
      <protection locked="0"/>
    </xf>
    <xf numFmtId="0" fontId="0" fillId="0" borderId="2" xfId="0" applyBorder="1" applyAlignment="1"/>
    <xf numFmtId="0" fontId="0" fillId="0" borderId="3" xfId="0" applyBorder="1" applyAlignment="1"/>
    <xf numFmtId="0" fontId="1" fillId="0" borderId="4" xfId="0" applyFont="1" applyBorder="1" applyAlignment="1" applyProtection="1">
      <protection locked="0"/>
    </xf>
    <xf numFmtId="0" fontId="0" fillId="0" borderId="0" xfId="0" applyBorder="1" applyAlignment="1"/>
    <xf numFmtId="0" fontId="0" fillId="0" borderId="6" xfId="0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eb2010Fh55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ORM551"/>
      <sheetName val="INTERCALCS"/>
      <sheetName val="INPUTS"/>
    </sheetNames>
    <sheetDataSet>
      <sheetData sheetId="0">
        <row r="3">
          <cell r="G3" t="str">
            <v>Nevada</v>
          </cell>
        </row>
        <row r="5">
          <cell r="G5">
            <v>2010</v>
          </cell>
        </row>
        <row r="7">
          <cell r="G7" t="str">
            <v>February</v>
          </cell>
        </row>
        <row r="9">
          <cell r="H9" t="str">
            <v>x</v>
          </cell>
        </row>
        <row r="17">
          <cell r="D17">
            <v>8675806</v>
          </cell>
          <cell r="E17">
            <v>72180156</v>
          </cell>
          <cell r="F17">
            <v>22777955.333333332</v>
          </cell>
          <cell r="G17">
            <v>293958.58682028006</v>
          </cell>
        </row>
        <row r="21">
          <cell r="B21" t="str">
            <v>d. Transit Use</v>
          </cell>
          <cell r="F21">
            <v>484237</v>
          </cell>
          <cell r="G21">
            <v>134699.53125</v>
          </cell>
        </row>
        <row r="29">
          <cell r="D29">
            <v>3704.8032854361704</v>
          </cell>
          <cell r="E29">
            <v>31353.1138629099</v>
          </cell>
        </row>
        <row r="31">
          <cell r="D31">
            <v>4503.8799553972513</v>
          </cell>
          <cell r="E31">
            <v>38115.562470362769</v>
          </cell>
        </row>
        <row r="34">
          <cell r="B34" t="str">
            <v>f. Tribal Refunds</v>
          </cell>
          <cell r="D34">
            <v>3998.7242754355489</v>
          </cell>
          <cell r="E34">
            <v>33840.516717030609</v>
          </cell>
        </row>
        <row r="50">
          <cell r="D50">
            <v>146724</v>
          </cell>
        </row>
        <row r="59">
          <cell r="D59" t="str">
            <v>Nevada Department of Transportation</v>
          </cell>
        </row>
        <row r="60">
          <cell r="D60" t="str">
            <v>Susan Martinovich</v>
          </cell>
        </row>
        <row r="76">
          <cell r="D76">
            <v>24</v>
          </cell>
          <cell r="E76">
            <v>33878</v>
          </cell>
        </row>
        <row r="77">
          <cell r="D77">
            <v>24</v>
          </cell>
          <cell r="E77">
            <v>33878</v>
          </cell>
        </row>
        <row r="78">
          <cell r="D78">
            <v>27</v>
          </cell>
          <cell r="E78">
            <v>33878</v>
          </cell>
        </row>
        <row r="79">
          <cell r="D79">
            <v>22</v>
          </cell>
          <cell r="E79">
            <v>35612</v>
          </cell>
        </row>
        <row r="80">
          <cell r="D80">
            <v>21</v>
          </cell>
          <cell r="E80">
            <v>35612</v>
          </cell>
        </row>
        <row r="85">
          <cell r="D85">
            <v>2</v>
          </cell>
          <cell r="E85">
            <v>35612</v>
          </cell>
        </row>
        <row r="91">
          <cell r="D91">
            <v>5.5E-2</v>
          </cell>
          <cell r="E91">
            <v>35612</v>
          </cell>
          <cell r="F91" t="str">
            <v>not optional</v>
          </cell>
        </row>
        <row r="94">
          <cell r="D94">
            <v>0.75</v>
          </cell>
          <cell r="E94">
            <v>34881</v>
          </cell>
          <cell r="F94" t="str">
            <v>State Petroleum Cleanup Fund - not optional</v>
          </cell>
        </row>
        <row r="101">
          <cell r="F101">
            <v>0</v>
          </cell>
          <cell r="G101">
            <v>22777955.333333332</v>
          </cell>
        </row>
        <row r="102">
          <cell r="F102">
            <v>0</v>
          </cell>
          <cell r="G102">
            <v>0</v>
          </cell>
        </row>
        <row r="103">
          <cell r="F103">
            <v>0</v>
          </cell>
          <cell r="G103">
            <v>0</v>
          </cell>
        </row>
        <row r="107">
          <cell r="F107">
            <v>40210</v>
          </cell>
          <cell r="G107">
            <v>40237</v>
          </cell>
        </row>
        <row r="118">
          <cell r="D118">
            <v>14188564.698819058</v>
          </cell>
          <cell r="E118">
            <v>0.19657154383012221</v>
          </cell>
        </row>
        <row r="119">
          <cell r="D119">
            <v>57991591.301180944</v>
          </cell>
          <cell r="E119">
            <v>0.80342845616987779</v>
          </cell>
        </row>
      </sheetData>
      <sheetData sheetId="1">
        <row r="122">
          <cell r="A122" t="str">
            <v>Other under "Rate of tax at the end of month" refers to Aviation Gasoline.</v>
          </cell>
        </row>
        <row r="123">
          <cell r="A123" t="str">
            <v>I discovered an error in the effective dates for the fuel tax rates of gasoline, gasohol, and diesel. They were actually the stated rates as of 10/1/1992 instead of 7/1/1995 as previously reported.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transitionEvaluation="1" codeName="Sheet1"/>
  <dimension ref="A1:P134"/>
  <sheetViews>
    <sheetView tabSelected="1" defaultGridColor="0" colorId="22" zoomScale="87" zoomScaleNormal="87" workbookViewId="0"/>
  </sheetViews>
  <sheetFormatPr defaultColWidth="9.6640625" defaultRowHeight="11.25"/>
  <cols>
    <col min="1" max="1" width="11.1640625" style="26" customWidth="1"/>
    <col min="2" max="2" width="22.6640625" style="26" customWidth="1"/>
    <col min="3" max="3" width="4.6640625" style="26" customWidth="1"/>
    <col min="4" max="8" width="16.33203125" style="26" customWidth="1"/>
    <col min="9" max="9" width="24.6640625" style="26" customWidth="1"/>
    <col min="10" max="10" width="16.6640625" style="26" customWidth="1"/>
    <col min="11" max="11" width="6.6640625" style="26" customWidth="1"/>
    <col min="12" max="12" width="10.6640625" style="26" customWidth="1"/>
    <col min="13" max="13" width="2.6640625" style="26" customWidth="1"/>
    <col min="14" max="15" width="24.6640625" style="26" customWidth="1"/>
    <col min="16" max="16384" width="9.6640625" style="26"/>
  </cols>
  <sheetData>
    <row r="1" spans="1:8" ht="9.6" customHeight="1">
      <c r="A1" s="1" t="s">
        <v>0</v>
      </c>
      <c r="B1" s="1"/>
      <c r="C1" s="1"/>
      <c r="D1" s="1"/>
      <c r="E1" s="1"/>
      <c r="F1" s="1"/>
      <c r="G1" s="1"/>
      <c r="H1" s="1"/>
    </row>
    <row r="2" spans="1:8" ht="9.6" customHeight="1">
      <c r="A2" s="2"/>
      <c r="B2" s="3"/>
      <c r="C2" s="3"/>
      <c r="D2" s="3"/>
      <c r="E2" s="3"/>
      <c r="F2" s="3"/>
      <c r="G2" s="2" t="s">
        <v>1</v>
      </c>
      <c r="H2" s="4"/>
    </row>
    <row r="3" spans="1:8" ht="9.6" customHeight="1">
      <c r="A3" s="5"/>
      <c r="B3" s="1"/>
      <c r="C3" s="1"/>
      <c r="D3" s="1"/>
      <c r="E3" s="1"/>
      <c r="F3" s="1"/>
      <c r="G3" s="112" t="str">
        <f>[1]FORM551!$G$3</f>
        <v>Nevada</v>
      </c>
      <c r="H3" s="6"/>
    </row>
    <row r="4" spans="1:8" ht="9.6" customHeight="1">
      <c r="A4" s="5"/>
      <c r="B4" s="1"/>
      <c r="C4" s="1"/>
      <c r="D4" s="1"/>
      <c r="E4" s="1"/>
      <c r="F4" s="1"/>
      <c r="G4" s="5" t="s">
        <v>2</v>
      </c>
      <c r="H4" s="7"/>
    </row>
    <row r="5" spans="1:8" ht="13.5" customHeight="1">
      <c r="A5" s="8"/>
      <c r="B5" s="9" t="s">
        <v>3</v>
      </c>
      <c r="C5" s="1"/>
      <c r="D5" s="1"/>
      <c r="E5" s="1"/>
      <c r="F5" s="1"/>
      <c r="G5" s="111">
        <f>[1]FORM551!$G$5</f>
        <v>2010</v>
      </c>
      <c r="H5" s="6"/>
    </row>
    <row r="6" spans="1:8" ht="9.6" customHeight="1">
      <c r="A6" s="5"/>
      <c r="B6" s="1"/>
      <c r="C6" s="1"/>
      <c r="D6" s="1"/>
      <c r="E6" s="1"/>
      <c r="F6" s="1"/>
      <c r="G6" s="5" t="s">
        <v>4</v>
      </c>
      <c r="H6" s="7"/>
    </row>
    <row r="7" spans="1:8" ht="9.6" customHeight="1">
      <c r="A7" s="5"/>
      <c r="B7" s="1"/>
      <c r="C7" s="1"/>
      <c r="D7" s="1"/>
      <c r="E7" s="1"/>
      <c r="F7" s="1"/>
      <c r="G7" s="111" t="str">
        <f>[1]FORM551!$G$7</f>
        <v>February</v>
      </c>
      <c r="H7" s="6"/>
    </row>
    <row r="8" spans="1:8" ht="9.6" customHeight="1">
      <c r="A8" s="5"/>
      <c r="B8" s="1"/>
      <c r="C8" s="1"/>
      <c r="D8" s="1"/>
      <c r="E8" s="1"/>
      <c r="F8" s="1"/>
      <c r="G8" s="5" t="s">
        <v>5</v>
      </c>
      <c r="H8" s="7"/>
    </row>
    <row r="9" spans="1:8" ht="9.6" customHeight="1">
      <c r="A9" s="5"/>
      <c r="B9" s="1"/>
      <c r="C9" s="1"/>
      <c r="D9" s="1"/>
      <c r="E9" s="1"/>
      <c r="F9" s="1"/>
      <c r="G9" s="5" t="s">
        <v>6</v>
      </c>
      <c r="H9" s="32" t="str">
        <f>[1]FORM551!$H$9</f>
        <v>x</v>
      </c>
    </row>
    <row r="10" spans="1:8" ht="9.6" customHeight="1">
      <c r="A10" s="10"/>
      <c r="B10" s="11"/>
      <c r="C10" s="11"/>
      <c r="D10" s="11"/>
      <c r="E10" s="11"/>
      <c r="F10" s="11"/>
      <c r="G10" s="10" t="s">
        <v>7</v>
      </c>
      <c r="H10" s="44"/>
    </row>
    <row r="11" spans="1:8" ht="10.7" customHeight="1">
      <c r="A11" s="5"/>
      <c r="B11" s="1"/>
      <c r="C11" s="5"/>
      <c r="D11" s="5"/>
      <c r="E11" s="5"/>
      <c r="F11" s="5"/>
      <c r="G11" s="1"/>
      <c r="H11" s="12"/>
    </row>
    <row r="12" spans="1:8" ht="10.7" customHeight="1">
      <c r="A12" s="5"/>
      <c r="B12" s="1"/>
      <c r="C12" s="5"/>
      <c r="D12" s="5"/>
      <c r="E12" s="5"/>
      <c r="F12" s="10" t="s">
        <v>8</v>
      </c>
      <c r="G12" s="11"/>
      <c r="H12" s="12"/>
    </row>
    <row r="13" spans="1:8" ht="10.7" customHeight="1">
      <c r="A13" s="5"/>
      <c r="B13" s="1" t="s">
        <v>9</v>
      </c>
      <c r="C13" s="13" t="s">
        <v>10</v>
      </c>
      <c r="D13" s="13" t="s">
        <v>11</v>
      </c>
      <c r="E13" s="13" t="s">
        <v>12</v>
      </c>
      <c r="F13" s="13" t="s">
        <v>13</v>
      </c>
      <c r="G13" s="13" t="s">
        <v>145</v>
      </c>
      <c r="H13" s="14" t="s">
        <v>14</v>
      </c>
    </row>
    <row r="14" spans="1:8" ht="10.7" customHeight="1">
      <c r="A14" s="5"/>
      <c r="B14" s="1"/>
      <c r="C14" s="13" t="s">
        <v>15</v>
      </c>
      <c r="D14" s="5"/>
      <c r="E14" s="5"/>
      <c r="F14" s="13" t="s">
        <v>16</v>
      </c>
      <c r="G14" s="13" t="s">
        <v>146</v>
      </c>
      <c r="H14" s="12"/>
    </row>
    <row r="15" spans="1:8" ht="10.7" customHeight="1">
      <c r="A15" s="5"/>
      <c r="B15" s="1"/>
      <c r="C15" s="5"/>
      <c r="D15" s="5"/>
      <c r="E15" s="5"/>
      <c r="F15" s="5"/>
      <c r="G15" s="13"/>
      <c r="H15" s="12"/>
    </row>
    <row r="16" spans="1:8" ht="10.7" customHeight="1">
      <c r="A16" s="10"/>
      <c r="B16" s="11"/>
      <c r="C16" s="10"/>
      <c r="D16" s="15" t="s">
        <v>17</v>
      </c>
      <c r="E16" s="15" t="s">
        <v>18</v>
      </c>
      <c r="F16" s="15" t="s">
        <v>19</v>
      </c>
      <c r="G16" s="15" t="s">
        <v>20</v>
      </c>
      <c r="H16" s="16" t="s">
        <v>21</v>
      </c>
    </row>
    <row r="17" spans="1:8" ht="11.25" customHeight="1">
      <c r="A17" s="10" t="s">
        <v>22</v>
      </c>
      <c r="B17" s="10"/>
      <c r="C17" s="15" t="s">
        <v>23</v>
      </c>
      <c r="D17" s="34">
        <f>[1]FORM551!D17</f>
        <v>8675806</v>
      </c>
      <c r="E17" s="33">
        <f>[1]FORM551!E17</f>
        <v>72180156</v>
      </c>
      <c r="F17" s="33">
        <f>[1]FORM551!$F$17</f>
        <v>22777955.333333332</v>
      </c>
      <c r="G17" s="33">
        <f>[1]FORM551!$G$17</f>
        <v>293958.58682028006</v>
      </c>
      <c r="H17" s="38">
        <f t="shared" ref="H17:H58" si="0">SUM(D17:G17)</f>
        <v>103927875.9201536</v>
      </c>
    </row>
    <row r="18" spans="1:8" ht="11.25" customHeight="1">
      <c r="A18" s="5" t="s">
        <v>24</v>
      </c>
      <c r="B18" s="10" t="s">
        <v>25</v>
      </c>
      <c r="C18" s="15" t="s">
        <v>26</v>
      </c>
      <c r="D18" s="33"/>
      <c r="E18" s="33"/>
      <c r="F18" s="76"/>
      <c r="G18" s="76"/>
      <c r="H18" s="36">
        <f t="shared" si="0"/>
        <v>0</v>
      </c>
    </row>
    <row r="19" spans="1:8" ht="11.25" customHeight="1">
      <c r="A19" s="5" t="s">
        <v>27</v>
      </c>
      <c r="B19" s="10" t="s">
        <v>148</v>
      </c>
      <c r="C19" s="15" t="s">
        <v>28</v>
      </c>
      <c r="D19" s="33"/>
      <c r="E19" s="33"/>
      <c r="F19" s="76">
        <v>0</v>
      </c>
      <c r="G19" s="76">
        <v>0</v>
      </c>
      <c r="H19" s="36">
        <f t="shared" si="0"/>
        <v>0</v>
      </c>
    </row>
    <row r="20" spans="1:8" ht="11.25" customHeight="1">
      <c r="A20" s="5" t="s">
        <v>29</v>
      </c>
      <c r="B20" s="10" t="s">
        <v>30</v>
      </c>
      <c r="C20" s="15" t="s">
        <v>31</v>
      </c>
      <c r="D20" s="33"/>
      <c r="E20" s="33"/>
      <c r="F20" s="33"/>
      <c r="G20" s="33"/>
      <c r="H20" s="36">
        <f t="shared" si="0"/>
        <v>0</v>
      </c>
    </row>
    <row r="21" spans="1:8" ht="11.25" customHeight="1">
      <c r="A21" s="5"/>
      <c r="B21" s="111" t="str">
        <f>[1]FORM551!$B$21</f>
        <v>d. Transit Use</v>
      </c>
      <c r="C21" s="15" t="s">
        <v>32</v>
      </c>
      <c r="D21" s="33"/>
      <c r="E21" s="33"/>
      <c r="F21" s="33">
        <f>[1]FORM551!$F$21</f>
        <v>484237</v>
      </c>
      <c r="G21" s="33">
        <f>[1]FORM551!$G$21</f>
        <v>134699.53125</v>
      </c>
      <c r="H21" s="36">
        <f t="shared" si="0"/>
        <v>618936.53125</v>
      </c>
    </row>
    <row r="22" spans="1:8" ht="11.25" customHeight="1">
      <c r="A22" s="5"/>
      <c r="B22" s="111" t="s">
        <v>33</v>
      </c>
      <c r="C22" s="15" t="s">
        <v>34</v>
      </c>
      <c r="D22" s="33"/>
      <c r="E22" s="33"/>
      <c r="F22" s="33"/>
      <c r="G22" s="33"/>
      <c r="H22" s="36">
        <f t="shared" si="0"/>
        <v>0</v>
      </c>
    </row>
    <row r="23" spans="1:8" ht="11.25" customHeight="1">
      <c r="A23" s="5"/>
      <c r="B23" s="111" t="s">
        <v>35</v>
      </c>
      <c r="C23" s="15" t="s">
        <v>36</v>
      </c>
      <c r="D23" s="33"/>
      <c r="E23" s="33"/>
      <c r="F23" s="33"/>
      <c r="G23" s="33"/>
      <c r="H23" s="36">
        <f t="shared" si="0"/>
        <v>0</v>
      </c>
    </row>
    <row r="24" spans="1:8" ht="11.25" customHeight="1">
      <c r="A24" s="5"/>
      <c r="B24" s="111" t="s">
        <v>37</v>
      </c>
      <c r="C24" s="15" t="s">
        <v>38</v>
      </c>
      <c r="D24" s="33"/>
      <c r="E24" s="33"/>
      <c r="F24" s="33"/>
      <c r="G24" s="33"/>
      <c r="H24" s="36">
        <f t="shared" si="0"/>
        <v>0</v>
      </c>
    </row>
    <row r="25" spans="1:8" ht="11.25" customHeight="1">
      <c r="A25" s="5"/>
      <c r="B25" s="111" t="s">
        <v>39</v>
      </c>
      <c r="C25" s="15" t="s">
        <v>40</v>
      </c>
      <c r="D25" s="33"/>
      <c r="E25" s="33"/>
      <c r="F25" s="33"/>
      <c r="G25" s="33"/>
      <c r="H25" s="36">
        <f t="shared" si="0"/>
        <v>0</v>
      </c>
    </row>
    <row r="26" spans="1:8" ht="11.25" customHeight="1">
      <c r="A26" s="5"/>
      <c r="B26" s="111" t="s">
        <v>41</v>
      </c>
      <c r="C26" s="15" t="s">
        <v>42</v>
      </c>
      <c r="D26" s="33"/>
      <c r="E26" s="33"/>
      <c r="F26" s="33"/>
      <c r="G26" s="33"/>
      <c r="H26" s="36">
        <f t="shared" si="0"/>
        <v>0</v>
      </c>
    </row>
    <row r="27" spans="1:8" ht="11.25" customHeight="1">
      <c r="A27" s="10"/>
      <c r="B27" s="10" t="s">
        <v>43</v>
      </c>
      <c r="C27" s="15" t="s">
        <v>44</v>
      </c>
      <c r="D27" s="37">
        <f>SUM(D18:D26)</f>
        <v>0</v>
      </c>
      <c r="E27" s="37">
        <f>SUM(E18:E26)</f>
        <v>0</v>
      </c>
      <c r="F27" s="37">
        <f>SUM(F18:F26)</f>
        <v>484237</v>
      </c>
      <c r="G27" s="37">
        <f>SUM(G18:G26)</f>
        <v>134699.53125</v>
      </c>
      <c r="H27" s="36">
        <f t="shared" si="0"/>
        <v>618936.53125</v>
      </c>
    </row>
    <row r="28" spans="1:8" ht="11.25" customHeight="1">
      <c r="A28" s="10" t="s">
        <v>45</v>
      </c>
      <c r="B28" s="11"/>
      <c r="C28" s="15" t="s">
        <v>46</v>
      </c>
      <c r="D28" s="37">
        <f>D17-D27</f>
        <v>8675806</v>
      </c>
      <c r="E28" s="37">
        <f>E17-E27</f>
        <v>72180156</v>
      </c>
      <c r="F28" s="37">
        <f>F17-F27</f>
        <v>22293718.333333332</v>
      </c>
      <c r="G28" s="37">
        <f>G17-G27</f>
        <v>159259.05557028006</v>
      </c>
      <c r="H28" s="36">
        <f t="shared" si="0"/>
        <v>103308939.3889036</v>
      </c>
    </row>
    <row r="29" spans="1:8" ht="11.25" customHeight="1">
      <c r="A29" s="5" t="s">
        <v>47</v>
      </c>
      <c r="B29" s="10" t="s">
        <v>48</v>
      </c>
      <c r="C29" s="15" t="s">
        <v>49</v>
      </c>
      <c r="D29" s="35">
        <f>[1]FORM551!D29</f>
        <v>3704.8032854361704</v>
      </c>
      <c r="E29" s="35">
        <f>[1]FORM551!E29</f>
        <v>31353.1138629099</v>
      </c>
      <c r="F29" s="76">
        <v>0</v>
      </c>
      <c r="G29" s="76">
        <v>0</v>
      </c>
      <c r="H29" s="36">
        <f t="shared" si="0"/>
        <v>35057.917148346074</v>
      </c>
    </row>
    <row r="30" spans="1:8" ht="11.25" customHeight="1">
      <c r="A30" s="5" t="s">
        <v>50</v>
      </c>
      <c r="B30" s="10" t="s">
        <v>51</v>
      </c>
      <c r="C30" s="15" t="s">
        <v>52</v>
      </c>
      <c r="D30" s="35"/>
      <c r="E30" s="35"/>
      <c r="F30" s="76">
        <v>0</v>
      </c>
      <c r="G30" s="76">
        <v>0</v>
      </c>
      <c r="H30" s="36">
        <f t="shared" si="0"/>
        <v>0</v>
      </c>
    </row>
    <row r="31" spans="1:8" ht="11.25" customHeight="1">
      <c r="A31" s="5"/>
      <c r="B31" s="10" t="s">
        <v>53</v>
      </c>
      <c r="C31" s="15" t="s">
        <v>54</v>
      </c>
      <c r="D31" s="35">
        <f>[1]FORM551!D31</f>
        <v>4503.8799553972513</v>
      </c>
      <c r="E31" s="35">
        <f>[1]FORM551!E31</f>
        <v>38115.562470362769</v>
      </c>
      <c r="F31" s="76">
        <v>0</v>
      </c>
      <c r="G31" s="76">
        <v>0</v>
      </c>
      <c r="H31" s="36">
        <f t="shared" si="0"/>
        <v>42619.442425760019</v>
      </c>
    </row>
    <row r="32" spans="1:8" ht="11.25" customHeight="1">
      <c r="A32" s="5"/>
      <c r="B32" s="10" t="s">
        <v>55</v>
      </c>
      <c r="C32" s="15" t="s">
        <v>56</v>
      </c>
      <c r="D32" s="35"/>
      <c r="E32" s="35"/>
      <c r="F32" s="76">
        <v>0</v>
      </c>
      <c r="G32" s="76">
        <v>0</v>
      </c>
      <c r="H32" s="36">
        <f t="shared" si="0"/>
        <v>0</v>
      </c>
    </row>
    <row r="33" spans="1:8" ht="11.25" customHeight="1">
      <c r="A33" s="5"/>
      <c r="B33" s="10" t="s">
        <v>147</v>
      </c>
      <c r="C33" s="15" t="s">
        <v>57</v>
      </c>
      <c r="D33" s="35"/>
      <c r="E33" s="35"/>
      <c r="F33" s="76">
        <v>0</v>
      </c>
      <c r="G33" s="76">
        <v>0</v>
      </c>
      <c r="H33" s="36">
        <f t="shared" si="0"/>
        <v>0</v>
      </c>
    </row>
    <row r="34" spans="1:8" ht="11.25" customHeight="1">
      <c r="A34" s="5"/>
      <c r="B34" s="111" t="str">
        <f>[1]FORM551!$B$34</f>
        <v>f. Tribal Refunds</v>
      </c>
      <c r="C34" s="15" t="s">
        <v>58</v>
      </c>
      <c r="D34" s="35">
        <f>[1]FORM551!D34</f>
        <v>3998.7242754355489</v>
      </c>
      <c r="E34" s="35">
        <f>[1]FORM551!E34</f>
        <v>33840.516717030609</v>
      </c>
      <c r="F34" s="35"/>
      <c r="G34" s="35"/>
      <c r="H34" s="36">
        <f t="shared" si="0"/>
        <v>37839.240992466155</v>
      </c>
    </row>
    <row r="35" spans="1:8" ht="11.25" customHeight="1">
      <c r="A35" s="5"/>
      <c r="B35" s="111" t="s">
        <v>37</v>
      </c>
      <c r="C35" s="15" t="s">
        <v>59</v>
      </c>
      <c r="D35" s="35"/>
      <c r="E35" s="35"/>
      <c r="F35" s="35"/>
      <c r="G35" s="35"/>
      <c r="H35" s="36">
        <f t="shared" si="0"/>
        <v>0</v>
      </c>
    </row>
    <row r="36" spans="1:8" ht="11.25" customHeight="1">
      <c r="A36" s="5"/>
      <c r="B36" s="111" t="s">
        <v>39</v>
      </c>
      <c r="C36" s="15" t="s">
        <v>60</v>
      </c>
      <c r="D36" s="35"/>
      <c r="E36" s="35"/>
      <c r="F36" s="35"/>
      <c r="G36" s="35"/>
      <c r="H36" s="36">
        <f t="shared" si="0"/>
        <v>0</v>
      </c>
    </row>
    <row r="37" spans="1:8" ht="11.25" customHeight="1">
      <c r="A37" s="5"/>
      <c r="B37" s="111" t="s">
        <v>41</v>
      </c>
      <c r="C37" s="15" t="s">
        <v>61</v>
      </c>
      <c r="D37" s="35"/>
      <c r="E37" s="35"/>
      <c r="F37" s="35"/>
      <c r="G37" s="35"/>
      <c r="H37" s="36">
        <f t="shared" si="0"/>
        <v>0</v>
      </c>
    </row>
    <row r="38" spans="1:8" ht="11.25" customHeight="1">
      <c r="A38" s="5"/>
      <c r="B38" s="111" t="s">
        <v>150</v>
      </c>
      <c r="C38" s="15" t="s">
        <v>62</v>
      </c>
      <c r="D38" s="35"/>
      <c r="E38" s="35"/>
      <c r="F38" s="35"/>
      <c r="G38" s="35"/>
      <c r="H38" s="36">
        <f t="shared" si="0"/>
        <v>0</v>
      </c>
    </row>
    <row r="39" spans="1:8" ht="11.25" customHeight="1">
      <c r="A39" s="5"/>
      <c r="B39" s="111" t="s">
        <v>63</v>
      </c>
      <c r="C39" s="15" t="s">
        <v>64</v>
      </c>
      <c r="D39" s="35"/>
      <c r="E39" s="35"/>
      <c r="F39" s="35"/>
      <c r="G39" s="35"/>
      <c r="H39" s="36">
        <f t="shared" si="0"/>
        <v>0</v>
      </c>
    </row>
    <row r="40" spans="1:8" ht="11.25" customHeight="1">
      <c r="A40" s="5"/>
      <c r="B40" s="111" t="s">
        <v>65</v>
      </c>
      <c r="C40" s="15" t="s">
        <v>66</v>
      </c>
      <c r="D40" s="35"/>
      <c r="E40" s="35"/>
      <c r="F40" s="35"/>
      <c r="G40" s="35"/>
      <c r="H40" s="36">
        <f t="shared" si="0"/>
        <v>0</v>
      </c>
    </row>
    <row r="41" spans="1:8" ht="11.25" customHeight="1">
      <c r="A41" s="5"/>
      <c r="B41" s="111" t="s">
        <v>67</v>
      </c>
      <c r="C41" s="15" t="s">
        <v>68</v>
      </c>
      <c r="D41" s="35"/>
      <c r="E41" s="35"/>
      <c r="F41" s="35"/>
      <c r="G41" s="35"/>
      <c r="H41" s="36">
        <f t="shared" si="0"/>
        <v>0</v>
      </c>
    </row>
    <row r="42" spans="1:8" ht="11.25" customHeight="1">
      <c r="A42" s="5"/>
      <c r="B42" s="111" t="s">
        <v>69</v>
      </c>
      <c r="C42" s="15" t="s">
        <v>70</v>
      </c>
      <c r="D42" s="35"/>
      <c r="E42" s="35"/>
      <c r="F42" s="35"/>
      <c r="G42" s="35"/>
      <c r="H42" s="36">
        <f t="shared" si="0"/>
        <v>0</v>
      </c>
    </row>
    <row r="43" spans="1:8" ht="11.25" customHeight="1">
      <c r="A43" s="5"/>
      <c r="B43" s="111" t="s">
        <v>71</v>
      </c>
      <c r="C43" s="15" t="s">
        <v>72</v>
      </c>
      <c r="D43" s="35"/>
      <c r="E43" s="35"/>
      <c r="F43" s="35"/>
      <c r="G43" s="35"/>
      <c r="H43" s="36">
        <f t="shared" si="0"/>
        <v>0</v>
      </c>
    </row>
    <row r="44" spans="1:8" ht="11.25" customHeight="1">
      <c r="A44" s="5"/>
      <c r="B44" s="111" t="s">
        <v>73</v>
      </c>
      <c r="C44" s="15" t="s">
        <v>74</v>
      </c>
      <c r="D44" s="35"/>
      <c r="E44" s="35"/>
      <c r="F44" s="35"/>
      <c r="G44" s="35"/>
      <c r="H44" s="36">
        <f t="shared" si="0"/>
        <v>0</v>
      </c>
    </row>
    <row r="45" spans="1:8" ht="11.25" customHeight="1">
      <c r="A45" s="5"/>
      <c r="B45" s="111" t="s">
        <v>75</v>
      </c>
      <c r="C45" s="15" t="s">
        <v>76</v>
      </c>
      <c r="D45" s="35"/>
      <c r="E45" s="35"/>
      <c r="F45" s="35"/>
      <c r="G45" s="35"/>
      <c r="H45" s="36">
        <f t="shared" si="0"/>
        <v>0</v>
      </c>
    </row>
    <row r="46" spans="1:8" ht="11.25" customHeight="1">
      <c r="A46" s="5"/>
      <c r="B46" s="111" t="s">
        <v>77</v>
      </c>
      <c r="C46" s="15" t="s">
        <v>78</v>
      </c>
      <c r="D46" s="35"/>
      <c r="E46" s="35"/>
      <c r="F46" s="35"/>
      <c r="G46" s="35"/>
      <c r="H46" s="36">
        <f t="shared" si="0"/>
        <v>0</v>
      </c>
    </row>
    <row r="47" spans="1:8" ht="11.25" customHeight="1">
      <c r="A47" s="5"/>
      <c r="B47" s="111" t="s">
        <v>79</v>
      </c>
      <c r="C47" s="15" t="s">
        <v>80</v>
      </c>
      <c r="D47" s="35"/>
      <c r="E47" s="35"/>
      <c r="F47" s="35"/>
      <c r="G47" s="35"/>
      <c r="H47" s="36">
        <f t="shared" si="0"/>
        <v>0</v>
      </c>
    </row>
    <row r="48" spans="1:8" ht="11.25" customHeight="1">
      <c r="A48" s="10"/>
      <c r="B48" s="10" t="s">
        <v>81</v>
      </c>
      <c r="C48" s="15" t="s">
        <v>82</v>
      </c>
      <c r="D48" s="37">
        <f>SUM(D29:D47)</f>
        <v>12207.40751626897</v>
      </c>
      <c r="E48" s="37">
        <f>SUM(E29:E47)</f>
        <v>103309.19305030328</v>
      </c>
      <c r="F48" s="37">
        <f>SUM(F29:F47)</f>
        <v>0</v>
      </c>
      <c r="G48" s="37">
        <f>SUM(G29:G47)</f>
        <v>0</v>
      </c>
      <c r="H48" s="36">
        <f t="shared" si="0"/>
        <v>115516.60056657225</v>
      </c>
    </row>
    <row r="49" spans="1:16" ht="11.25" customHeight="1">
      <c r="A49" s="5" t="s">
        <v>83</v>
      </c>
      <c r="B49" s="10" t="s">
        <v>84</v>
      </c>
      <c r="C49" s="15" t="s">
        <v>85</v>
      </c>
      <c r="D49" s="37">
        <f>D58-SUM(D50:D57)</f>
        <v>8516874.592483731</v>
      </c>
      <c r="E49" s="37">
        <f>E58-SUM(E50:E57)</f>
        <v>72076846.80694969</v>
      </c>
      <c r="F49" s="37">
        <f>F58-SUM(F50:F57)</f>
        <v>22293718.333333332</v>
      </c>
      <c r="G49" s="37">
        <f>G58-SUM(G50:G57)</f>
        <v>159259.05557028006</v>
      </c>
      <c r="H49" s="36">
        <f t="shared" si="0"/>
        <v>103046698.78833702</v>
      </c>
    </row>
    <row r="50" spans="1:16" ht="11.25" customHeight="1">
      <c r="A50" s="5" t="s">
        <v>86</v>
      </c>
      <c r="B50" s="10" t="s">
        <v>51</v>
      </c>
      <c r="C50" s="15" t="s">
        <v>87</v>
      </c>
      <c r="D50" s="35">
        <f>[1]FORM551!$D$50</f>
        <v>146724</v>
      </c>
      <c r="E50" s="35"/>
      <c r="F50" s="76">
        <v>0</v>
      </c>
      <c r="G50" s="76">
        <v>0</v>
      </c>
      <c r="H50" s="36">
        <f t="shared" si="0"/>
        <v>146724</v>
      </c>
    </row>
    <row r="51" spans="1:16" ht="11.25" customHeight="1">
      <c r="A51" s="5" t="s">
        <v>88</v>
      </c>
      <c r="B51" s="111" t="s">
        <v>151</v>
      </c>
      <c r="C51" s="15" t="s">
        <v>89</v>
      </c>
      <c r="D51" s="35"/>
      <c r="E51" s="35"/>
      <c r="F51" s="35"/>
      <c r="G51" s="35"/>
      <c r="H51" s="36">
        <f t="shared" si="0"/>
        <v>0</v>
      </c>
    </row>
    <row r="52" spans="1:16" ht="11.25" customHeight="1">
      <c r="A52" s="5"/>
      <c r="B52" s="111" t="s">
        <v>149</v>
      </c>
      <c r="C52" s="15" t="s">
        <v>90</v>
      </c>
      <c r="D52" s="35"/>
      <c r="E52" s="35"/>
      <c r="F52" s="35"/>
      <c r="G52" s="35"/>
      <c r="H52" s="36">
        <f t="shared" si="0"/>
        <v>0</v>
      </c>
    </row>
    <row r="53" spans="1:16" ht="11.25" customHeight="1">
      <c r="A53" s="5" t="s">
        <v>155</v>
      </c>
      <c r="B53" s="111" t="s">
        <v>33</v>
      </c>
      <c r="C53" s="15" t="s">
        <v>91</v>
      </c>
      <c r="D53" s="35"/>
      <c r="E53" s="35"/>
      <c r="F53" s="35"/>
      <c r="G53" s="35"/>
      <c r="H53" s="36">
        <f t="shared" si="0"/>
        <v>0</v>
      </c>
    </row>
    <row r="54" spans="1:16" ht="11.25" customHeight="1">
      <c r="A54" s="5" t="s">
        <v>156</v>
      </c>
      <c r="B54" s="111" t="s">
        <v>35</v>
      </c>
      <c r="C54" s="15" t="s">
        <v>92</v>
      </c>
      <c r="D54" s="35"/>
      <c r="E54" s="35"/>
      <c r="F54" s="35"/>
      <c r="G54" s="35"/>
      <c r="H54" s="36">
        <f t="shared" si="0"/>
        <v>0</v>
      </c>
    </row>
    <row r="55" spans="1:16" ht="11.25" customHeight="1">
      <c r="A55" s="5" t="s">
        <v>157</v>
      </c>
      <c r="B55" s="111" t="s">
        <v>37</v>
      </c>
      <c r="C55" s="15" t="s">
        <v>93</v>
      </c>
      <c r="D55" s="35"/>
      <c r="E55" s="35"/>
      <c r="F55" s="35"/>
      <c r="G55" s="35"/>
      <c r="H55" s="36">
        <f t="shared" si="0"/>
        <v>0</v>
      </c>
    </row>
    <row r="56" spans="1:16" ht="11.25" customHeight="1">
      <c r="A56" s="5" t="s">
        <v>158</v>
      </c>
      <c r="B56" s="111" t="s">
        <v>39</v>
      </c>
      <c r="C56" s="15" t="s">
        <v>94</v>
      </c>
      <c r="D56" s="35"/>
      <c r="E56" s="35"/>
      <c r="F56" s="35"/>
      <c r="G56" s="35"/>
      <c r="H56" s="36">
        <f t="shared" si="0"/>
        <v>0</v>
      </c>
    </row>
    <row r="57" spans="1:16" ht="11.25" customHeight="1">
      <c r="A57" s="5"/>
      <c r="B57" s="111" t="s">
        <v>41</v>
      </c>
      <c r="C57" s="15" t="s">
        <v>95</v>
      </c>
      <c r="D57" s="35"/>
      <c r="E57" s="35"/>
      <c r="F57" s="35"/>
      <c r="G57" s="35"/>
      <c r="H57" s="36">
        <f t="shared" si="0"/>
        <v>0</v>
      </c>
    </row>
    <row r="58" spans="1:16" ht="11.25" customHeight="1">
      <c r="A58" s="10"/>
      <c r="B58" s="10" t="s">
        <v>96</v>
      </c>
      <c r="C58" s="15" t="s">
        <v>97</v>
      </c>
      <c r="D58" s="37">
        <f>D28-D48</f>
        <v>8663598.592483731</v>
      </c>
      <c r="E58" s="37">
        <f>E28-E48</f>
        <v>72076846.80694969</v>
      </c>
      <c r="F58" s="37">
        <f>F28-F48</f>
        <v>22293718.333333332</v>
      </c>
      <c r="G58" s="37">
        <f>G28-G48</f>
        <v>159259.05557028006</v>
      </c>
      <c r="H58" s="36">
        <f t="shared" si="0"/>
        <v>103193422.78833702</v>
      </c>
    </row>
    <row r="59" spans="1:16" ht="11.25" customHeight="1">
      <c r="A59" s="5" t="s">
        <v>98</v>
      </c>
      <c r="B59" s="10" t="s">
        <v>99</v>
      </c>
      <c r="C59" s="27"/>
      <c r="D59" s="29" t="str">
        <f>[1]FORM551!$D$59</f>
        <v>Nevada Department of Transportation</v>
      </c>
      <c r="E59" s="30"/>
      <c r="F59" s="30"/>
      <c r="G59" s="30"/>
      <c r="H59" s="31"/>
    </row>
    <row r="60" spans="1:16" ht="11.25" customHeight="1">
      <c r="A60" s="10"/>
      <c r="B60" s="10" t="s">
        <v>100</v>
      </c>
      <c r="C60" s="27"/>
      <c r="D60" s="29" t="str">
        <f>[1]FORM551!$D$60</f>
        <v>Susan Martinovich</v>
      </c>
      <c r="E60" s="30"/>
      <c r="F60" s="30"/>
      <c r="G60" s="30"/>
      <c r="H60" s="31"/>
    </row>
    <row r="61" spans="1:16">
      <c r="A61" s="1" t="s">
        <v>132</v>
      </c>
      <c r="B61" s="1"/>
      <c r="C61" s="1"/>
      <c r="D61" s="1"/>
      <c r="E61" s="1"/>
      <c r="F61" s="1"/>
      <c r="G61" s="1"/>
      <c r="H61" s="4"/>
    </row>
    <row r="62" spans="1:16">
      <c r="A62" s="1"/>
      <c r="B62" s="1"/>
      <c r="C62" s="1"/>
      <c r="D62" s="1"/>
      <c r="E62" s="1"/>
      <c r="F62" s="1"/>
      <c r="G62" s="1"/>
      <c r="H62" s="7"/>
    </row>
    <row r="63" spans="1:16">
      <c r="A63" s="5"/>
      <c r="B63" s="77"/>
      <c r="C63" s="77"/>
      <c r="D63" s="77"/>
      <c r="E63" s="77"/>
      <c r="F63" s="77"/>
      <c r="G63" s="77"/>
      <c r="H63" s="7"/>
    </row>
    <row r="64" spans="1:16" ht="10.9" customHeight="1">
      <c r="A64" s="18"/>
      <c r="B64" s="19"/>
      <c r="C64" s="19"/>
      <c r="D64" s="19"/>
      <c r="E64" s="19"/>
      <c r="F64" s="19"/>
      <c r="G64" s="18" t="s">
        <v>1</v>
      </c>
      <c r="H64" s="4"/>
      <c r="P64" s="1"/>
    </row>
    <row r="65" spans="1:16" ht="10.9" customHeight="1">
      <c r="A65" s="20"/>
      <c r="B65" s="41"/>
      <c r="C65" s="41"/>
      <c r="D65" s="41"/>
      <c r="E65" s="41"/>
      <c r="F65" s="41"/>
      <c r="G65" s="45" t="str">
        <f>G3</f>
        <v>Nevada</v>
      </c>
      <c r="H65" s="6"/>
      <c r="P65" s="1"/>
    </row>
    <row r="66" spans="1:16" ht="11.45" customHeight="1">
      <c r="A66" s="20" t="s">
        <v>101</v>
      </c>
      <c r="B66" s="41"/>
      <c r="C66" s="41"/>
      <c r="D66" s="41"/>
      <c r="E66" s="41"/>
      <c r="F66" s="41"/>
      <c r="G66" s="20" t="s">
        <v>2</v>
      </c>
      <c r="H66" s="4"/>
      <c r="P66" s="1"/>
    </row>
    <row r="67" spans="1:16" ht="10.9" customHeight="1">
      <c r="A67" s="20"/>
      <c r="B67" s="41"/>
      <c r="C67" s="41"/>
      <c r="D67" s="41"/>
      <c r="E67" s="41"/>
      <c r="F67" s="41"/>
      <c r="G67" s="45">
        <f>G5</f>
        <v>2010</v>
      </c>
      <c r="H67" s="6"/>
      <c r="P67" s="1"/>
    </row>
    <row r="68" spans="1:16" ht="10.9" customHeight="1">
      <c r="A68" s="20"/>
      <c r="B68" s="41"/>
      <c r="C68" s="41"/>
      <c r="D68" s="41"/>
      <c r="E68" s="41"/>
      <c r="F68" s="41"/>
      <c r="G68" s="20" t="s">
        <v>102</v>
      </c>
      <c r="H68" s="4"/>
      <c r="P68" s="1"/>
    </row>
    <row r="69" spans="1:16" ht="10.9" customHeight="1">
      <c r="A69" s="22"/>
      <c r="B69" s="23"/>
      <c r="C69" s="23"/>
      <c r="D69" s="23"/>
      <c r="E69" s="23"/>
      <c r="F69" s="23"/>
      <c r="G69" s="45" t="str">
        <f>G7</f>
        <v>February</v>
      </c>
      <c r="H69" s="6"/>
      <c r="P69" s="1"/>
    </row>
    <row r="70" spans="1:16" ht="11.45" customHeight="1">
      <c r="A70" s="18"/>
      <c r="B70" s="41"/>
      <c r="C70" s="41"/>
      <c r="D70" s="41"/>
      <c r="E70" s="41"/>
      <c r="F70" s="41"/>
      <c r="G70" s="41"/>
      <c r="H70" s="7"/>
      <c r="P70" s="1"/>
    </row>
    <row r="71" spans="1:16" ht="11.45" customHeight="1">
      <c r="A71" s="20" t="s">
        <v>103</v>
      </c>
      <c r="B71" s="41"/>
      <c r="C71" s="41"/>
      <c r="D71" s="41"/>
      <c r="E71" s="41"/>
      <c r="F71" s="41"/>
      <c r="G71" s="41"/>
      <c r="H71" s="7"/>
      <c r="P71" s="1"/>
    </row>
    <row r="72" spans="1:16" ht="11.45" customHeight="1">
      <c r="A72" s="20" t="s">
        <v>104</v>
      </c>
      <c r="B72" s="41"/>
      <c r="C72" s="41"/>
      <c r="D72" s="41"/>
      <c r="E72" s="41"/>
      <c r="F72" s="41"/>
      <c r="G72" s="41"/>
      <c r="H72" s="7"/>
      <c r="P72" s="1"/>
    </row>
    <row r="73" spans="1:16" ht="11.45" customHeight="1">
      <c r="A73" s="20" t="s">
        <v>105</v>
      </c>
      <c r="B73" s="41"/>
      <c r="C73" s="41"/>
      <c r="D73" s="41"/>
      <c r="E73" s="41"/>
      <c r="F73" s="41"/>
      <c r="G73" s="41"/>
      <c r="H73" s="7"/>
      <c r="P73" s="1"/>
    </row>
    <row r="74" spans="1:16" ht="11.45" customHeight="1">
      <c r="A74" s="20"/>
      <c r="B74" s="77"/>
      <c r="C74" s="77"/>
      <c r="D74" s="77"/>
      <c r="E74" s="67"/>
      <c r="F74" s="77"/>
      <c r="G74" s="41"/>
      <c r="H74" s="77"/>
      <c r="P74" s="1"/>
    </row>
    <row r="75" spans="1:16" ht="24" customHeight="1">
      <c r="A75" s="68"/>
      <c r="B75" s="78" t="s">
        <v>133</v>
      </c>
      <c r="C75" s="79"/>
      <c r="D75" s="78" t="s">
        <v>141</v>
      </c>
      <c r="E75" s="80" t="s">
        <v>153</v>
      </c>
      <c r="F75" s="90"/>
      <c r="G75" s="55"/>
      <c r="H75" s="91"/>
      <c r="P75" s="1"/>
    </row>
    <row r="76" spans="1:16" ht="11.45" customHeight="1">
      <c r="A76" s="98"/>
      <c r="B76" s="66" t="s">
        <v>106</v>
      </c>
      <c r="C76" s="55"/>
      <c r="D76" s="116">
        <f>[1]FORM551!D76</f>
        <v>24</v>
      </c>
      <c r="E76" s="102">
        <f>[1]FORM551!E76</f>
        <v>33878</v>
      </c>
      <c r="F76" s="92"/>
      <c r="G76" s="56"/>
      <c r="H76" s="93"/>
      <c r="P76" s="1"/>
    </row>
    <row r="77" spans="1:16" ht="11.45" customHeight="1">
      <c r="A77" s="98"/>
      <c r="B77" s="21" t="s">
        <v>107</v>
      </c>
      <c r="C77" s="56"/>
      <c r="D77" s="117">
        <f>[1]FORM551!D77</f>
        <v>24</v>
      </c>
      <c r="E77" s="102">
        <f>[1]FORM551!E77</f>
        <v>33878</v>
      </c>
      <c r="F77" s="92"/>
      <c r="G77" s="56"/>
      <c r="H77" s="93"/>
      <c r="P77" s="1"/>
    </row>
    <row r="78" spans="1:16" ht="11.45" customHeight="1">
      <c r="A78" s="98"/>
      <c r="B78" s="21" t="s">
        <v>108</v>
      </c>
      <c r="C78" s="56"/>
      <c r="D78" s="117">
        <f>[1]FORM551!D78</f>
        <v>27</v>
      </c>
      <c r="E78" s="102">
        <f>[1]FORM551!E78</f>
        <v>33878</v>
      </c>
      <c r="F78" s="92"/>
      <c r="G78" s="56"/>
      <c r="H78" s="93"/>
      <c r="P78" s="1"/>
    </row>
    <row r="79" spans="1:16" ht="11.45" customHeight="1">
      <c r="A79" s="98"/>
      <c r="B79" s="21" t="s">
        <v>109</v>
      </c>
      <c r="C79" s="56"/>
      <c r="D79" s="117">
        <f>[1]FORM551!D79</f>
        <v>22</v>
      </c>
      <c r="E79" s="102">
        <f>[1]FORM551!E79</f>
        <v>35612</v>
      </c>
      <c r="F79" s="92"/>
      <c r="G79" s="56"/>
      <c r="H79" s="93"/>
      <c r="P79" s="1"/>
    </row>
    <row r="80" spans="1:16" ht="11.45" customHeight="1">
      <c r="A80" s="98"/>
      <c r="B80" s="21" t="s">
        <v>110</v>
      </c>
      <c r="C80" s="56"/>
      <c r="D80" s="117">
        <f>[1]FORM551!D80</f>
        <v>21</v>
      </c>
      <c r="E80" s="102">
        <f>[1]FORM551!E80</f>
        <v>35612</v>
      </c>
      <c r="F80" s="92"/>
      <c r="G80" s="56"/>
      <c r="H80" s="93"/>
      <c r="P80" s="1"/>
    </row>
    <row r="81" spans="1:16" ht="11.45" customHeight="1">
      <c r="A81" s="98"/>
      <c r="B81" s="21" t="s">
        <v>111</v>
      </c>
      <c r="C81" s="56"/>
      <c r="D81" s="117"/>
      <c r="E81" s="102"/>
      <c r="F81" s="92"/>
      <c r="G81" s="56"/>
      <c r="H81" s="93"/>
      <c r="P81" s="1"/>
    </row>
    <row r="82" spans="1:16" ht="11.45" customHeight="1">
      <c r="A82" s="98"/>
      <c r="B82" s="21" t="s">
        <v>112</v>
      </c>
      <c r="C82" s="56"/>
      <c r="D82" s="117"/>
      <c r="E82" s="102"/>
      <c r="F82" s="92"/>
      <c r="G82" s="56"/>
      <c r="H82" s="93"/>
      <c r="P82" s="1"/>
    </row>
    <row r="83" spans="1:16" ht="11.45" customHeight="1">
      <c r="A83" s="98"/>
      <c r="B83" s="21" t="s">
        <v>113</v>
      </c>
      <c r="C83" s="56"/>
      <c r="D83" s="117"/>
      <c r="E83" s="102"/>
      <c r="F83" s="92"/>
      <c r="G83" s="56"/>
      <c r="H83" s="93"/>
      <c r="P83" s="1"/>
    </row>
    <row r="84" spans="1:16" ht="11.45" customHeight="1">
      <c r="A84" s="98"/>
      <c r="B84" s="21" t="s">
        <v>144</v>
      </c>
      <c r="C84" s="56"/>
      <c r="D84" s="117"/>
      <c r="E84" s="102"/>
      <c r="F84" s="92"/>
      <c r="G84" s="56"/>
      <c r="H84" s="93"/>
      <c r="P84" s="1"/>
    </row>
    <row r="85" spans="1:16" ht="11.45" customHeight="1">
      <c r="A85" s="98"/>
      <c r="B85" s="21" t="s">
        <v>143</v>
      </c>
      <c r="C85" s="56"/>
      <c r="D85" s="119">
        <f>[1]FORM551!D85</f>
        <v>2</v>
      </c>
      <c r="E85" s="102">
        <f>[1]FORM551!E85</f>
        <v>35612</v>
      </c>
      <c r="F85" s="92"/>
      <c r="G85" s="56"/>
      <c r="H85" s="93"/>
      <c r="P85" s="1"/>
    </row>
    <row r="86" spans="1:16" ht="11.45" customHeight="1">
      <c r="A86" s="106"/>
      <c r="B86" s="110"/>
      <c r="C86" s="105"/>
      <c r="D86" s="107"/>
      <c r="E86" s="108"/>
      <c r="F86" s="109"/>
      <c r="G86" s="57"/>
      <c r="H86" s="94"/>
      <c r="P86" s="1"/>
    </row>
    <row r="87" spans="1:16" ht="11.45" customHeight="1">
      <c r="A87" s="5"/>
      <c r="B87" s="41"/>
      <c r="C87" s="77"/>
      <c r="D87" s="43"/>
      <c r="E87" s="86"/>
      <c r="F87" s="77"/>
      <c r="G87" s="41"/>
      <c r="H87" s="4"/>
      <c r="P87" s="1"/>
    </row>
    <row r="88" spans="1:16" ht="11.45" customHeight="1">
      <c r="A88" s="20" t="s">
        <v>134</v>
      </c>
      <c r="B88" s="41"/>
      <c r="C88" s="41"/>
      <c r="D88" s="41"/>
      <c r="E88" s="41"/>
      <c r="F88" s="41"/>
      <c r="G88" s="41"/>
      <c r="H88" s="7"/>
      <c r="P88" s="1"/>
    </row>
    <row r="89" spans="1:16" ht="11.45" customHeight="1">
      <c r="A89" s="20"/>
      <c r="B89" s="41"/>
      <c r="C89" s="41"/>
      <c r="D89" s="41"/>
      <c r="E89" s="41"/>
      <c r="F89" s="41"/>
      <c r="G89" s="41"/>
      <c r="H89" s="7"/>
      <c r="P89" s="1"/>
    </row>
    <row r="90" spans="1:16" ht="24" customHeight="1">
      <c r="A90" s="10"/>
      <c r="B90" s="41" t="s">
        <v>123</v>
      </c>
      <c r="C90" s="41"/>
      <c r="D90" s="41" t="s">
        <v>124</v>
      </c>
      <c r="E90" s="87" t="s">
        <v>154</v>
      </c>
      <c r="F90" s="88" t="s">
        <v>125</v>
      </c>
      <c r="G90" s="89"/>
      <c r="H90" s="6"/>
      <c r="P90" s="1"/>
    </row>
    <row r="91" spans="1:16" ht="11.45" customHeight="1">
      <c r="A91" s="99"/>
      <c r="B91" s="69" t="s">
        <v>137</v>
      </c>
      <c r="C91" s="95"/>
      <c r="D91" s="116">
        <f>[1]FORM551!D91</f>
        <v>5.5E-2</v>
      </c>
      <c r="E91" s="103">
        <f>[1]FORM551!E91</f>
        <v>35612</v>
      </c>
      <c r="F91" s="46" t="str">
        <f>[1]FORM551!$F$91</f>
        <v>not optional</v>
      </c>
      <c r="G91" s="46"/>
      <c r="H91" s="40"/>
      <c r="P91" s="1"/>
    </row>
    <row r="92" spans="1:16" ht="11.45" customHeight="1">
      <c r="A92" s="99"/>
      <c r="B92" s="70" t="s">
        <v>138</v>
      </c>
      <c r="C92" s="96"/>
      <c r="D92" s="118"/>
      <c r="E92" s="115"/>
      <c r="F92" s="42"/>
      <c r="G92" s="42"/>
      <c r="H92" s="39"/>
      <c r="P92" s="1"/>
    </row>
    <row r="93" spans="1:16" ht="39.950000000000003" customHeight="1">
      <c r="A93" s="99"/>
      <c r="B93" s="71" t="s">
        <v>139</v>
      </c>
      <c r="C93" s="96"/>
      <c r="D93" s="117"/>
      <c r="E93" s="115"/>
      <c r="F93" s="42"/>
      <c r="G93" s="42"/>
      <c r="H93" s="39"/>
      <c r="P93" s="1"/>
    </row>
    <row r="94" spans="1:16" ht="11.45" customHeight="1">
      <c r="A94" s="100"/>
      <c r="B94" s="72" t="s">
        <v>140</v>
      </c>
      <c r="C94" s="97"/>
      <c r="D94" s="119">
        <f>[1]FORM551!D94</f>
        <v>0.75</v>
      </c>
      <c r="E94" s="120">
        <f>[1]FORM551!E94</f>
        <v>34881</v>
      </c>
      <c r="F94" s="17" t="str">
        <f>[1]FORM551!$F$94</f>
        <v>State Petroleum Cleanup Fund - not optional</v>
      </c>
      <c r="G94" s="17"/>
      <c r="H94" s="44"/>
      <c r="P94" s="1"/>
    </row>
    <row r="95" spans="1:16" ht="11.45" customHeight="1">
      <c r="A95" s="2"/>
      <c r="B95" s="41"/>
      <c r="C95" s="43"/>
      <c r="D95" s="43"/>
      <c r="E95" s="43"/>
      <c r="F95" s="77"/>
      <c r="G95" s="41"/>
      <c r="H95" s="84"/>
      <c r="P95" s="1"/>
    </row>
    <row r="96" spans="1:16" ht="11.45" customHeight="1">
      <c r="A96" s="5"/>
      <c r="B96" s="41"/>
      <c r="C96" s="41"/>
      <c r="D96" s="43"/>
      <c r="E96" s="41"/>
      <c r="F96" s="43"/>
      <c r="G96" s="41"/>
      <c r="H96" s="7"/>
      <c r="P96" s="1"/>
    </row>
    <row r="97" spans="1:16" ht="11.45" customHeight="1">
      <c r="A97" s="20" t="s">
        <v>135</v>
      </c>
      <c r="B97" s="41"/>
      <c r="C97" s="41"/>
      <c r="D97" s="41"/>
      <c r="E97" s="41"/>
      <c r="F97" s="41"/>
      <c r="G97" s="41"/>
      <c r="H97" s="7"/>
      <c r="P97" s="1"/>
    </row>
    <row r="98" spans="1:16" ht="11.45" customHeight="1">
      <c r="A98" s="28"/>
      <c r="B98" s="43"/>
      <c r="C98" s="43"/>
      <c r="D98" s="43"/>
      <c r="E98" s="43"/>
      <c r="F98" s="43"/>
      <c r="G98" s="43"/>
      <c r="H98" s="7"/>
      <c r="P98" s="1"/>
    </row>
    <row r="99" spans="1:16" ht="11.45" customHeight="1">
      <c r="A99" s="28"/>
      <c r="B99" s="41"/>
      <c r="C99" s="41"/>
      <c r="D99" s="41"/>
      <c r="E99" s="41"/>
      <c r="F99" s="114" t="s">
        <v>11</v>
      </c>
      <c r="G99" s="113" t="s">
        <v>152</v>
      </c>
      <c r="H99" s="60"/>
      <c r="P99" s="1"/>
    </row>
    <row r="100" spans="1:16" ht="11.45" customHeight="1">
      <c r="B100" s="41"/>
      <c r="C100" s="41"/>
      <c r="D100" s="41"/>
      <c r="E100" s="41"/>
      <c r="F100" s="21"/>
      <c r="G100" s="21"/>
      <c r="H100" s="61"/>
      <c r="P100" s="1"/>
    </row>
    <row r="101" spans="1:16" ht="11.45" customHeight="1">
      <c r="A101" s="20" t="s">
        <v>114</v>
      </c>
      <c r="B101" s="41"/>
      <c r="C101" s="41"/>
      <c r="D101" s="41"/>
      <c r="E101" s="41"/>
      <c r="F101" s="47">
        <f>[1]FORM551!$F$101</f>
        <v>0</v>
      </c>
      <c r="G101" s="48">
        <f>[1]FORM551!$G$101</f>
        <v>22777955.333333332</v>
      </c>
      <c r="H101" s="61"/>
      <c r="P101" s="1"/>
    </row>
    <row r="102" spans="1:16" ht="11.45" customHeight="1">
      <c r="A102" s="20" t="s">
        <v>115</v>
      </c>
      <c r="B102" s="41"/>
      <c r="C102" s="41"/>
      <c r="D102" s="41"/>
      <c r="E102" s="41"/>
      <c r="F102" s="48">
        <f>[1]FORM551!$F$102</f>
        <v>0</v>
      </c>
      <c r="G102" s="48">
        <f>[1]FORM551!$G$102</f>
        <v>0</v>
      </c>
      <c r="H102" s="61"/>
      <c r="P102" s="1"/>
    </row>
    <row r="103" spans="1:16" ht="11.45" customHeight="1">
      <c r="A103" s="20" t="s">
        <v>116</v>
      </c>
      <c r="B103" s="41"/>
      <c r="C103" s="41"/>
      <c r="D103" s="41"/>
      <c r="E103" s="41"/>
      <c r="F103" s="48">
        <f>[1]FORM551!$F$103</f>
        <v>0</v>
      </c>
      <c r="G103" s="48">
        <f>[1]FORM551!$G$103</f>
        <v>0</v>
      </c>
      <c r="H103" s="61"/>
      <c r="P103" s="1"/>
    </row>
    <row r="104" spans="1:16" ht="11.45" customHeight="1">
      <c r="A104" s="20" t="s">
        <v>159</v>
      </c>
      <c r="B104" s="41"/>
      <c r="C104" s="41"/>
      <c r="D104" s="41"/>
      <c r="E104" s="41"/>
      <c r="F104" s="49">
        <f>F101+F102-F103</f>
        <v>0</v>
      </c>
      <c r="G104" s="49">
        <f>G101+G102-G103</f>
        <v>22777955.333333332</v>
      </c>
      <c r="H104" s="62"/>
      <c r="P104" s="1"/>
    </row>
    <row r="105" spans="1:16" ht="11.45" customHeight="1">
      <c r="A105" s="20"/>
      <c r="B105" s="41"/>
      <c r="C105" s="41"/>
      <c r="D105" s="41"/>
      <c r="E105" s="41"/>
      <c r="F105" s="41"/>
      <c r="G105" s="41"/>
      <c r="H105" s="7"/>
      <c r="P105" s="1"/>
    </row>
    <row r="106" spans="1:16" ht="11.45" customHeight="1">
      <c r="A106" s="20" t="s">
        <v>126</v>
      </c>
      <c r="B106" s="41"/>
      <c r="C106" s="41"/>
      <c r="D106" s="41"/>
      <c r="E106" s="41"/>
      <c r="F106" s="41" t="s">
        <v>128</v>
      </c>
      <c r="G106" s="41" t="s">
        <v>129</v>
      </c>
      <c r="H106" s="7"/>
      <c r="P106" s="1"/>
    </row>
    <row r="107" spans="1:16" ht="11.45" customHeight="1">
      <c r="A107" s="25" t="s">
        <v>127</v>
      </c>
      <c r="B107" s="41"/>
      <c r="C107" s="41"/>
      <c r="D107" s="41"/>
      <c r="E107" s="41"/>
      <c r="F107" s="104">
        <f>[1]FORM551!$F$107</f>
        <v>40210</v>
      </c>
      <c r="G107" s="104">
        <f>[1]FORM551!$G$107</f>
        <v>40237</v>
      </c>
      <c r="H107" s="63"/>
      <c r="P107" s="1"/>
    </row>
    <row r="108" spans="1:16" ht="11.45" customHeight="1">
      <c r="A108" s="24"/>
      <c r="B108" s="23"/>
      <c r="C108" s="23"/>
      <c r="D108" s="23"/>
      <c r="E108" s="23"/>
      <c r="F108" s="73"/>
      <c r="G108" s="19"/>
      <c r="H108" s="44"/>
      <c r="P108" s="1"/>
    </row>
    <row r="109" spans="1:16" ht="11.45" customHeight="1">
      <c r="A109" s="20"/>
      <c r="B109" s="41"/>
      <c r="C109" s="41"/>
      <c r="D109" s="41"/>
      <c r="E109" s="41"/>
      <c r="F109" s="41"/>
      <c r="G109" s="19"/>
      <c r="H109" s="4"/>
      <c r="P109" s="1"/>
    </row>
    <row r="110" spans="1:16" ht="11.45" customHeight="1">
      <c r="A110" s="20" t="s">
        <v>136</v>
      </c>
      <c r="B110" s="41"/>
      <c r="C110" s="41"/>
      <c r="D110" s="41"/>
      <c r="E110" s="41"/>
      <c r="F110" s="41"/>
      <c r="G110" s="41"/>
      <c r="H110" s="7"/>
      <c r="P110" s="1"/>
    </row>
    <row r="111" spans="1:16" ht="11.45" customHeight="1">
      <c r="A111" s="20"/>
      <c r="B111" s="41"/>
      <c r="C111" s="41"/>
      <c r="D111" s="41"/>
      <c r="E111" s="41"/>
      <c r="F111" s="41"/>
      <c r="G111" s="41"/>
      <c r="H111" s="7"/>
      <c r="P111" s="1"/>
    </row>
    <row r="112" spans="1:16" ht="11.45" customHeight="1">
      <c r="A112" s="20" t="s">
        <v>117</v>
      </c>
      <c r="B112" s="41"/>
      <c r="C112" s="41"/>
      <c r="D112" s="41"/>
      <c r="E112" s="41"/>
      <c r="F112" s="41"/>
      <c r="G112" s="41"/>
      <c r="H112" s="7"/>
      <c r="P112" s="1"/>
    </row>
    <row r="113" spans="1:16" ht="11.45" customHeight="1">
      <c r="A113" s="25" t="s">
        <v>118</v>
      </c>
      <c r="B113" s="41"/>
      <c r="C113" s="41"/>
      <c r="D113" s="41"/>
      <c r="E113" s="41"/>
      <c r="F113" s="41"/>
      <c r="G113" s="41"/>
      <c r="H113" s="7"/>
      <c r="P113" s="1"/>
    </row>
    <row r="114" spans="1:16" ht="11.45" customHeight="1">
      <c r="A114" s="20"/>
      <c r="B114" s="41"/>
      <c r="C114" s="41"/>
      <c r="D114" s="41"/>
      <c r="E114" s="41"/>
      <c r="F114" s="41"/>
      <c r="G114" s="41"/>
      <c r="H114" s="7"/>
      <c r="P114" s="1"/>
    </row>
    <row r="115" spans="1:16" ht="24.2" customHeight="1">
      <c r="A115" s="20"/>
      <c r="B115" s="74" t="s">
        <v>131</v>
      </c>
      <c r="C115" s="74"/>
      <c r="D115" s="75" t="s">
        <v>119</v>
      </c>
      <c r="E115" s="74" t="s">
        <v>130</v>
      </c>
      <c r="F115" s="74"/>
      <c r="G115" s="74"/>
      <c r="H115" s="7"/>
      <c r="P115" s="1"/>
    </row>
    <row r="116" spans="1:16" ht="11.45" customHeight="1">
      <c r="A116" s="60"/>
      <c r="B116" s="20"/>
      <c r="C116" s="64"/>
      <c r="D116" s="50"/>
      <c r="E116" s="52"/>
      <c r="F116" s="56"/>
      <c r="G116" s="101"/>
      <c r="H116" s="91"/>
      <c r="P116" s="1"/>
    </row>
    <row r="117" spans="1:16" ht="11.45" customHeight="1">
      <c r="A117" s="58"/>
      <c r="B117" s="20" t="s">
        <v>120</v>
      </c>
      <c r="C117" s="64"/>
      <c r="D117" s="48"/>
      <c r="E117" s="53"/>
      <c r="F117" s="96"/>
      <c r="G117" s="101"/>
      <c r="H117" s="93"/>
      <c r="P117" s="1"/>
    </row>
    <row r="118" spans="1:16" ht="11.45" customHeight="1">
      <c r="A118" s="58"/>
      <c r="B118" s="20" t="s">
        <v>121</v>
      </c>
      <c r="C118" s="64"/>
      <c r="D118" s="48">
        <f>[1]FORM551!$D$118</f>
        <v>14188564.698819058</v>
      </c>
      <c r="E118" s="53">
        <f>[1]FORM551!$E$118</f>
        <v>0.19657154383012221</v>
      </c>
      <c r="F118" s="96"/>
      <c r="G118" s="101"/>
      <c r="H118" s="93"/>
      <c r="P118" s="1"/>
    </row>
    <row r="119" spans="1:16" ht="11.45" customHeight="1">
      <c r="A119" s="59"/>
      <c r="B119" s="22" t="s">
        <v>122</v>
      </c>
      <c r="C119" s="65"/>
      <c r="D119" s="51">
        <f>[1]FORM551!$D$119</f>
        <v>57991591.301180944</v>
      </c>
      <c r="E119" s="54">
        <f>[1]FORM551!$E$119</f>
        <v>0.80342845616987779</v>
      </c>
      <c r="F119" s="97"/>
      <c r="G119" s="101"/>
      <c r="H119" s="94"/>
      <c r="P119" s="1"/>
    </row>
    <row r="120" spans="1:16" ht="11.45" customHeight="1">
      <c r="A120" s="20"/>
      <c r="B120" s="41"/>
      <c r="C120" s="41"/>
      <c r="D120" s="41"/>
      <c r="E120" s="41"/>
      <c r="F120" s="41"/>
      <c r="G120" s="19"/>
      <c r="H120" s="4"/>
      <c r="P120" s="1"/>
    </row>
    <row r="121" spans="1:16" ht="11.45" customHeight="1">
      <c r="A121" s="20" t="s">
        <v>142</v>
      </c>
      <c r="B121" s="43"/>
      <c r="C121" s="77"/>
      <c r="D121" s="77"/>
      <c r="E121" s="77"/>
      <c r="F121" s="77"/>
      <c r="G121" s="77"/>
      <c r="H121" s="7"/>
      <c r="P121" s="1"/>
    </row>
    <row r="122" spans="1:16" ht="11.45" customHeight="1">
      <c r="A122" s="127" t="str">
        <f>[1]INTERCALCS!A122</f>
        <v>Other under "Rate of tax at the end of month" refers to Aviation Gasoline.</v>
      </c>
      <c r="B122" s="128"/>
      <c r="C122" s="128"/>
      <c r="D122" s="128"/>
      <c r="E122" s="128"/>
      <c r="F122" s="128"/>
      <c r="G122" s="128"/>
      <c r="H122" s="129"/>
      <c r="P122" s="1"/>
    </row>
    <row r="123" spans="1:16" ht="11.45" customHeight="1">
      <c r="A123" s="130" t="str">
        <f>[1]INTERCALCS!$A$123</f>
        <v>I discovered an error in the effective dates for the fuel tax rates of gasoline, gasohol, and diesel. They were actually the stated rates as of 10/1/1992 instead of 7/1/1995 as previously reported.</v>
      </c>
      <c r="B123" s="131"/>
      <c r="C123" s="131"/>
      <c r="D123" s="131"/>
      <c r="E123" s="131"/>
      <c r="F123" s="131"/>
      <c r="G123" s="131"/>
      <c r="H123" s="132"/>
      <c r="P123" s="1"/>
    </row>
    <row r="124" spans="1:16" ht="11.45" customHeight="1">
      <c r="A124" s="130" t="s">
        <v>160</v>
      </c>
      <c r="B124" s="131"/>
      <c r="C124" s="131"/>
      <c r="D124" s="131"/>
      <c r="E124" s="131"/>
      <c r="F124" s="131"/>
      <c r="G124" s="131"/>
      <c r="H124" s="132"/>
      <c r="P124" s="1"/>
    </row>
    <row r="125" spans="1:16" ht="11.45" customHeight="1">
      <c r="A125" s="121" t="s">
        <v>161</v>
      </c>
      <c r="B125" s="122"/>
      <c r="C125" s="122"/>
      <c r="D125" s="122"/>
      <c r="E125" s="122"/>
      <c r="F125" s="122"/>
      <c r="G125" s="122"/>
      <c r="H125" s="123"/>
      <c r="P125" s="1"/>
    </row>
    <row r="126" spans="1:16" ht="11.45" customHeight="1">
      <c r="A126" s="124" t="s">
        <v>162</v>
      </c>
      <c r="B126" s="125"/>
      <c r="C126" s="125"/>
      <c r="D126" s="125"/>
      <c r="E126" s="125"/>
      <c r="F126" s="125"/>
      <c r="G126" s="125"/>
      <c r="H126" s="126"/>
      <c r="P126" s="1"/>
    </row>
    <row r="127" spans="1:16" ht="11.45" customHeight="1">
      <c r="A127" s="81" t="s">
        <v>132</v>
      </c>
      <c r="B127" s="82"/>
      <c r="C127" s="82"/>
      <c r="D127" s="82">
        <v>2</v>
      </c>
      <c r="E127" s="82"/>
      <c r="F127" s="82"/>
      <c r="G127" s="83"/>
      <c r="H127" s="85"/>
      <c r="P127" s="1"/>
    </row>
    <row r="128" spans="1:16" ht="11.45" customHeight="1">
      <c r="P128" s="1"/>
    </row>
    <row r="129" spans="16:16" ht="11.45" customHeight="1">
      <c r="P129" s="1"/>
    </row>
    <row r="130" spans="16:16" ht="11.45" customHeight="1">
      <c r="P130" s="1"/>
    </row>
    <row r="131" spans="16:16" ht="11.45" customHeight="1">
      <c r="P131" s="1"/>
    </row>
    <row r="132" spans="16:16" ht="11.45" customHeight="1">
      <c r="P132" s="1"/>
    </row>
    <row r="133" spans="16:16" ht="11.45" customHeight="1">
      <c r="P133" s="1"/>
    </row>
    <row r="134" spans="16:16">
      <c r="P134" s="1"/>
    </row>
  </sheetData>
  <mergeCells count="3">
    <mergeCell ref="A122:H122"/>
    <mergeCell ref="A123:H123"/>
    <mergeCell ref="A124:H124"/>
  </mergeCells>
  <phoneticPr fontId="0" type="noConversion"/>
  <conditionalFormatting sqref="D92">
    <cfRule type="cellIs" priority="1" stopIfTrue="1" operator="between">
      <formula>-99</formula>
      <formula>99</formula>
    </cfRule>
  </conditionalFormatting>
  <pageMargins left="0.5" right="0.5" top="0.4" bottom="0.4" header="0.5" footer="0.5"/>
  <pageSetup orientation="portrait" verticalDpi="1200" r:id="rId1"/>
  <headerFooter alignWithMargins="0"/>
  <rowBreaks count="1" manualBreakCount="1">
    <brk id="62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</vt:lpstr>
      <vt:lpstr>PAGE1</vt:lpstr>
      <vt:lpstr>A!Print_Area</vt:lpstr>
      <vt:lpstr>A!Print_Area_MI</vt:lpstr>
    </vt:vector>
  </TitlesOfParts>
  <Company>Federal Highway Admistration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jstarr</dc:creator>
  <cp:lastModifiedBy>Dale W. Lindsey</cp:lastModifiedBy>
  <cp:lastPrinted>2012-02-09T22:27:56Z</cp:lastPrinted>
  <dcterms:created xsi:type="dcterms:W3CDTF">2000-10-27T14:10:05Z</dcterms:created>
  <dcterms:modified xsi:type="dcterms:W3CDTF">2012-02-09T22:45:49Z</dcterms:modified>
</cp:coreProperties>
</file>