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7845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G21" i="1"/>
  <c r="G21" i="2"/>
  <c r="X28" i="3" l="1"/>
  <c r="Y27" s="1"/>
  <c r="Y26"/>
  <c r="Y25"/>
  <c r="Y30" s="1"/>
  <c r="M26" l="1"/>
  <c r="Y31"/>
  <c r="M27" s="1"/>
  <c r="Y32" l="1"/>
  <c r="E36" l="1"/>
  <c r="H36"/>
  <c r="F27" l="1"/>
  <c r="F26"/>
  <c r="I19"/>
  <c r="I18"/>
  <c r="H19"/>
  <c r="H18"/>
  <c r="J82"/>
  <c r="J78"/>
  <c r="J76"/>
  <c r="J74"/>
  <c r="J72"/>
  <c r="J69"/>
  <c r="J67"/>
  <c r="J65"/>
  <c r="E82"/>
  <c r="E78"/>
  <c r="E76"/>
  <c r="E74"/>
  <c r="E72"/>
  <c r="E69"/>
  <c r="E67"/>
  <c r="E65"/>
  <c r="E59"/>
  <c r="E55"/>
  <c r="E53"/>
  <c r="E51"/>
  <c r="E49"/>
  <c r="E46"/>
  <c r="E44"/>
  <c r="E42"/>
  <c r="K82"/>
  <c r="K78"/>
  <c r="K76"/>
  <c r="K74"/>
  <c r="K72"/>
  <c r="K69"/>
  <c r="K67"/>
  <c r="K65"/>
  <c r="D19"/>
  <c r="D18"/>
  <c r="H8"/>
  <c r="H7"/>
  <c r="H6"/>
  <c r="V28" l="1"/>
  <c r="W26" s="1"/>
  <c r="W31" s="1"/>
  <c r="E118" i="2" s="1"/>
  <c r="E118" i="1" s="1"/>
  <c r="W27" i="3"/>
  <c r="T28"/>
  <c r="U26" s="1"/>
  <c r="U31" s="1"/>
  <c r="U27"/>
  <c r="R28"/>
  <c r="S26" s="1"/>
  <c r="S31" s="1"/>
  <c r="S27"/>
  <c r="W25"/>
  <c r="W30" s="1"/>
  <c r="E119" i="2" s="1"/>
  <c r="E119" i="1" s="1"/>
  <c r="U25" i="3"/>
  <c r="U30" s="1"/>
  <c r="S25"/>
  <c r="S30" s="1"/>
  <c r="G5" i="2"/>
  <c r="G5" i="1" s="1"/>
  <c r="G67" s="1"/>
  <c r="G107"/>
  <c r="F107"/>
  <c r="E27" i="3"/>
  <c r="G7" i="2"/>
  <c r="G7" i="1" s="1"/>
  <c r="G69" s="1"/>
  <c r="G103" i="2"/>
  <c r="G103" i="1" s="1"/>
  <c r="F103"/>
  <c r="G102" i="2"/>
  <c r="G102" i="1" s="1"/>
  <c r="F102"/>
  <c r="G101" i="2"/>
  <c r="G101" i="1" s="1"/>
  <c r="F101"/>
  <c r="D60"/>
  <c r="D50" i="2"/>
  <c r="D50" i="1" s="1"/>
  <c r="H50" s="1"/>
  <c r="G9" i="3"/>
  <c r="G8"/>
  <c r="M42" i="2"/>
  <c r="G18" i="3"/>
  <c r="G19"/>
  <c r="E26"/>
  <c r="G7"/>
  <c r="M39" i="2" s="1"/>
  <c r="G6" i="3"/>
  <c r="M37" i="2"/>
  <c r="F21"/>
  <c r="F21" i="1" s="1"/>
  <c r="H101" i="2"/>
  <c r="H102"/>
  <c r="H103"/>
  <c r="E17"/>
  <c r="E17" i="1" s="1"/>
  <c r="E28" s="1"/>
  <c r="D17" i="2"/>
  <c r="D17" i="1" s="1"/>
  <c r="F104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L78"/>
  <c r="N78" s="1"/>
  <c r="L76"/>
  <c r="N76" s="1"/>
  <c r="L74"/>
  <c r="N74" s="1"/>
  <c r="L72"/>
  <c r="N72" s="1"/>
  <c r="L69"/>
  <c r="N69" s="1"/>
  <c r="L67"/>
  <c r="N67" s="1"/>
  <c r="L65"/>
  <c r="N65" s="1"/>
  <c r="G36"/>
  <c r="J36" s="1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 s="1"/>
  <c r="O12" s="1"/>
  <c r="O11" s="1"/>
  <c r="O10" s="1"/>
  <c r="O9" s="1"/>
  <c r="O8" s="1"/>
  <c r="O7" s="1"/>
  <c r="O6" s="1"/>
  <c r="O5" s="1"/>
  <c r="Y2" s="1"/>
  <c r="H9"/>
  <c r="AE2"/>
  <c r="AA1"/>
  <c r="F104" i="2"/>
  <c r="G69"/>
  <c r="G67"/>
  <c r="G65"/>
  <c r="D27"/>
  <c r="E27"/>
  <c r="E28" s="1"/>
  <c r="F27"/>
  <c r="F48"/>
  <c r="G27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1"/>
  <c r="H20"/>
  <c r="H19"/>
  <c r="H18"/>
  <c r="O41"/>
  <c r="Q41" s="1"/>
  <c r="O40"/>
  <c r="Q40" s="1"/>
  <c r="E28" i="3" l="1"/>
  <c r="V37" i="2" s="1"/>
  <c r="E37" i="3"/>
  <c r="M65"/>
  <c r="M76"/>
  <c r="G104" i="2"/>
  <c r="F17" s="1"/>
  <c r="F17" i="1" s="1"/>
  <c r="M82" i="3"/>
  <c r="H104" i="2"/>
  <c r="G17" s="1"/>
  <c r="M67" i="3"/>
  <c r="M69"/>
  <c r="D28" i="2"/>
  <c r="F27" i="1"/>
  <c r="H27" s="1"/>
  <c r="H21"/>
  <c r="F28" i="2"/>
  <c r="F58" s="1"/>
  <c r="F49" s="1"/>
  <c r="M74" i="3"/>
  <c r="M78"/>
  <c r="M72"/>
  <c r="F28" i="1"/>
  <c r="F58" s="1"/>
  <c r="F49" s="1"/>
  <c r="G104"/>
  <c r="G20" i="3"/>
  <c r="O39" i="2" s="1"/>
  <c r="Q39" s="1"/>
  <c r="E31" s="1"/>
  <c r="E31" i="1" s="1"/>
  <c r="D28"/>
  <c r="G17"/>
  <c r="G28" s="1"/>
  <c r="G58" s="1"/>
  <c r="G49" s="1"/>
  <c r="G28" i="2"/>
  <c r="G58" s="1"/>
  <c r="G49" s="1"/>
  <c r="H17"/>
  <c r="D30" i="3"/>
  <c r="A31"/>
  <c r="A23"/>
  <c r="J26"/>
  <c r="H27" i="2"/>
  <c r="T37"/>
  <c r="J27" i="3"/>
  <c r="D118" i="2" s="1"/>
  <c r="D118" i="1" s="1"/>
  <c r="O38" i="2" l="1"/>
  <c r="Q38" s="1"/>
  <c r="O37"/>
  <c r="Q37" s="1"/>
  <c r="E29" s="1"/>
  <c r="E29" i="1" s="1"/>
  <c r="O42" i="2"/>
  <c r="Q42" s="1"/>
  <c r="E34" s="1"/>
  <c r="E34" i="1" s="1"/>
  <c r="D119" i="2"/>
  <c r="D119" i="1" s="1"/>
  <c r="J28" i="3"/>
  <c r="D31" i="2"/>
  <c r="H17" i="1"/>
  <c r="H28" i="2"/>
  <c r="D34"/>
  <c r="H28" i="1"/>
  <c r="D29" i="2" l="1"/>
  <c r="D34" i="1"/>
  <c r="H34" s="1"/>
  <c r="H34" i="2"/>
  <c r="E48"/>
  <c r="E58" s="1"/>
  <c r="E49" s="1"/>
  <c r="D31" i="1"/>
  <c r="H31" s="1"/>
  <c r="H31" i="2"/>
  <c r="E48" i="1"/>
  <c r="E58" s="1"/>
  <c r="E49" s="1"/>
  <c r="H29" i="2" l="1"/>
  <c r="D29" i="1"/>
  <c r="H29" s="1"/>
  <c r="D48" i="2"/>
  <c r="D58" s="1"/>
  <c r="D49" s="1"/>
  <c r="H49" s="1"/>
  <c r="D48" i="1"/>
  <c r="H58" i="2" l="1"/>
  <c r="H48"/>
  <c r="H48" i="1"/>
  <c r="D58"/>
  <c r="D49" l="1"/>
  <c r="H49" s="1"/>
  <c r="H58"/>
</calcChain>
</file>

<file path=xl/sharedStrings.xml><?xml version="1.0" encoding="utf-8"?>
<sst xmlns="http://schemas.openxmlformats.org/spreadsheetml/2006/main" count="542" uniqueCount="298">
  <si>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</si>
  <si>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</si>
  <si>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</si>
  <si>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</si>
  <si>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</si>
  <si>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</si>
  <si>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</si>
  <si>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</si>
  <si>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</si>
  <si>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</si>
  <si>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</si>
  <si>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</si>
  <si>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</si>
  <si>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</si>
  <si>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</si>
  <si>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</si>
  <si>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</si>
  <si>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</si>
  <si>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</si>
  <si>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</si>
  <si>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</si>
  <si>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</si>
  <si>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</si>
  <si>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</si>
  <si>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</si>
  <si>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</si>
  <si>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</si>
  <si>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</si>
  <si>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</si>
  <si>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</si>
  <si>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</si>
  <si>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</si>
  <si>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</si>
  <si>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</si>
  <si>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</si>
  <si>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</si>
  <si>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</si>
  <si>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</si>
  <si>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</si>
  <si>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</si>
  <si>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</si>
  <si>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</si>
  <si>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</si>
  <si>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</si>
  <si>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</si>
  <si>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</si>
  <si>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</si>
  <si>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</si>
  <si>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</si>
  <si>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</si>
  <si>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</si>
  <si>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</si>
  <si>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</si>
  <si>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</si>
  <si>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</si>
  <si>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</si>
  <si>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</si>
  <si>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</si>
  <si>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</si>
  <si>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</si>
  <si>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</si>
  <si>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</si>
  <si>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</si>
  <si>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</si>
  <si>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</si>
  <si>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</si>
  <si>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</si>
  <si>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</si>
  <si>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</si>
  <si>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</si>
  <si>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</si>
  <si>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</si>
  <si>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</si>
  <si>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</si>
  <si>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</si>
  <si>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</si>
  <si>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</si>
  <si>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</si>
  <si>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</si>
  <si>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</si>
  <si>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</si>
  <si>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</si>
  <si>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</si>
  <si>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</si>
  <si>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</si>
  <si>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</si>
  <si>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</si>
  <si>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</si>
  <si>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</si>
  <si>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</si>
  <si>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</si>
  <si>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</si>
  <si>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</si>
  <si>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</si>
  <si>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</si>
  <si>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</si>
  <si>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</si>
  <si>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</si>
  <si>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</si>
  <si>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</si>
  <si>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</si>
  <si>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</si>
  <si>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</si>
  <si>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</si>
  <si>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</si>
  <si>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</si>
  <si>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</si>
  <si>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</si>
  <si>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</si>
  <si>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</si>
  <si>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</si>
  <si>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</si>
  <si>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</si>
  <si>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</si>
  <si>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</si>
  <si>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</si>
  <si>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</si>
  <si>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</si>
  <si>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</si>
  <si>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</si>
  <si>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</si>
  <si>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</si>
  <si>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</si>
  <si>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</si>
  <si>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</si>
  <si>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</si>
  <si>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</si>
  <si>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</si>
  <si>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</si>
  <si>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</si>
  <si>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</si>
  <si>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</si>
  <si>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</si>
  <si>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</si>
  <si>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</si>
  <si>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</si>
  <si>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</si>
  <si>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</si>
  <si>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</si>
  <si>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</si>
  <si>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</si>
  <si>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</si>
  <si>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</si>
  <si>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</si>
  <si>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</si>
  <si>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</si>
  <si>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</si>
  <si>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</si>
  <si>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</si>
  <si>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</si>
  <si>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</si>
  <si>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</si>
  <si>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</si>
  <si>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</si>
  <si>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</si>
  <si>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</si>
  <si>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</si>
  <si>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</si>
  <si>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</si>
  <si>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</si>
  <si>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</si>
  <si>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</si>
  <si>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</si>
  <si>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</si>
  <si>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</si>
  <si>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</si>
  <si>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</si>
  <si>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</si>
  <si>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</si>
  <si>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</si>
  <si>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</si>
  <si>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</si>
  <si>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</si>
  <si>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</si>
  <si>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</si>
  <si>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</si>
  <si>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</si>
  <si>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</si>
  <si>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</si>
  <si>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</si>
  <si>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</si>
  <si>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</si>
  <si>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</si>
  <si>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</si>
  <si>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</si>
  <si>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</si>
  <si>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</si>
  <si>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</si>
  <si>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</si>
  <si>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</si>
  <si>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</si>
  <si>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</si>
  <si>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</si>
  <si>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</si>
  <si>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</si>
  <si>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</si>
  <si>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</si>
  <si>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</si>
  <si>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</si>
  <si>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</si>
  <si>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</si>
  <si>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</si>
  <si>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</si>
  <si>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</si>
  <si>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</si>
  <si>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</si>
  <si>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</si>
  <si>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</si>
  <si>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</si>
  <si>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</si>
  <si>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</si>
  <si>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</si>
  <si>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</si>
  <si>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</si>
  <si>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</si>
  <si>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</si>
  <si>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</si>
  <si>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</si>
  <si>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</si>
  <si>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</si>
  <si>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</si>
  <si>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</si>
  <si>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</si>
  <si>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</si>
  <si>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</si>
  <si>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</si>
  <si>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</si>
  <si>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</si>
  <si>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</si>
  <si>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</si>
  <si>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</si>
  <si>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</si>
  <si>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</si>
  <si>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</si>
  <si>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</si>
  <si>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</si>
  <si>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</si>
  <si>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</si>
  <si>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</si>
  <si>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</si>
  <si>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</si>
  <si>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</si>
  <si>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</si>
  <si>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</si>
  <si>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</si>
  <si>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</si>
  <si>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</si>
  <si>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</si>
  <si>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</si>
  <si>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</si>
  <si>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</si>
  <si>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</si>
  <si>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</si>
  <si>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</si>
  <si>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</si>
  <si>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</si>
  <si>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</si>
  <si>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</si>
  <si>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</si>
  <si>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</si>
  <si>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</si>
  <si>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</si>
  <si>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</si>
  <si>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</si>
  <si>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</si>
  <si>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</si>
  <si>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</si>
  <si>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</si>
  <si>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</si>
  <si>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</si>
  <si>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</si>
  <si>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</si>
  <si>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</si>
  <si>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</si>
  <si>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</si>
  <si>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</si>
  <si>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</si>
  <si>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</si>
  <si>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</si>
  <si>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</si>
  <si>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</si>
  <si>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</si>
  <si>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</si>
  <si>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</si>
  <si>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</si>
  <si>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</si>
  <si>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</si>
  <si>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</si>
  <si>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</si>
  <si>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</si>
  <si>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</si>
  <si>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</si>
  <si>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</si>
  <si>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</si>
  <si>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Certified Estimates</t>
  </si>
  <si>
    <t>Three-County Total</t>
  </si>
  <si>
    <t>Combined Auto Gasoline &amp; Aviation Gasoline Gallons</t>
  </si>
  <si>
    <t>source column heading from FYDiesel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</si>
</sst>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3" fontId="0" fillId="0" borderId="8" xfId="0" applyNumberFormat="1" applyFont="1" applyBorder="1"/>
    <xf numFmtId="3" fontId="0" fillId="0" borderId="11" xfId="0" applyNumberFormat="1" applyFont="1" applyBorder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1" fillId="0" borderId="21" xfId="0" applyFont="1" applyBorder="1" applyAlignment="1" applyProtection="1">
      <alignment horizontal="centerContinuous"/>
    </xf>
    <xf numFmtId="0" fontId="1" fillId="0" borderId="20" xfId="0" applyFont="1" applyBorder="1" applyAlignment="1" applyProtection="1">
      <alignment horizontal="centerContinuous"/>
    </xf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1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C19">
            <v>6544363</v>
          </cell>
          <cell r="D19">
            <v>80350300</v>
          </cell>
          <cell r="F19">
            <v>10772403.23</v>
          </cell>
          <cell r="G19">
            <v>4257866.9800000004</v>
          </cell>
          <cell r="R19">
            <v>133691.63</v>
          </cell>
          <cell r="S19">
            <v>52842.54</v>
          </cell>
          <cell r="U19">
            <v>9192.3700000000008</v>
          </cell>
          <cell r="V19">
            <v>3633.36</v>
          </cell>
          <cell r="AA19">
            <v>14059.08</v>
          </cell>
          <cell r="AB19">
            <v>4268.1000000000004</v>
          </cell>
          <cell r="AC19">
            <v>4796.99</v>
          </cell>
        </row>
        <row r="46">
          <cell r="M46">
            <v>114651</v>
          </cell>
        </row>
        <row r="70">
          <cell r="M70">
            <v>2247.16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G"/>
      <sheetName val="LPG"/>
      <sheetName val="LPG,CNG,Altern."/>
      <sheetName val="Diesel"/>
      <sheetName val="SF Summary"/>
    </sheetNames>
    <sheetDataSet>
      <sheetData sheetId="0">
        <row r="16">
          <cell r="AX16">
            <v>147039.82221817298</v>
          </cell>
          <cell r="AY16">
            <v>0</v>
          </cell>
          <cell r="AZ16">
            <v>0</v>
          </cell>
          <cell r="BA16">
            <v>147039.82221817298</v>
          </cell>
          <cell r="BB16">
            <v>133879.8125</v>
          </cell>
          <cell r="BC16">
            <v>13160.00971817298</v>
          </cell>
          <cell r="BD16">
            <v>0</v>
          </cell>
          <cell r="BE16">
            <v>13160.00971817298</v>
          </cell>
        </row>
      </sheetData>
      <sheetData sheetId="1">
        <row r="16">
          <cell r="AX16">
            <v>153794.06307977738</v>
          </cell>
          <cell r="AY16">
            <v>0</v>
          </cell>
          <cell r="AZ16">
            <v>0</v>
          </cell>
          <cell r="BA16">
            <v>153794.06307977738</v>
          </cell>
          <cell r="BB16">
            <v>0</v>
          </cell>
          <cell r="BC16">
            <v>153794.06307977738</v>
          </cell>
          <cell r="BD16">
            <v>0</v>
          </cell>
          <cell r="BE16">
            <v>153794.06307977738</v>
          </cell>
        </row>
      </sheetData>
      <sheetData sheetId="2">
        <row r="16">
          <cell r="AW16">
            <v>300833.88529795036</v>
          </cell>
          <cell r="AX16">
            <v>0</v>
          </cell>
          <cell r="AY16">
            <v>0</v>
          </cell>
          <cell r="AZ16">
            <v>300833.88529795036</v>
          </cell>
          <cell r="BA16">
            <v>133879.8125</v>
          </cell>
          <cell r="BB16">
            <v>166954.07279795036</v>
          </cell>
          <cell r="BC16">
            <v>0</v>
          </cell>
          <cell r="BD16">
            <v>166954.07279795036</v>
          </cell>
        </row>
      </sheetData>
      <sheetData sheetId="3">
        <row r="16">
          <cell r="AX16">
            <v>29291369.999999996</v>
          </cell>
          <cell r="AY16">
            <v>0</v>
          </cell>
          <cell r="AZ16">
            <v>0</v>
          </cell>
          <cell r="BA16">
            <v>29291369.999999996</v>
          </cell>
          <cell r="BB16">
            <v>477895</v>
          </cell>
          <cell r="BC16">
            <v>28813474.999999996</v>
          </cell>
          <cell r="BD16">
            <v>0</v>
          </cell>
          <cell r="BE16">
            <v>28813474.999999996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topLeftCell="A109" colorId="22" zoomScale="87" workbookViewId="0">
      <selection activeCell="F24" sqref="F24"/>
    </sheetView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51"/>
      <c r="J1" s="51"/>
      <c r="K1" s="51"/>
      <c r="L1" s="51"/>
      <c r="M1" s="51"/>
      <c r="N1" s="51"/>
      <c r="O1" s="31"/>
      <c r="P1" s="31"/>
      <c r="Q1" s="31"/>
      <c r="R1" s="31"/>
      <c r="S1" s="31"/>
      <c r="T1" s="31"/>
      <c r="U1" s="31"/>
      <c r="V1" s="31"/>
      <c r="W1" s="31"/>
      <c r="X1" s="3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51"/>
      <c r="J2" s="51"/>
      <c r="K2" s="51"/>
      <c r="L2" s="51"/>
      <c r="M2" s="5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51"/>
      <c r="J3" s="51"/>
      <c r="K3" s="51"/>
      <c r="L3" s="51"/>
      <c r="M3" s="51"/>
      <c r="N3" s="51"/>
      <c r="O3" s="31"/>
      <c r="P3" s="31"/>
      <c r="Q3" s="31"/>
      <c r="R3" s="31"/>
      <c r="S3" s="31"/>
      <c r="T3" s="31"/>
      <c r="U3" s="31"/>
      <c r="V3" s="31"/>
      <c r="W3" s="32"/>
      <c r="X3" s="3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51"/>
      <c r="J4" s="51"/>
      <c r="K4" s="51"/>
      <c r="L4" s="51"/>
      <c r="M4" s="51"/>
      <c r="N4" s="51"/>
      <c r="O4" s="31"/>
      <c r="P4" s="31"/>
      <c r="Q4" s="31"/>
      <c r="R4" s="31"/>
      <c r="S4" s="31"/>
      <c r="T4" s="31"/>
      <c r="U4" s="31"/>
      <c r="V4" s="31"/>
      <c r="W4" s="32"/>
      <c r="X4" s="3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INTERCALCS!$G$5</f>
        <v>2010</v>
      </c>
      <c r="H5" s="57"/>
      <c r="I5" s="51"/>
      <c r="J5" s="51"/>
      <c r="K5" s="51"/>
      <c r="L5" s="51"/>
      <c r="M5" s="51"/>
      <c r="N5" s="51"/>
      <c r="O5" s="31"/>
      <c r="P5" s="31"/>
      <c r="Q5" s="31"/>
      <c r="R5" s="31"/>
      <c r="S5" s="31"/>
      <c r="T5" s="31"/>
      <c r="U5" s="31"/>
      <c r="V5" s="31"/>
      <c r="W5" s="32"/>
      <c r="X5" s="3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51"/>
      <c r="J6" s="51"/>
      <c r="K6" s="51"/>
      <c r="L6" s="51"/>
      <c r="M6" s="51"/>
      <c r="N6" s="51"/>
      <c r="O6" s="31"/>
      <c r="P6" s="31"/>
      <c r="Q6" s="31"/>
      <c r="R6" s="31"/>
      <c r="S6" s="31"/>
      <c r="T6" s="31"/>
      <c r="U6" s="31"/>
      <c r="V6" s="31"/>
      <c r="W6" s="36"/>
      <c r="X6" s="36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INTERCALCS!$G$7</f>
        <v>November</v>
      </c>
      <c r="H7" s="57"/>
      <c r="I7" s="51"/>
      <c r="J7" s="51"/>
      <c r="K7" s="51"/>
      <c r="L7" s="51"/>
      <c r="M7" s="51"/>
      <c r="N7" s="51"/>
      <c r="O7" s="31"/>
      <c r="P7" s="31"/>
      <c r="Q7" s="34"/>
      <c r="R7" s="31"/>
      <c r="S7" s="36"/>
      <c r="T7" s="31"/>
      <c r="U7" s="31"/>
      <c r="V7" s="31"/>
      <c r="W7" s="31"/>
      <c r="X7" s="3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51"/>
      <c r="J8" s="51"/>
      <c r="K8" s="51"/>
      <c r="L8" s="51"/>
      <c r="M8" s="51"/>
      <c r="N8" s="51"/>
      <c r="O8" s="31"/>
      <c r="P8" s="31"/>
      <c r="Q8" s="34"/>
      <c r="R8" s="31"/>
      <c r="S8" s="36"/>
      <c r="T8" s="31"/>
      <c r="U8" s="31"/>
      <c r="V8" s="31"/>
      <c r="W8" s="31"/>
      <c r="X8" s="3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51"/>
      <c r="J9" s="51"/>
      <c r="K9" s="51"/>
      <c r="L9" s="51"/>
      <c r="M9" s="51"/>
      <c r="N9" s="51"/>
      <c r="O9" s="31"/>
      <c r="P9" s="31"/>
      <c r="Q9" s="31"/>
      <c r="R9" s="31"/>
      <c r="S9" s="36"/>
      <c r="T9" s="31"/>
      <c r="U9" s="31"/>
      <c r="V9" s="31"/>
      <c r="W9" s="31"/>
      <c r="X9" s="3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51"/>
      <c r="J10" s="51"/>
      <c r="K10" s="51"/>
      <c r="L10" s="51"/>
      <c r="M10" s="51"/>
      <c r="N10" s="51"/>
      <c r="O10" s="31"/>
      <c r="P10" s="31"/>
      <c r="Q10" s="31"/>
      <c r="R10" s="31"/>
      <c r="S10" s="36"/>
      <c r="T10" s="31"/>
      <c r="U10" s="31"/>
      <c r="V10" s="31"/>
      <c r="W10" s="31"/>
      <c r="X10" s="3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51"/>
      <c r="J11" s="51"/>
      <c r="K11" s="51"/>
      <c r="L11" s="51"/>
      <c r="M11" s="51"/>
      <c r="N11" s="51"/>
      <c r="O11" s="31"/>
      <c r="P11" s="31"/>
      <c r="Q11" s="36"/>
      <c r="R11" s="31"/>
      <c r="S11" s="36"/>
      <c r="T11" s="31"/>
      <c r="U11" s="31"/>
      <c r="V11" s="31"/>
      <c r="W11" s="31"/>
      <c r="X11" s="3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51"/>
      <c r="J12" s="51"/>
      <c r="K12" s="51"/>
      <c r="L12" s="51"/>
      <c r="M12" s="51"/>
      <c r="N12" s="51"/>
      <c r="O12" s="31"/>
      <c r="P12" s="31"/>
      <c r="Q12" s="36"/>
      <c r="R12" s="31"/>
      <c r="S12" s="36"/>
      <c r="T12" s="31"/>
      <c r="U12" s="31"/>
      <c r="V12" s="31"/>
      <c r="W12" s="31"/>
      <c r="X12" s="3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51"/>
      <c r="J13" s="51"/>
      <c r="K13" s="51"/>
      <c r="L13" s="51"/>
      <c r="M13" s="51"/>
      <c r="N13" s="51"/>
      <c r="O13" s="31"/>
      <c r="P13" s="31"/>
      <c r="Q13" s="31"/>
      <c r="R13" s="31"/>
      <c r="S13" s="31"/>
      <c r="T13" s="36"/>
      <c r="U13" s="36"/>
      <c r="V13" s="31"/>
      <c r="W13" s="31"/>
      <c r="X13" s="3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51"/>
      <c r="J14" s="51"/>
      <c r="K14" s="51"/>
      <c r="L14" s="51"/>
      <c r="M14" s="51"/>
      <c r="N14" s="51"/>
      <c r="O14" s="31"/>
      <c r="P14" s="31"/>
      <c r="Q14" s="31"/>
      <c r="R14" s="31"/>
      <c r="S14" s="31"/>
      <c r="T14" s="31"/>
      <c r="U14" s="31"/>
      <c r="V14" s="31"/>
      <c r="W14" s="36"/>
      <c r="X14" s="36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51"/>
      <c r="J15" s="51"/>
      <c r="K15" s="51"/>
      <c r="L15" s="51"/>
      <c r="M15" s="51"/>
      <c r="N15" s="51"/>
      <c r="O15" s="31"/>
      <c r="P15" s="31"/>
      <c r="Q15" s="31"/>
      <c r="R15" s="31"/>
      <c r="S15" s="31"/>
      <c r="T15" s="31"/>
      <c r="U15" s="31"/>
      <c r="V15" s="31"/>
      <c r="W15" s="36"/>
      <c r="X15" s="36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51"/>
      <c r="J16" s="51"/>
      <c r="K16" s="51"/>
      <c r="L16" s="51"/>
      <c r="M16" s="51"/>
      <c r="N16" s="51"/>
      <c r="O16" s="31"/>
      <c r="P16" s="31"/>
      <c r="Q16" s="31"/>
      <c r="R16" s="32"/>
      <c r="S16" s="32"/>
      <c r="T16" s="32"/>
      <c r="U16" s="32"/>
      <c r="V16" s="32"/>
      <c r="W16" s="36"/>
      <c r="X16" s="36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INTERCALCS!D17</f>
        <v>6659014</v>
      </c>
      <c r="E17" s="71">
        <f>INTERCALCS!E17</f>
        <v>80350300</v>
      </c>
      <c r="F17" s="71">
        <f>INTERCALCS!F17</f>
        <v>29291369.999999996</v>
      </c>
      <c r="G17" s="71">
        <f>INTERCALCS!G17</f>
        <v>300833.88529795036</v>
      </c>
      <c r="H17" s="72">
        <f t="shared" ref="H17:H58" si="0">SUM(D17:G17)</f>
        <v>116601517.88529795</v>
      </c>
      <c r="I17" s="51"/>
      <c r="J17" s="51"/>
      <c r="K17" s="51"/>
      <c r="L17" s="51"/>
      <c r="M17" s="51"/>
      <c r="N17" s="51"/>
      <c r="O17" s="31"/>
      <c r="P17" s="31"/>
      <c r="Q17" s="31"/>
      <c r="R17" s="32"/>
      <c r="S17" s="32"/>
      <c r="T17" s="32"/>
      <c r="U17" s="32"/>
      <c r="V17" s="32"/>
      <c r="W17" s="36"/>
      <c r="X17" s="36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51"/>
      <c r="J18" s="51"/>
      <c r="K18" s="51"/>
      <c r="L18" s="51"/>
      <c r="M18" s="51"/>
      <c r="N18" s="51"/>
      <c r="O18" s="31"/>
      <c r="P18" s="31"/>
      <c r="Q18" s="31"/>
      <c r="R18" s="32"/>
      <c r="S18" s="32"/>
      <c r="T18" s="32"/>
      <c r="U18" s="32"/>
      <c r="V18" s="32"/>
      <c r="W18" s="36"/>
      <c r="X18" s="36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51"/>
      <c r="J19" s="51"/>
      <c r="K19" s="51"/>
      <c r="L19" s="51"/>
      <c r="M19" s="51"/>
      <c r="N19" s="51"/>
      <c r="O19" s="31"/>
      <c r="P19" s="31"/>
      <c r="Q19" s="31"/>
      <c r="R19" s="32"/>
      <c r="S19" s="32"/>
      <c r="T19" s="32"/>
      <c r="U19" s="32"/>
      <c r="V19" s="32"/>
      <c r="W19" s="36"/>
      <c r="X19" s="36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51"/>
      <c r="J20" s="51"/>
      <c r="K20" s="51"/>
      <c r="L20" s="51"/>
      <c r="M20" s="51"/>
      <c r="N20" s="51"/>
      <c r="O20" s="31"/>
      <c r="P20" s="31"/>
      <c r="Q20" s="31"/>
      <c r="R20" s="32"/>
      <c r="S20" s="32"/>
      <c r="T20" s="32"/>
      <c r="U20" s="32"/>
      <c r="V20" s="32"/>
      <c r="W20" s="36"/>
      <c r="X20" s="36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INTERCALCS!F21</f>
        <v>477895</v>
      </c>
      <c r="G21" s="71">
        <f>INTERCALCS!G21</f>
        <v>133879.8125</v>
      </c>
      <c r="H21" s="74">
        <f t="shared" si="0"/>
        <v>611774.8125</v>
      </c>
      <c r="I21" s="51"/>
      <c r="J21" s="51"/>
      <c r="K21" s="51"/>
      <c r="L21" s="51"/>
      <c r="M21" s="51"/>
      <c r="N21" s="51"/>
      <c r="O21" s="31"/>
      <c r="P21" s="31"/>
      <c r="Q21" s="31"/>
      <c r="R21" s="32"/>
      <c r="S21" s="32"/>
      <c r="T21" s="32"/>
      <c r="U21" s="32"/>
      <c r="V21" s="32"/>
      <c r="W21" s="36"/>
      <c r="X21" s="36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51"/>
      <c r="J22" s="51"/>
      <c r="K22" s="51"/>
      <c r="L22" s="51"/>
      <c r="M22" s="51"/>
      <c r="N22" s="51"/>
      <c r="O22" s="31"/>
      <c r="P22" s="31"/>
      <c r="Q22" s="31"/>
      <c r="R22" s="32"/>
      <c r="S22" s="32"/>
      <c r="T22" s="32"/>
      <c r="U22" s="32"/>
      <c r="V22" s="32"/>
      <c r="W22" s="36"/>
      <c r="X22" s="36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51"/>
      <c r="J23" s="51"/>
      <c r="K23" s="51"/>
      <c r="L23" s="51"/>
      <c r="M23" s="51"/>
      <c r="N23" s="51"/>
      <c r="O23" s="31"/>
      <c r="P23" s="31"/>
      <c r="Q23" s="31"/>
      <c r="R23" s="32"/>
      <c r="S23" s="32"/>
      <c r="T23" s="32"/>
      <c r="U23" s="32"/>
      <c r="V23" s="32"/>
      <c r="W23" s="36"/>
      <c r="X23" s="36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51"/>
      <c r="J24" s="51"/>
      <c r="K24" s="51"/>
      <c r="L24" s="51"/>
      <c r="M24" s="51"/>
      <c r="N24" s="51"/>
      <c r="O24" s="31"/>
      <c r="P24" s="31"/>
      <c r="Q24" s="31"/>
      <c r="R24" s="32"/>
      <c r="S24" s="32"/>
      <c r="T24" s="32"/>
      <c r="U24" s="32"/>
      <c r="V24" s="32"/>
      <c r="W24" s="36"/>
      <c r="X24" s="36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51"/>
      <c r="J25" s="51"/>
      <c r="K25" s="51"/>
      <c r="L25" s="51"/>
      <c r="M25" s="51"/>
      <c r="N25" s="51"/>
      <c r="O25" s="31"/>
      <c r="P25" s="31"/>
      <c r="Q25" s="31"/>
      <c r="R25" s="32"/>
      <c r="S25" s="32"/>
      <c r="T25" s="32"/>
      <c r="U25" s="32"/>
      <c r="V25" s="32"/>
      <c r="W25" s="36"/>
      <c r="X25" s="36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51"/>
      <c r="J26" s="51"/>
      <c r="K26" s="51"/>
      <c r="L26" s="51"/>
      <c r="M26" s="51"/>
      <c r="N26" s="51"/>
      <c r="O26" s="31"/>
      <c r="P26" s="31"/>
      <c r="Q26" s="31"/>
      <c r="R26" s="32"/>
      <c r="S26" s="32"/>
      <c r="T26" s="32"/>
      <c r="U26" s="32"/>
      <c r="V26" s="32"/>
      <c r="W26" s="36"/>
      <c r="X26" s="36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477895</v>
      </c>
      <c r="G27" s="75">
        <f>SUM(G18:G26)</f>
        <v>133879.8125</v>
      </c>
      <c r="H27" s="74">
        <f t="shared" si="0"/>
        <v>611774.8125</v>
      </c>
      <c r="I27" s="51"/>
      <c r="J27" s="51"/>
      <c r="K27" s="51"/>
      <c r="L27" s="51"/>
      <c r="M27" s="51"/>
      <c r="N27" s="51"/>
      <c r="O27" s="31"/>
      <c r="P27" s="31"/>
      <c r="Q27" s="31"/>
      <c r="R27" s="32"/>
      <c r="S27" s="32"/>
      <c r="T27" s="32"/>
      <c r="U27" s="32"/>
      <c r="V27" s="32"/>
      <c r="W27" s="36"/>
      <c r="X27" s="36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6659014</v>
      </c>
      <c r="E28" s="75">
        <f>E17-E27</f>
        <v>80350300</v>
      </c>
      <c r="F28" s="75">
        <f>F17-F27</f>
        <v>28813474.999999996</v>
      </c>
      <c r="G28" s="75">
        <f>G17-G27</f>
        <v>166954.07279795036</v>
      </c>
      <c r="H28" s="74">
        <f t="shared" si="0"/>
        <v>115989743.07279795</v>
      </c>
      <c r="I28" s="51"/>
      <c r="J28" s="51"/>
      <c r="K28" s="51"/>
      <c r="L28" s="51"/>
      <c r="M28" s="51"/>
      <c r="N28" s="51"/>
      <c r="O28" s="31"/>
      <c r="P28" s="31"/>
      <c r="Q28" s="31"/>
      <c r="R28" s="32"/>
      <c r="S28" s="32"/>
      <c r="T28" s="32"/>
      <c r="U28" s="32"/>
      <c r="V28" s="32"/>
      <c r="W28" s="36"/>
      <c r="X28" s="36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INTERCALCS!D29</f>
        <v>3327.38005849001</v>
      </c>
      <c r="E29" s="76">
        <f>INTERCALCS!E29</f>
        <v>40852.866186317879</v>
      </c>
      <c r="F29" s="73">
        <v>0</v>
      </c>
      <c r="G29" s="73">
        <v>0</v>
      </c>
      <c r="H29" s="74">
        <f t="shared" si="0"/>
        <v>44180.246244807888</v>
      </c>
      <c r="I29" s="51"/>
      <c r="J29" s="51"/>
      <c r="K29" s="51"/>
      <c r="L29" s="51"/>
      <c r="M29" s="51"/>
      <c r="N29" s="51"/>
      <c r="O29" s="31"/>
      <c r="P29" s="31"/>
      <c r="Q29" s="31"/>
      <c r="R29" s="32"/>
      <c r="S29" s="32"/>
      <c r="T29" s="32"/>
      <c r="U29" s="32"/>
      <c r="V29" s="32"/>
      <c r="W29" s="36"/>
      <c r="X29" s="36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51"/>
      <c r="J30" s="51"/>
      <c r="K30" s="51"/>
      <c r="L30" s="51"/>
      <c r="M30" s="51"/>
      <c r="N30" s="51"/>
      <c r="O30" s="31"/>
      <c r="P30" s="31"/>
      <c r="Q30" s="31"/>
      <c r="R30" s="32"/>
      <c r="S30" s="32"/>
      <c r="T30" s="32"/>
      <c r="U30" s="32"/>
      <c r="V30" s="32"/>
      <c r="W30" s="36"/>
      <c r="X30" s="36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INTERCALCS!D31</f>
        <v>1010.136568512393</v>
      </c>
      <c r="E31" s="76">
        <f>INTERCALCS!E31</f>
        <v>12402.242406318433</v>
      </c>
      <c r="F31" s="73">
        <v>0</v>
      </c>
      <c r="G31" s="73">
        <v>0</v>
      </c>
      <c r="H31" s="74">
        <f t="shared" si="0"/>
        <v>13412.378974830826</v>
      </c>
      <c r="I31" s="51"/>
      <c r="J31" s="51"/>
      <c r="K31" s="51"/>
      <c r="L31" s="51"/>
      <c r="M31" s="51"/>
      <c r="N31" s="51"/>
      <c r="O31" s="31"/>
      <c r="P31" s="31"/>
      <c r="Q31" s="31"/>
      <c r="R31" s="32"/>
      <c r="S31" s="32"/>
      <c r="T31" s="32"/>
      <c r="U31" s="32"/>
      <c r="V31" s="32"/>
      <c r="W31" s="36"/>
      <c r="X31" s="36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51"/>
      <c r="J32" s="51"/>
      <c r="K32" s="51"/>
      <c r="L32" s="51"/>
      <c r="M32" s="51"/>
      <c r="N32" s="51"/>
      <c r="O32" s="31"/>
      <c r="P32" s="31"/>
      <c r="Q32" s="31"/>
      <c r="R32" s="32"/>
      <c r="S32" s="32"/>
      <c r="T32" s="32"/>
      <c r="U32" s="32"/>
      <c r="V32" s="32"/>
      <c r="W32" s="36"/>
      <c r="X32" s="36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51"/>
      <c r="J33" s="51"/>
      <c r="K33" s="51"/>
      <c r="L33" s="51"/>
      <c r="M33" s="51"/>
      <c r="N33" s="51"/>
      <c r="O33" s="31"/>
      <c r="P33" s="31"/>
      <c r="Q33" s="31"/>
      <c r="R33" s="32"/>
      <c r="S33" s="32"/>
      <c r="T33" s="32"/>
      <c r="U33" s="32"/>
      <c r="V33" s="32"/>
      <c r="W33" s="36"/>
      <c r="X33" s="36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INTERCALCS!D34</f>
        <v>1135.309626716399</v>
      </c>
      <c r="E34" s="76">
        <f>INTERCALCS!E34</f>
        <v>13939.090649395619</v>
      </c>
      <c r="F34" s="76"/>
      <c r="G34" s="76"/>
      <c r="H34" s="74">
        <f t="shared" si="0"/>
        <v>15074.400276112017</v>
      </c>
      <c r="I34" s="51"/>
      <c r="J34" s="51"/>
      <c r="K34" s="51"/>
      <c r="L34" s="51"/>
      <c r="M34" s="51"/>
      <c r="N34" s="51"/>
      <c r="O34" s="31"/>
      <c r="P34" s="31"/>
      <c r="Q34" s="31"/>
      <c r="R34" s="32"/>
      <c r="S34" s="32"/>
      <c r="T34" s="32"/>
      <c r="U34" s="32"/>
      <c r="V34" s="32"/>
      <c r="W34" s="36"/>
      <c r="X34" s="36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51"/>
      <c r="J35" s="51"/>
      <c r="K35" s="51"/>
      <c r="L35" s="51"/>
      <c r="M35" s="51"/>
      <c r="N35" s="51"/>
      <c r="O35" s="31"/>
      <c r="P35" s="31"/>
      <c r="Q35" s="31"/>
      <c r="R35" s="32"/>
      <c r="S35" s="32"/>
      <c r="T35" s="32"/>
      <c r="U35" s="32"/>
      <c r="V35" s="32"/>
      <c r="W35" s="36"/>
      <c r="X35" s="36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51"/>
      <c r="J36" s="51"/>
      <c r="K36" s="51"/>
      <c r="L36" s="51"/>
      <c r="M36" s="51"/>
      <c r="N36" s="51"/>
      <c r="O36" s="31"/>
      <c r="P36" s="31"/>
      <c r="Q36" s="31"/>
      <c r="R36" s="32"/>
      <c r="S36" s="32"/>
      <c r="T36" s="32"/>
      <c r="U36" s="32"/>
      <c r="V36" s="32"/>
      <c r="W36" s="36"/>
      <c r="X36" s="36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51"/>
      <c r="J37" s="51"/>
      <c r="K37" s="51"/>
      <c r="L37" s="51"/>
      <c r="M37" s="51"/>
      <c r="N37" s="51"/>
      <c r="O37" s="37"/>
      <c r="P37" s="31"/>
      <c r="Q37" s="33"/>
      <c r="R37" s="32"/>
      <c r="S37" s="32"/>
      <c r="T37" s="32"/>
      <c r="U37" s="32"/>
      <c r="V37" s="32"/>
      <c r="W37" s="36"/>
      <c r="X37" s="36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51"/>
      <c r="J38" s="51"/>
      <c r="K38" s="51"/>
      <c r="L38" s="51"/>
      <c r="M38" s="51"/>
      <c r="N38" s="51"/>
      <c r="O38" s="37"/>
      <c r="P38" s="31"/>
      <c r="Q38" s="33"/>
      <c r="R38" s="32"/>
      <c r="S38" s="32"/>
      <c r="T38" s="32"/>
      <c r="U38" s="32"/>
      <c r="V38" s="32"/>
      <c r="W38" s="36"/>
      <c r="X38" s="36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51"/>
      <c r="J39" s="51"/>
      <c r="K39" s="51"/>
      <c r="L39" s="51"/>
      <c r="M39" s="51"/>
      <c r="N39" s="51"/>
      <c r="O39" s="37"/>
      <c r="P39" s="31"/>
      <c r="Q39" s="33"/>
      <c r="R39" s="32"/>
      <c r="S39" s="32"/>
      <c r="T39" s="32"/>
      <c r="U39" s="32"/>
      <c r="V39" s="32"/>
      <c r="W39" s="36"/>
      <c r="X39" s="36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51"/>
      <c r="J40" s="51"/>
      <c r="K40" s="51"/>
      <c r="L40" s="51"/>
      <c r="M40" s="51"/>
      <c r="N40" s="51"/>
      <c r="O40" s="37"/>
      <c r="P40" s="31"/>
      <c r="Q40" s="33"/>
      <c r="R40" s="32"/>
      <c r="S40" s="32"/>
      <c r="T40" s="32"/>
      <c r="U40" s="32"/>
      <c r="V40" s="32"/>
      <c r="W40" s="36"/>
      <c r="X40" s="36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51"/>
      <c r="J41" s="51"/>
      <c r="K41" s="51"/>
      <c r="L41" s="51"/>
      <c r="M41" s="51"/>
      <c r="N41" s="51"/>
      <c r="O41" s="37"/>
      <c r="P41" s="31"/>
      <c r="Q41" s="33"/>
      <c r="R41" s="32"/>
      <c r="S41" s="32"/>
      <c r="T41" s="32"/>
      <c r="U41" s="32"/>
      <c r="V41" s="32"/>
      <c r="W41" s="36"/>
      <c r="X41" s="36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51"/>
      <c r="J42" s="51"/>
      <c r="K42" s="51"/>
      <c r="L42" s="51"/>
      <c r="M42" s="51"/>
      <c r="N42" s="51"/>
      <c r="O42" s="37"/>
      <c r="P42" s="31"/>
      <c r="Q42" s="33"/>
      <c r="R42" s="32"/>
      <c r="S42" s="32"/>
      <c r="T42" s="32"/>
      <c r="U42" s="32"/>
      <c r="V42" s="32"/>
      <c r="W42" s="36"/>
      <c r="X42" s="36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51"/>
      <c r="J43" s="51"/>
      <c r="K43" s="51"/>
      <c r="L43" s="51"/>
      <c r="M43" s="51"/>
      <c r="N43" s="51"/>
      <c r="O43" s="31"/>
      <c r="P43" s="31"/>
      <c r="Q43" s="31"/>
      <c r="R43" s="32"/>
      <c r="S43" s="32"/>
      <c r="T43" s="32"/>
      <c r="U43" s="32"/>
      <c r="V43" s="32"/>
      <c r="W43" s="36"/>
      <c r="X43" s="36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51"/>
      <c r="J44" s="51"/>
      <c r="K44" s="51"/>
      <c r="L44" s="51"/>
      <c r="M44" s="51"/>
      <c r="N44" s="51"/>
      <c r="O44" s="31"/>
      <c r="P44" s="31"/>
      <c r="Q44" s="31"/>
      <c r="R44" s="32"/>
      <c r="S44" s="32"/>
      <c r="T44" s="32"/>
      <c r="U44" s="32"/>
      <c r="V44" s="32"/>
      <c r="W44" s="36"/>
      <c r="X44" s="36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51"/>
      <c r="J45" s="51"/>
      <c r="K45" s="51"/>
      <c r="L45" s="51"/>
      <c r="M45" s="51"/>
      <c r="N45" s="51"/>
      <c r="O45" s="31"/>
      <c r="P45" s="31"/>
      <c r="Q45" s="31"/>
      <c r="R45" s="32"/>
      <c r="S45" s="32"/>
      <c r="T45" s="32"/>
      <c r="U45" s="32"/>
      <c r="V45" s="32"/>
      <c r="W45" s="36"/>
      <c r="X45" s="36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51"/>
      <c r="J46" s="51"/>
      <c r="K46" s="51"/>
      <c r="L46" s="51"/>
      <c r="M46" s="51"/>
      <c r="N46" s="51"/>
      <c r="O46" s="31"/>
      <c r="P46" s="31"/>
      <c r="Q46" s="31"/>
      <c r="R46" s="32"/>
      <c r="S46" s="32"/>
      <c r="T46" s="32"/>
      <c r="U46" s="32"/>
      <c r="V46" s="32"/>
      <c r="W46" s="36"/>
      <c r="X46" s="36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51"/>
      <c r="J47" s="51"/>
      <c r="K47" s="51"/>
      <c r="L47" s="51"/>
      <c r="M47" s="51"/>
      <c r="N47" s="51"/>
      <c r="O47" s="31"/>
      <c r="P47" s="31"/>
      <c r="Q47" s="31"/>
      <c r="R47" s="32"/>
      <c r="S47" s="32"/>
      <c r="T47" s="32"/>
      <c r="U47" s="32"/>
      <c r="V47" s="32"/>
      <c r="W47" s="36"/>
      <c r="X47" s="36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5472.826253718802</v>
      </c>
      <c r="E48" s="75">
        <f>SUM(E29:E47)</f>
        <v>67194.199242031929</v>
      </c>
      <c r="F48" s="75">
        <f>SUM(F29:F47)</f>
        <v>0</v>
      </c>
      <c r="G48" s="75">
        <f>SUM(G29:G47)</f>
        <v>0</v>
      </c>
      <c r="H48" s="74">
        <f t="shared" si="0"/>
        <v>72667.025495750728</v>
      </c>
      <c r="I48" s="51"/>
      <c r="J48" s="51"/>
      <c r="K48" s="51"/>
      <c r="L48" s="51"/>
      <c r="M48" s="51"/>
      <c r="N48" s="51"/>
      <c r="O48" s="31"/>
      <c r="P48" s="31"/>
      <c r="Q48" s="31"/>
      <c r="R48" s="32"/>
      <c r="S48" s="32"/>
      <c r="T48" s="32"/>
      <c r="U48" s="32"/>
      <c r="V48" s="32"/>
      <c r="W48" s="32"/>
      <c r="X48" s="3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6538890.1737462813</v>
      </c>
      <c r="E49" s="75">
        <f>E58-SUM(E50:E57)</f>
        <v>80283105.800757974</v>
      </c>
      <c r="F49" s="75">
        <f>F58-SUM(F50:F57)</f>
        <v>28813474.999999996</v>
      </c>
      <c r="G49" s="75">
        <f>G58-SUM(G50:G57)</f>
        <v>166954.07279795036</v>
      </c>
      <c r="H49" s="74">
        <f t="shared" si="0"/>
        <v>115802425.04730222</v>
      </c>
      <c r="I49" s="51"/>
      <c r="J49" s="51"/>
      <c r="K49" s="51"/>
      <c r="L49" s="51"/>
      <c r="M49" s="51"/>
      <c r="N49" s="51"/>
      <c r="O49" s="31"/>
      <c r="P49" s="31"/>
      <c r="Q49" s="31"/>
      <c r="R49" s="32"/>
      <c r="S49" s="32"/>
      <c r="T49" s="32"/>
      <c r="U49" s="32"/>
      <c r="V49" s="32"/>
      <c r="W49" s="32"/>
      <c r="X49" s="3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INTERCALCS!D50</f>
        <v>114651</v>
      </c>
      <c r="E50" s="76"/>
      <c r="F50" s="73">
        <v>0</v>
      </c>
      <c r="G50" s="73">
        <v>0</v>
      </c>
      <c r="H50" s="74">
        <f t="shared" si="0"/>
        <v>114651</v>
      </c>
      <c r="I50" s="51"/>
      <c r="J50" s="51"/>
      <c r="K50" s="51"/>
      <c r="L50" s="51"/>
      <c r="M50" s="51"/>
      <c r="N50" s="51"/>
      <c r="O50" s="31"/>
      <c r="P50" s="31"/>
      <c r="Q50" s="31"/>
      <c r="R50" s="32"/>
      <c r="S50" s="32"/>
      <c r="T50" s="32"/>
      <c r="U50" s="32"/>
      <c r="V50" s="32"/>
      <c r="W50" s="32"/>
      <c r="X50" s="3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51"/>
      <c r="J51" s="51"/>
      <c r="K51" s="51"/>
      <c r="L51" s="51"/>
      <c r="M51" s="51"/>
      <c r="N51" s="51"/>
      <c r="O51" s="31"/>
      <c r="P51" s="31"/>
      <c r="Q51" s="31"/>
      <c r="R51" s="32"/>
      <c r="S51" s="32"/>
      <c r="T51" s="32"/>
      <c r="U51" s="32"/>
      <c r="V51" s="32"/>
      <c r="W51" s="32"/>
      <c r="X51" s="3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51"/>
      <c r="J52" s="51"/>
      <c r="K52" s="51"/>
      <c r="L52" s="51"/>
      <c r="M52" s="51"/>
      <c r="N52" s="51"/>
      <c r="O52" s="31"/>
      <c r="P52" s="31"/>
      <c r="Q52" s="31"/>
      <c r="R52" s="32"/>
      <c r="S52" s="32"/>
      <c r="T52" s="32"/>
      <c r="U52" s="32"/>
      <c r="V52" s="32"/>
      <c r="W52" s="32"/>
      <c r="X52" s="3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51"/>
      <c r="J53" s="51"/>
      <c r="K53" s="51"/>
      <c r="L53" s="51"/>
      <c r="M53" s="51"/>
      <c r="N53" s="51"/>
      <c r="O53" s="31"/>
      <c r="P53" s="31"/>
      <c r="Q53" s="31"/>
      <c r="R53" s="32"/>
      <c r="S53" s="32"/>
      <c r="T53" s="32"/>
      <c r="U53" s="32"/>
      <c r="V53" s="32"/>
      <c r="W53" s="32"/>
      <c r="X53" s="3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51"/>
      <c r="J54" s="51"/>
      <c r="K54" s="51"/>
      <c r="L54" s="51"/>
      <c r="M54" s="51"/>
      <c r="N54" s="51"/>
      <c r="O54" s="31"/>
      <c r="P54" s="31"/>
      <c r="Q54" s="31"/>
      <c r="R54" s="32"/>
      <c r="S54" s="32"/>
      <c r="T54" s="32"/>
      <c r="U54" s="32"/>
      <c r="V54" s="32"/>
      <c r="W54" s="32"/>
      <c r="X54" s="3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51"/>
      <c r="J55" s="51"/>
      <c r="K55" s="51"/>
      <c r="L55" s="51"/>
      <c r="M55" s="51"/>
      <c r="N55" s="51"/>
      <c r="O55" s="31"/>
      <c r="P55" s="31"/>
      <c r="Q55" s="31"/>
      <c r="R55" s="32"/>
      <c r="S55" s="32"/>
      <c r="T55" s="32"/>
      <c r="U55" s="32"/>
      <c r="V55" s="32"/>
      <c r="W55" s="32"/>
      <c r="X55" s="3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51"/>
      <c r="J56" s="51"/>
      <c r="K56" s="51"/>
      <c r="L56" s="51"/>
      <c r="M56" s="51"/>
      <c r="N56" s="51"/>
      <c r="O56" s="31"/>
      <c r="P56" s="31"/>
      <c r="Q56" s="31"/>
      <c r="R56" s="32"/>
      <c r="S56" s="32"/>
      <c r="T56" s="32"/>
      <c r="U56" s="32"/>
      <c r="V56" s="32"/>
      <c r="W56" s="32"/>
      <c r="X56" s="3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51"/>
      <c r="J57" s="51"/>
      <c r="K57" s="51"/>
      <c r="L57" s="51"/>
      <c r="M57" s="51"/>
      <c r="N57" s="51"/>
      <c r="O57" s="31"/>
      <c r="P57" s="31"/>
      <c r="Q57" s="31"/>
      <c r="R57" s="32"/>
      <c r="S57" s="32"/>
      <c r="T57" s="32"/>
      <c r="U57" s="32"/>
      <c r="V57" s="32"/>
      <c r="W57" s="32"/>
      <c r="X57" s="3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6653541.1737462813</v>
      </c>
      <c r="E58" s="75">
        <f>E28-E48</f>
        <v>80283105.800757974</v>
      </c>
      <c r="F58" s="75">
        <f>F28-F48</f>
        <v>28813474.999999996</v>
      </c>
      <c r="G58" s="75">
        <f>G28-G48</f>
        <v>166954.07279795036</v>
      </c>
      <c r="H58" s="74">
        <f t="shared" si="0"/>
        <v>115917076.04730222</v>
      </c>
      <c r="I58" s="51"/>
      <c r="J58" s="51"/>
      <c r="K58" s="51"/>
      <c r="L58" s="51"/>
      <c r="M58" s="51"/>
      <c r="N58" s="51"/>
      <c r="O58" s="31"/>
      <c r="P58" s="31"/>
      <c r="Q58" s="31"/>
      <c r="R58" s="32"/>
      <c r="S58" s="32"/>
      <c r="T58" s="32"/>
      <c r="U58" s="32"/>
      <c r="V58" s="32"/>
      <c r="W58" s="32"/>
      <c r="X58" s="3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51"/>
      <c r="J59" s="51"/>
      <c r="K59" s="51"/>
      <c r="L59" s="51"/>
      <c r="M59" s="51"/>
      <c r="N59" s="51"/>
      <c r="O59" s="31"/>
      <c r="P59" s="31"/>
      <c r="Q59" s="31"/>
      <c r="R59" s="32"/>
      <c r="S59" s="32"/>
      <c r="T59" s="32"/>
      <c r="U59" s="32"/>
      <c r="V59" s="32"/>
      <c r="W59" s="32"/>
      <c r="X59" s="3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tr">
        <f>INTERCALCS!$D$60</f>
        <v>Susan Martinovich</v>
      </c>
      <c r="E60" s="79"/>
      <c r="F60" s="79"/>
      <c r="G60" s="79"/>
      <c r="H60" s="80"/>
      <c r="I60" s="51"/>
      <c r="J60" s="51"/>
      <c r="K60" s="51"/>
      <c r="L60" s="51"/>
      <c r="M60" s="51"/>
      <c r="N60" s="51"/>
      <c r="O60" s="31"/>
      <c r="P60" s="31"/>
      <c r="Q60" s="31"/>
      <c r="R60" s="32"/>
      <c r="S60" s="32"/>
      <c r="T60" s="32"/>
      <c r="U60" s="32"/>
      <c r="V60" s="32"/>
      <c r="W60" s="32"/>
      <c r="X60" s="3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51"/>
      <c r="J61" s="51"/>
      <c r="K61" s="51"/>
      <c r="L61" s="51"/>
      <c r="M61" s="51"/>
      <c r="N61" s="51"/>
      <c r="O61" s="31"/>
      <c r="P61" s="31"/>
      <c r="Q61" s="31"/>
      <c r="R61" s="32"/>
      <c r="S61" s="32"/>
      <c r="T61" s="32"/>
      <c r="U61" s="32"/>
      <c r="V61" s="32"/>
      <c r="W61" s="32"/>
      <c r="X61" s="3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51"/>
      <c r="J62" s="51"/>
      <c r="K62" s="51"/>
      <c r="L62" s="51"/>
      <c r="M62" s="51"/>
      <c r="N62" s="51"/>
      <c r="O62" s="31"/>
      <c r="P62" s="31"/>
      <c r="Q62" s="31"/>
      <c r="R62" s="32"/>
      <c r="S62" s="32"/>
      <c r="T62" s="32"/>
      <c r="U62" s="32"/>
      <c r="V62" s="32"/>
      <c r="W62" s="32"/>
      <c r="X62" s="3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51"/>
      <c r="J63" s="51"/>
      <c r="K63" s="51"/>
      <c r="L63" s="51"/>
      <c r="M63" s="51"/>
      <c r="N63" s="51"/>
      <c r="O63" s="31"/>
      <c r="P63" s="31"/>
      <c r="Q63" s="31"/>
      <c r="R63" s="32"/>
      <c r="S63" s="32"/>
      <c r="T63" s="32"/>
      <c r="U63" s="32"/>
      <c r="V63" s="32"/>
      <c r="W63" s="32"/>
      <c r="X63" s="3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51"/>
      <c r="J64" s="51"/>
      <c r="K64" s="51"/>
      <c r="L64" s="51"/>
      <c r="M64" s="51"/>
      <c r="N64" s="51"/>
      <c r="O64" s="31"/>
      <c r="P64" s="31"/>
      <c r="Q64" s="31"/>
      <c r="R64" s="32"/>
      <c r="S64" s="32"/>
      <c r="T64" s="32"/>
      <c r="U64" s="32"/>
      <c r="V64" s="32"/>
      <c r="W64" s="32"/>
      <c r="X64" s="3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51"/>
      <c r="J65" s="51"/>
      <c r="K65" s="51"/>
      <c r="L65" s="51"/>
      <c r="M65" s="51"/>
      <c r="N65" s="51"/>
      <c r="O65" s="31"/>
      <c r="P65" s="31"/>
      <c r="Q65" s="31"/>
      <c r="R65" s="32"/>
      <c r="S65" s="32"/>
      <c r="T65" s="32"/>
      <c r="U65" s="32"/>
      <c r="V65" s="32"/>
      <c r="W65" s="32"/>
      <c r="X65" s="3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51"/>
      <c r="J66" s="51"/>
      <c r="K66" s="51"/>
      <c r="L66" s="51"/>
      <c r="M66" s="51"/>
      <c r="N66" s="51"/>
      <c r="O66" s="31"/>
      <c r="P66" s="31"/>
      <c r="Q66" s="31"/>
      <c r="R66" s="32"/>
      <c r="S66" s="32"/>
      <c r="T66" s="32"/>
      <c r="U66" s="32"/>
      <c r="V66" s="32"/>
      <c r="W66" s="32"/>
      <c r="X66" s="3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51"/>
      <c r="J67" s="51"/>
      <c r="K67" s="51"/>
      <c r="L67" s="51"/>
      <c r="M67" s="51"/>
      <c r="N67" s="51"/>
      <c r="O67" s="31"/>
      <c r="P67" s="31"/>
      <c r="Q67" s="31"/>
      <c r="R67" s="32"/>
      <c r="S67" s="32"/>
      <c r="T67" s="32"/>
      <c r="U67" s="32"/>
      <c r="V67" s="32"/>
      <c r="W67" s="32"/>
      <c r="X67" s="3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51"/>
      <c r="J68" s="51"/>
      <c r="K68" s="51"/>
      <c r="L68" s="51"/>
      <c r="M68" s="51"/>
      <c r="N68" s="51"/>
      <c r="O68" s="31"/>
      <c r="P68" s="31"/>
      <c r="Q68" s="31"/>
      <c r="R68" s="32"/>
      <c r="S68" s="32"/>
      <c r="T68" s="32"/>
      <c r="U68" s="32"/>
      <c r="V68" s="32"/>
      <c r="W68" s="32"/>
      <c r="X68" s="3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November</v>
      </c>
      <c r="H69" s="57"/>
      <c r="I69" s="51"/>
      <c r="J69" s="51"/>
      <c r="K69" s="51"/>
      <c r="L69" s="51"/>
      <c r="M69" s="51"/>
      <c r="N69" s="51"/>
      <c r="O69" s="31"/>
      <c r="P69" s="31"/>
      <c r="Q69" s="31"/>
      <c r="R69" s="32"/>
      <c r="S69" s="32"/>
      <c r="T69" s="32"/>
      <c r="U69" s="32"/>
      <c r="V69" s="32"/>
      <c r="W69" s="32"/>
      <c r="X69" s="3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51"/>
      <c r="J70" s="51"/>
      <c r="K70" s="51"/>
      <c r="L70" s="51"/>
      <c r="M70" s="51"/>
      <c r="N70" s="51"/>
      <c r="O70" s="31"/>
      <c r="P70" s="31"/>
      <c r="Q70" s="31"/>
      <c r="R70" s="32"/>
      <c r="S70" s="32"/>
      <c r="T70" s="32"/>
      <c r="U70" s="32"/>
      <c r="V70" s="32"/>
      <c r="W70" s="32"/>
      <c r="X70" s="3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51"/>
      <c r="J71" s="51"/>
      <c r="K71" s="51"/>
      <c r="L71" s="51"/>
      <c r="M71" s="51"/>
      <c r="N71" s="51"/>
      <c r="O71" s="31"/>
      <c r="P71" s="31"/>
      <c r="Q71" s="31"/>
      <c r="R71" s="32"/>
      <c r="S71" s="32"/>
      <c r="T71" s="32"/>
      <c r="U71" s="32"/>
      <c r="V71" s="32"/>
      <c r="W71" s="32"/>
      <c r="X71" s="3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51"/>
      <c r="J72" s="51"/>
      <c r="K72" s="51"/>
      <c r="L72" s="51"/>
      <c r="M72" s="51"/>
      <c r="N72" s="51"/>
      <c r="O72" s="31"/>
      <c r="P72" s="31"/>
      <c r="Q72" s="31"/>
      <c r="R72" s="32"/>
      <c r="S72" s="32"/>
      <c r="T72" s="32"/>
      <c r="U72" s="32"/>
      <c r="V72" s="32"/>
      <c r="W72" s="32"/>
      <c r="X72" s="3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51"/>
      <c r="J73" s="51"/>
      <c r="K73" s="51"/>
      <c r="L73" s="51"/>
      <c r="M73" s="51"/>
      <c r="N73" s="51"/>
      <c r="O73" s="31"/>
      <c r="P73" s="31"/>
      <c r="Q73" s="31"/>
      <c r="R73" s="32"/>
      <c r="S73" s="32"/>
      <c r="T73" s="32"/>
      <c r="U73" s="32"/>
      <c r="V73" s="32"/>
      <c r="W73" s="32"/>
      <c r="X73" s="3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51"/>
      <c r="J74" s="51"/>
      <c r="K74" s="51"/>
      <c r="L74" s="51"/>
      <c r="M74" s="51"/>
      <c r="N74" s="51"/>
      <c r="O74" s="31"/>
      <c r="P74" s="31"/>
      <c r="Q74" s="31"/>
      <c r="R74" s="32"/>
      <c r="S74" s="32"/>
      <c r="T74" s="32"/>
      <c r="U74" s="32"/>
      <c r="V74" s="32"/>
      <c r="W74" s="32"/>
      <c r="X74" s="3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51"/>
      <c r="J75" s="51"/>
      <c r="K75" s="51"/>
      <c r="L75" s="51"/>
      <c r="M75" s="51"/>
      <c r="N75" s="51"/>
      <c r="O75" s="31"/>
      <c r="P75" s="31"/>
      <c r="Q75" s="31"/>
      <c r="R75" s="32"/>
      <c r="S75" s="32"/>
      <c r="T75" s="32"/>
      <c r="U75" s="32"/>
      <c r="V75" s="32"/>
      <c r="W75" s="32"/>
      <c r="X75" s="3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51"/>
      <c r="J76" s="51"/>
      <c r="K76" s="51"/>
      <c r="L76" s="51"/>
      <c r="M76" s="51"/>
      <c r="N76" s="51"/>
      <c r="O76" s="31"/>
      <c r="P76" s="31"/>
      <c r="Q76" s="31"/>
      <c r="R76" s="32"/>
      <c r="S76" s="32"/>
      <c r="T76" s="32"/>
      <c r="U76" s="32"/>
      <c r="V76" s="32"/>
      <c r="W76" s="32"/>
      <c r="X76" s="3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51"/>
      <c r="J77" s="51"/>
      <c r="K77" s="51"/>
      <c r="L77" s="51"/>
      <c r="M77" s="51"/>
      <c r="N77" s="51"/>
      <c r="O77" s="31"/>
      <c r="P77" s="31"/>
      <c r="Q77" s="31"/>
      <c r="R77" s="32"/>
      <c r="S77" s="32"/>
      <c r="T77" s="32"/>
      <c r="U77" s="32"/>
      <c r="V77" s="32"/>
      <c r="W77" s="32"/>
      <c r="X77" s="3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51"/>
      <c r="J78" s="51"/>
      <c r="K78" s="51"/>
      <c r="L78" s="51"/>
      <c r="M78" s="51"/>
      <c r="N78" s="51"/>
      <c r="O78" s="31"/>
      <c r="P78" s="31"/>
      <c r="Q78" s="31"/>
      <c r="R78" s="32"/>
      <c r="S78" s="32"/>
      <c r="T78" s="32"/>
      <c r="U78" s="32"/>
      <c r="V78" s="32"/>
      <c r="W78" s="32"/>
      <c r="X78" s="3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51"/>
      <c r="J79" s="51"/>
      <c r="K79" s="51"/>
      <c r="L79" s="51"/>
      <c r="M79" s="51"/>
      <c r="N79" s="51"/>
      <c r="O79" s="31"/>
      <c r="P79" s="31"/>
      <c r="Q79" s="31"/>
      <c r="R79" s="32"/>
      <c r="S79" s="32"/>
      <c r="T79" s="32"/>
      <c r="U79" s="32"/>
      <c r="V79" s="32"/>
      <c r="W79" s="32"/>
      <c r="X79" s="3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51"/>
      <c r="J80" s="51"/>
      <c r="K80" s="51"/>
      <c r="L80" s="51"/>
      <c r="M80" s="51"/>
      <c r="N80" s="51"/>
      <c r="O80" s="31"/>
      <c r="P80" s="31"/>
      <c r="Q80" s="31"/>
      <c r="R80" s="32"/>
      <c r="S80" s="32"/>
      <c r="T80" s="32"/>
      <c r="U80" s="32"/>
      <c r="V80" s="32"/>
      <c r="W80" s="32"/>
      <c r="X80" s="3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51"/>
      <c r="J81" s="51"/>
      <c r="K81" s="51"/>
      <c r="L81" s="51"/>
      <c r="M81" s="51"/>
      <c r="N81" s="51"/>
      <c r="O81" s="31"/>
      <c r="P81" s="31"/>
      <c r="Q81" s="31"/>
      <c r="R81" s="32"/>
      <c r="S81" s="32"/>
      <c r="T81" s="32"/>
      <c r="U81" s="32"/>
      <c r="V81" s="32"/>
      <c r="W81" s="32"/>
      <c r="X81" s="3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51"/>
      <c r="J82" s="51"/>
      <c r="K82" s="51"/>
      <c r="L82" s="51"/>
      <c r="M82" s="51"/>
      <c r="N82" s="51"/>
      <c r="O82" s="31"/>
      <c r="P82" s="31"/>
      <c r="Q82" s="31"/>
      <c r="R82" s="32"/>
      <c r="S82" s="32"/>
      <c r="T82" s="32"/>
      <c r="U82" s="32"/>
      <c r="V82" s="32"/>
      <c r="W82" s="32"/>
      <c r="X82" s="3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51"/>
      <c r="J83" s="51"/>
      <c r="K83" s="51"/>
      <c r="L83" s="51"/>
      <c r="M83" s="51"/>
      <c r="N83" s="51"/>
      <c r="O83" s="31"/>
      <c r="P83" s="31"/>
      <c r="Q83" s="31"/>
      <c r="R83" s="32"/>
      <c r="S83" s="32"/>
      <c r="T83" s="32"/>
      <c r="U83" s="32"/>
      <c r="V83" s="32"/>
      <c r="W83" s="32"/>
      <c r="X83" s="3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51"/>
      <c r="J84" s="51"/>
      <c r="K84" s="51"/>
      <c r="L84" s="51"/>
      <c r="M84" s="51"/>
      <c r="N84" s="51"/>
      <c r="O84" s="31"/>
      <c r="P84" s="31"/>
      <c r="Q84" s="31"/>
      <c r="R84" s="32"/>
      <c r="S84" s="32"/>
      <c r="T84" s="32"/>
      <c r="U84" s="32"/>
      <c r="V84" s="32"/>
      <c r="W84" s="32"/>
      <c r="X84" s="3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51"/>
      <c r="J85" s="51"/>
      <c r="K85" s="51"/>
      <c r="L85" s="51"/>
      <c r="M85" s="51"/>
      <c r="N85" s="51"/>
      <c r="O85" s="31"/>
      <c r="P85" s="31"/>
      <c r="Q85" s="31"/>
      <c r="R85" s="32"/>
      <c r="S85" s="32"/>
      <c r="T85" s="32"/>
      <c r="U85" s="32"/>
      <c r="V85" s="32"/>
      <c r="W85" s="32"/>
      <c r="X85" s="3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51"/>
      <c r="J86" s="51"/>
      <c r="K86" s="51"/>
      <c r="L86" s="51"/>
      <c r="M86" s="51"/>
      <c r="N86" s="51"/>
      <c r="O86" s="31"/>
      <c r="P86" s="31"/>
      <c r="Q86" s="31"/>
      <c r="R86" s="32"/>
      <c r="S86" s="32"/>
      <c r="T86" s="32"/>
      <c r="U86" s="32"/>
      <c r="V86" s="32"/>
      <c r="W86" s="32"/>
      <c r="X86" s="3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51"/>
      <c r="J87" s="51"/>
      <c r="K87" s="51"/>
      <c r="L87" s="51"/>
      <c r="M87" s="51"/>
      <c r="N87" s="51"/>
      <c r="O87" s="31"/>
      <c r="P87" s="31"/>
      <c r="Q87" s="31"/>
      <c r="R87" s="32"/>
      <c r="S87" s="32"/>
      <c r="T87" s="32"/>
      <c r="U87" s="32"/>
      <c r="V87" s="32"/>
      <c r="W87" s="32"/>
      <c r="X87" s="3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51"/>
      <c r="J88" s="51"/>
      <c r="K88" s="51"/>
      <c r="L88" s="51"/>
      <c r="M88" s="51"/>
      <c r="N88" s="51"/>
      <c r="O88" s="31"/>
      <c r="P88" s="31"/>
      <c r="Q88" s="31"/>
      <c r="R88" s="32"/>
      <c r="S88" s="32"/>
      <c r="T88" s="32"/>
      <c r="U88" s="32"/>
      <c r="V88" s="32"/>
      <c r="W88" s="32"/>
      <c r="X88" s="3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51"/>
      <c r="J89" s="51"/>
      <c r="K89" s="51"/>
      <c r="L89" s="51"/>
      <c r="M89" s="51"/>
      <c r="N89" s="51"/>
      <c r="O89" s="31"/>
      <c r="P89" s="31"/>
      <c r="Q89" s="31"/>
      <c r="R89" s="32"/>
      <c r="S89" s="32"/>
      <c r="T89" s="32"/>
      <c r="U89" s="32"/>
      <c r="V89" s="32"/>
      <c r="W89" s="32"/>
      <c r="X89" s="3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51"/>
      <c r="J90" s="51"/>
      <c r="K90" s="51"/>
      <c r="L90" s="51"/>
      <c r="M90" s="51"/>
      <c r="N90" s="51"/>
      <c r="O90" s="31"/>
      <c r="P90" s="31"/>
      <c r="Q90" s="31"/>
      <c r="R90" s="32"/>
      <c r="S90" s="32"/>
      <c r="T90" s="32"/>
      <c r="U90" s="32"/>
      <c r="V90" s="32"/>
      <c r="W90" s="32"/>
      <c r="X90" s="3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 t="s">
        <v>275</v>
      </c>
      <c r="G91" s="125"/>
      <c r="H91" s="126"/>
      <c r="I91" s="51"/>
      <c r="J91" s="51"/>
      <c r="K91" s="51"/>
      <c r="L91" s="51"/>
      <c r="M91" s="51"/>
      <c r="N91" s="51"/>
      <c r="O91" s="31"/>
      <c r="P91" s="31"/>
      <c r="Q91" s="31"/>
      <c r="R91" s="32"/>
      <c r="S91" s="32"/>
      <c r="T91" s="32"/>
      <c r="U91" s="32"/>
      <c r="V91" s="32"/>
      <c r="W91" s="32"/>
      <c r="X91" s="3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51"/>
      <c r="J92" s="51"/>
      <c r="K92" s="51"/>
      <c r="L92" s="51"/>
      <c r="M92" s="51"/>
      <c r="N92" s="51"/>
      <c r="O92" s="31"/>
      <c r="P92" s="31"/>
      <c r="Q92" s="31"/>
      <c r="R92" s="32"/>
      <c r="S92" s="32"/>
      <c r="T92" s="32"/>
      <c r="U92" s="32"/>
      <c r="V92" s="32"/>
      <c r="W92" s="32"/>
      <c r="X92" s="3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51"/>
      <c r="J93" s="51"/>
      <c r="K93" s="51"/>
      <c r="L93" s="51"/>
      <c r="M93" s="51"/>
      <c r="N93" s="5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276</v>
      </c>
      <c r="G94" s="137"/>
      <c r="H94" s="64"/>
      <c r="I94" s="51"/>
      <c r="J94" s="51"/>
      <c r="K94" s="51"/>
      <c r="L94" s="51"/>
      <c r="M94" s="51"/>
      <c r="N94" s="5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51"/>
      <c r="J95" s="51"/>
      <c r="K95" s="51"/>
      <c r="L95" s="51"/>
      <c r="M95" s="51"/>
      <c r="N95" s="5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51"/>
      <c r="J96" s="51"/>
      <c r="K96" s="51"/>
      <c r="L96" s="51"/>
      <c r="M96" s="51"/>
      <c r="N96" s="5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51"/>
      <c r="J97" s="51"/>
      <c r="K97" s="51"/>
      <c r="L97" s="51"/>
      <c r="M97" s="51"/>
      <c r="N97" s="5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51"/>
      <c r="J98" s="51"/>
      <c r="K98" s="51"/>
      <c r="L98" s="51"/>
      <c r="M98" s="51"/>
      <c r="N98" s="5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1"/>
      <c r="Z98" s="1"/>
      <c r="AA98" s="1"/>
      <c r="AB98" s="1"/>
      <c r="AC98" s="1"/>
    </row>
    <row r="99" spans="1:29">
      <c r="A99" s="139"/>
      <c r="B99" s="85"/>
      <c r="C99" s="85"/>
      <c r="D99" s="85"/>
      <c r="E99" s="85"/>
      <c r="F99" s="140" t="s">
        <v>0</v>
      </c>
      <c r="G99" s="141" t="s">
        <v>257</v>
      </c>
      <c r="H99" s="142"/>
      <c r="I99" s="51"/>
      <c r="J99" s="51"/>
      <c r="K99" s="51"/>
      <c r="L99" s="51"/>
      <c r="M99" s="51"/>
      <c r="N99" s="5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43"/>
      <c r="I100" s="51"/>
      <c r="J100" s="51"/>
      <c r="K100" s="51"/>
      <c r="L100" s="51"/>
      <c r="M100" s="51"/>
      <c r="N100" s="5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>
        <f>INTERCALCS!F101</f>
        <v>0</v>
      </c>
      <c r="G101" s="145">
        <f>INTERCALCS!G101</f>
        <v>29291369.999999996</v>
      </c>
      <c r="H101" s="143"/>
      <c r="I101" s="51"/>
      <c r="J101" s="51"/>
      <c r="K101" s="51"/>
      <c r="L101" s="51"/>
      <c r="M101" s="51"/>
      <c r="N101" s="5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4">
        <f>INTERCALCS!F102</f>
        <v>0</v>
      </c>
      <c r="G102" s="145">
        <f>INTERCALCS!G102</f>
        <v>0</v>
      </c>
      <c r="H102" s="143"/>
      <c r="I102" s="51"/>
      <c r="J102" s="51"/>
      <c r="K102" s="51"/>
      <c r="L102" s="51"/>
      <c r="M102" s="51"/>
      <c r="N102" s="5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4">
        <f>INTERCALCS!F103</f>
        <v>0</v>
      </c>
      <c r="G103" s="145">
        <f>INTERCALCS!G103</f>
        <v>0</v>
      </c>
      <c r="H103" s="143"/>
      <c r="I103" s="51"/>
      <c r="J103" s="51"/>
      <c r="K103" s="51"/>
      <c r="L103" s="51"/>
      <c r="M103" s="51"/>
      <c r="N103" s="5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29291369.999999996</v>
      </c>
      <c r="H104" s="147"/>
      <c r="I104" s="51"/>
      <c r="J104" s="51"/>
      <c r="K104" s="51"/>
      <c r="L104" s="51"/>
      <c r="M104" s="51"/>
      <c r="N104" s="5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51"/>
      <c r="J105" s="51"/>
      <c r="K105" s="51"/>
      <c r="L105" s="51"/>
      <c r="M105" s="51"/>
      <c r="N105" s="5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51"/>
      <c r="J106" s="51"/>
      <c r="K106" s="51"/>
      <c r="L106" s="51"/>
      <c r="M106" s="51"/>
      <c r="N106" s="5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f>INTERCALCS!F107</f>
        <v>40483</v>
      </c>
      <c r="G107" s="149">
        <f>INTERCALCS!G107</f>
        <v>40512</v>
      </c>
      <c r="H107" s="150"/>
      <c r="I107" s="51"/>
      <c r="J107" s="51"/>
      <c r="K107" s="51"/>
      <c r="L107" s="51"/>
      <c r="M107" s="51"/>
      <c r="N107" s="5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51"/>
      <c r="J108" s="51"/>
      <c r="K108" s="51"/>
      <c r="L108" s="51"/>
      <c r="M108" s="51"/>
      <c r="N108" s="5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51"/>
      <c r="J109" s="51"/>
      <c r="K109" s="51"/>
      <c r="L109" s="51"/>
      <c r="M109" s="51"/>
      <c r="N109" s="5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51"/>
      <c r="J110" s="51"/>
      <c r="K110" s="51"/>
      <c r="L110" s="51"/>
      <c r="M110" s="51"/>
      <c r="N110" s="5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51"/>
      <c r="J111" s="51"/>
      <c r="K111" s="51"/>
      <c r="L111" s="51"/>
      <c r="M111" s="51"/>
      <c r="N111" s="5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51"/>
      <c r="J112" s="51"/>
      <c r="K112" s="51"/>
      <c r="L112" s="51"/>
      <c r="M112" s="51"/>
      <c r="N112" s="5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51"/>
      <c r="J113" s="51"/>
      <c r="K113" s="51"/>
      <c r="L113" s="51"/>
      <c r="M113" s="51"/>
      <c r="N113" s="5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51"/>
      <c r="J114" s="51"/>
      <c r="K114" s="51"/>
      <c r="L114" s="51"/>
      <c r="M114" s="51"/>
      <c r="N114" s="5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51"/>
      <c r="J115" s="51"/>
      <c r="K115" s="51"/>
      <c r="L115" s="51"/>
      <c r="M115" s="51"/>
      <c r="N115" s="5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51"/>
      <c r="J116" s="51"/>
      <c r="K116" s="51"/>
      <c r="L116" s="51"/>
      <c r="M116" s="51"/>
      <c r="N116" s="5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51"/>
      <c r="J117" s="51"/>
      <c r="K117" s="51"/>
      <c r="L117" s="51"/>
      <c r="M117" s="51"/>
      <c r="N117" s="5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INTERCALCS!D118</f>
        <v>15675872.138622403</v>
      </c>
      <c r="E118" s="160">
        <f>INTERCALCS!E118</f>
        <v>0.19509413329660752</v>
      </c>
      <c r="F118" s="128"/>
      <c r="G118" s="158"/>
      <c r="H118" s="103"/>
      <c r="I118" s="51"/>
      <c r="J118" s="51"/>
      <c r="K118" s="51"/>
      <c r="L118" s="51"/>
      <c r="M118" s="51"/>
      <c r="N118" s="5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INTERCALCS!D119</f>
        <v>64674427.861377597</v>
      </c>
      <c r="E119" s="164">
        <f>INTERCALCS!E119</f>
        <v>0.80490586670339248</v>
      </c>
      <c r="F119" s="136"/>
      <c r="G119" s="158"/>
      <c r="H119" s="115"/>
      <c r="I119" s="51"/>
      <c r="J119" s="51"/>
      <c r="K119" s="51"/>
      <c r="L119" s="51"/>
      <c r="M119" s="51"/>
      <c r="N119" s="5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51"/>
      <c r="J120" s="51"/>
      <c r="K120" s="51"/>
      <c r="L120" s="51"/>
      <c r="M120" s="51"/>
      <c r="N120" s="5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51"/>
      <c r="J121" s="51"/>
      <c r="K121" s="51"/>
      <c r="L121" s="51"/>
      <c r="M121" s="51"/>
      <c r="N121" s="5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"/>
      <c r="Z121" s="1"/>
      <c r="AA121" s="1"/>
      <c r="AB121" s="1"/>
      <c r="AC121" s="1"/>
    </row>
    <row r="122" spans="1:29">
      <c r="A122" s="206" t="s">
        <v>288</v>
      </c>
      <c r="B122" s="207"/>
      <c r="C122" s="207"/>
      <c r="D122" s="207"/>
      <c r="E122" s="207"/>
      <c r="F122" s="207"/>
      <c r="G122" s="207"/>
      <c r="H122" s="208"/>
      <c r="I122" s="51"/>
      <c r="J122" s="51"/>
      <c r="K122" s="51"/>
      <c r="L122" s="51"/>
      <c r="M122" s="51"/>
      <c r="N122" s="5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"/>
      <c r="Z122" s="1"/>
      <c r="AA122" s="1"/>
      <c r="AB122" s="1"/>
      <c r="AC122" s="1"/>
    </row>
    <row r="123" spans="1:29">
      <c r="A123" s="209"/>
      <c r="B123" s="210"/>
      <c r="C123" s="210"/>
      <c r="D123" s="210"/>
      <c r="E123" s="210"/>
      <c r="F123" s="210"/>
      <c r="G123" s="210"/>
      <c r="H123" s="211"/>
      <c r="I123" s="51"/>
      <c r="J123" s="51"/>
      <c r="K123" s="51"/>
      <c r="L123" s="51"/>
      <c r="M123" s="51"/>
      <c r="N123" s="5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"/>
      <c r="Z123" s="1"/>
      <c r="AA123" s="1"/>
      <c r="AB123" s="1"/>
      <c r="AC123" s="1"/>
    </row>
    <row r="124" spans="1:29">
      <c r="A124" s="209" t="s">
        <v>284</v>
      </c>
      <c r="B124" s="210"/>
      <c r="C124" s="210"/>
      <c r="D124" s="210"/>
      <c r="E124" s="210"/>
      <c r="F124" s="210"/>
      <c r="G124" s="210"/>
      <c r="H124" s="211"/>
      <c r="I124" s="51"/>
      <c r="J124" s="51"/>
      <c r="K124" s="51"/>
      <c r="L124" s="51"/>
      <c r="M124" s="51"/>
      <c r="N124" s="5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51"/>
      <c r="J125" s="51"/>
      <c r="K125" s="51"/>
      <c r="L125" s="51"/>
      <c r="M125" s="51"/>
      <c r="N125" s="5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51"/>
      <c r="J126" s="51"/>
      <c r="K126" s="51"/>
      <c r="L126" s="51"/>
      <c r="M126" s="51"/>
      <c r="N126" s="5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51"/>
      <c r="J127" s="51"/>
      <c r="K127" s="51"/>
      <c r="L127" s="51"/>
      <c r="M127" s="51"/>
      <c r="N127" s="5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"/>
      <c r="Z128" s="1"/>
      <c r="AA128" s="1"/>
      <c r="AB128" s="1"/>
      <c r="AC128" s="1"/>
    </row>
    <row r="129" spans="1: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"/>
      <c r="Z129" s="1"/>
      <c r="AA129" s="1"/>
      <c r="AB129" s="1"/>
      <c r="AC129" s="1"/>
    </row>
    <row r="130" spans="1:29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"/>
      <c r="Z130" s="1"/>
      <c r="AA130" s="1"/>
      <c r="AB130" s="1"/>
      <c r="AC130" s="1"/>
    </row>
    <row r="131" spans="1:29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"/>
      <c r="Z131" s="1"/>
      <c r="AA131" s="1"/>
      <c r="AB131" s="1"/>
      <c r="AC131" s="1"/>
    </row>
    <row r="132" spans="1:29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1"/>
      <c r="Z132" s="1"/>
      <c r="AA132" s="1"/>
      <c r="AB132" s="1"/>
      <c r="AC132" s="1"/>
    </row>
    <row r="133" spans="1:29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"/>
      <c r="Z133" s="1"/>
      <c r="AA133" s="1"/>
      <c r="AB133" s="1"/>
      <c r="AC133" s="1"/>
    </row>
    <row r="134" spans="1:29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1"/>
      <c r="Z134" s="1"/>
      <c r="AA134" s="1"/>
      <c r="AB134" s="1"/>
      <c r="AC134" s="1"/>
    </row>
    <row r="135" spans="1:29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1"/>
      <c r="Z135" s="1"/>
      <c r="AA135" s="1"/>
      <c r="AB135" s="1"/>
      <c r="AC135" s="1"/>
    </row>
    <row r="136" spans="1:29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1"/>
      <c r="Z136" s="1"/>
      <c r="AA136" s="1"/>
      <c r="AB136" s="1"/>
      <c r="AC136" s="1"/>
    </row>
    <row r="137" spans="1:29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"/>
      <c r="Z137" s="1"/>
      <c r="AA137" s="1"/>
      <c r="AB137" s="1"/>
      <c r="AC137" s="1"/>
    </row>
    <row r="138" spans="1:29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9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9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9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9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9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  <row r="1001" spans="1:24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</row>
    <row r="1002" spans="1:24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</row>
    <row r="1003" spans="1:24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</row>
    <row r="1004" spans="1:2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</row>
    <row r="1005" spans="1:24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</row>
    <row r="1006" spans="1:24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</row>
    <row r="1007" spans="1:24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</row>
    <row r="1008" spans="1:24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</row>
    <row r="1009" spans="1:24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</row>
    <row r="1010" spans="1:24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</row>
    <row r="1011" spans="1:24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</row>
    <row r="1012" spans="1:24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</row>
    <row r="1013" spans="1:24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</row>
    <row r="1014" spans="1:2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</row>
    <row r="1015" spans="1:24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</row>
    <row r="1016" spans="1:24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</row>
    <row r="1017" spans="1:24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</row>
    <row r="1018" spans="1:24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</row>
    <row r="1019" spans="1:24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</row>
    <row r="1020" spans="1:24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</row>
    <row r="1021" spans="1:24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</row>
    <row r="1022" spans="1:24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</row>
    <row r="1023" spans="1:24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</row>
    <row r="1024" spans="1:24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</row>
    <row r="1025" spans="1:24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</row>
    <row r="1026" spans="1:24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</row>
    <row r="1027" spans="1:24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</row>
    <row r="1028" spans="1:24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</row>
    <row r="1029" spans="1:24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</row>
    <row r="1030" spans="1:24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</row>
    <row r="1031" spans="1:24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</row>
    <row r="1032" spans="1:24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</row>
    <row r="1033" spans="1:24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</row>
    <row r="1034" spans="1:24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</row>
    <row r="1035" spans="1:24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</row>
    <row r="1036" spans="1:24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</row>
    <row r="1037" spans="1:24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</row>
    <row r="1038" spans="1:24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</row>
    <row r="1039" spans="1:24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</row>
    <row r="1040" spans="1:24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</row>
    <row r="1041" spans="1:24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</row>
    <row r="1042" spans="1:24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</row>
    <row r="1043" spans="1:24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</row>
    <row r="1044" spans="1:24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</row>
    <row r="1045" spans="1:24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</row>
    <row r="1046" spans="1:24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</row>
    <row r="1047" spans="1:24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</row>
    <row r="1048" spans="1:24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</row>
    <row r="1049" spans="1:24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</row>
    <row r="1050" spans="1:24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</row>
    <row r="1051" spans="1:24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</row>
    <row r="1052" spans="1:24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</row>
    <row r="1053" spans="1:24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</row>
    <row r="1054" spans="1:24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</row>
    <row r="1055" spans="1:24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</row>
    <row r="1056" spans="1:24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</row>
    <row r="1057" spans="1:24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</row>
    <row r="1058" spans="1:24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</row>
    <row r="1059" spans="1:24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</row>
    <row r="1060" spans="1:24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</row>
    <row r="1061" spans="1:24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</row>
    <row r="1062" spans="1:24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</row>
    <row r="1063" spans="1:24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</row>
    <row r="1064" spans="1:24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</row>
    <row r="1065" spans="1:24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</row>
    <row r="1066" spans="1:24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</row>
    <row r="1067" spans="1:24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</row>
    <row r="1068" spans="1:24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</row>
    <row r="1069" spans="1:24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</row>
    <row r="1070" spans="1:24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</row>
    <row r="1071" spans="1:24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</row>
    <row r="1072" spans="1:24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</row>
    <row r="1073" spans="1:24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</row>
    <row r="1074" spans="1:24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</row>
    <row r="1075" spans="1:24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</row>
    <row r="1076" spans="1:24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</row>
    <row r="1077" spans="1:24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</row>
    <row r="1078" spans="1:24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</row>
    <row r="1079" spans="1:24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</row>
    <row r="1080" spans="1:24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</row>
    <row r="1081" spans="1:24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</row>
    <row r="1082" spans="1:24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</row>
    <row r="1083" spans="1:24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</row>
    <row r="1084" spans="1:24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</row>
    <row r="1085" spans="1:24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</row>
    <row r="1086" spans="1:24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</row>
    <row r="1087" spans="1:24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</row>
    <row r="1088" spans="1:24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</row>
    <row r="1089" spans="1:24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</row>
    <row r="1090" spans="1:24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</row>
    <row r="1091" spans="1:24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</row>
    <row r="1092" spans="1:24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</row>
    <row r="1093" spans="1:24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</row>
    <row r="1094" spans="1:24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</row>
    <row r="1095" spans="1:24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</row>
    <row r="1096" spans="1:24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</row>
    <row r="1097" spans="1:24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</row>
    <row r="1098" spans="1:24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</row>
    <row r="1099" spans="1:24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</row>
    <row r="1100" spans="1:24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</row>
    <row r="1101" spans="1:24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</row>
    <row r="1102" spans="1:24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</row>
    <row r="1103" spans="1:24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</row>
    <row r="1104" spans="1:24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</row>
    <row r="1105" spans="1:24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</row>
    <row r="1106" spans="1:24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</row>
    <row r="1107" spans="1:24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</row>
    <row r="1108" spans="1:24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</row>
    <row r="1109" spans="1:24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</row>
    <row r="1110" spans="1:24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</row>
    <row r="1111" spans="1:24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</row>
    <row r="1112" spans="1:24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</row>
    <row r="1113" spans="1:24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</row>
    <row r="1114" spans="1:24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</row>
    <row r="1115" spans="1:24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</row>
    <row r="1116" spans="1:24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</row>
    <row r="1117" spans="1:24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</row>
    <row r="1118" spans="1:24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</row>
    <row r="1119" spans="1:24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</row>
    <row r="1120" spans="1:24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</row>
    <row r="1121" spans="1:24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</row>
    <row r="1122" spans="1:24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</row>
    <row r="1123" spans="1:24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</row>
    <row r="1124" spans="1:24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</row>
    <row r="1125" spans="1:24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</row>
    <row r="1126" spans="1:24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</row>
    <row r="1127" spans="1:24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</row>
    <row r="1128" spans="1:24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</row>
    <row r="1129" spans="1:24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</row>
    <row r="1130" spans="1:24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</row>
    <row r="1131" spans="1:24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</row>
    <row r="1132" spans="1:24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</row>
    <row r="1133" spans="1:24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</row>
    <row r="1134" spans="1:24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</row>
    <row r="1135" spans="1:24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</row>
    <row r="1136" spans="1:24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</row>
    <row r="1137" spans="1:24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</row>
    <row r="1138" spans="1:24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</row>
    <row r="1139" spans="1:24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</row>
    <row r="1140" spans="1:24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</row>
    <row r="1141" spans="1:24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</row>
    <row r="1142" spans="1:24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</row>
    <row r="1143" spans="1:24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</row>
    <row r="1144" spans="1:24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</row>
    <row r="1145" spans="1:24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</row>
    <row r="1146" spans="1:24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</row>
    <row r="1147" spans="1:24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</row>
    <row r="1148" spans="1:24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</row>
    <row r="1149" spans="1:24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</row>
    <row r="1150" spans="1:24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</row>
    <row r="1151" spans="1:24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</row>
    <row r="1152" spans="1:24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</row>
    <row r="1153" spans="1:24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</row>
    <row r="1154" spans="1:24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</row>
    <row r="1155" spans="1:24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</row>
    <row r="1156" spans="1:24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</row>
    <row r="1157" spans="1:24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</row>
    <row r="1158" spans="1:24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</row>
    <row r="1159" spans="1:24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</row>
    <row r="1160" spans="1:24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</row>
    <row r="1161" spans="1:24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</row>
    <row r="1162" spans="1:24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</row>
    <row r="1163" spans="1:24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</row>
    <row r="1164" spans="1:24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</row>
    <row r="1165" spans="1:24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</row>
    <row r="1166" spans="1:24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</row>
    <row r="1167" spans="1:24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</row>
    <row r="1168" spans="1:24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</row>
    <row r="1169" spans="1:24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</row>
    <row r="1170" spans="1:24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</row>
    <row r="1171" spans="1:24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</row>
    <row r="1172" spans="1:24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</row>
    <row r="1173" spans="1:24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</row>
    <row r="1174" spans="1:24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</row>
    <row r="1175" spans="1:24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</row>
    <row r="1176" spans="1:24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</row>
    <row r="1177" spans="1:24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</row>
    <row r="1178" spans="1:24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</row>
    <row r="1179" spans="1:24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</row>
    <row r="1180" spans="1:24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</row>
    <row r="1181" spans="1:24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</row>
    <row r="1182" spans="1:24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</row>
    <row r="1183" spans="1:24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</row>
    <row r="1184" spans="1:24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</row>
    <row r="1185" spans="1:24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</row>
    <row r="1186" spans="1:24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</row>
    <row r="1187" spans="1:24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</row>
    <row r="1188" spans="1:24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</row>
    <row r="1189" spans="1:24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</row>
    <row r="1190" spans="1:24">
      <c r="A1190" s="35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</row>
    <row r="1191" spans="1:24">
      <c r="A1191" s="35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</row>
    <row r="1192" spans="1:24">
      <c r="A1192" s="35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</row>
    <row r="1193" spans="1:24">
      <c r="A1193" s="35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</row>
    <row r="1194" spans="1:24">
      <c r="A1194" s="35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</row>
    <row r="1195" spans="1:24">
      <c r="A1195" s="35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</row>
    <row r="1196" spans="1:24">
      <c r="A1196" s="35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</row>
    <row r="1197" spans="1:24">
      <c r="A1197" s="35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</row>
    <row r="1198" spans="1:24">
      <c r="A1198" s="35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</row>
    <row r="1199" spans="1:24">
      <c r="A1199" s="35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</row>
    <row r="1200" spans="1:24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</row>
    <row r="1201" spans="1:24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</row>
    <row r="1202" spans="1:24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</row>
    <row r="1203" spans="1:24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</row>
    <row r="1204" spans="1:24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</row>
    <row r="1205" spans="1:24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</row>
    <row r="1206" spans="1:24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</row>
    <row r="1207" spans="1:24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</row>
    <row r="1208" spans="1:24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</row>
    <row r="1209" spans="1:24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</row>
    <row r="1210" spans="1:24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</row>
    <row r="1211" spans="1:24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</row>
    <row r="1212" spans="1:24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</row>
    <row r="1213" spans="1:24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</row>
    <row r="1214" spans="1:24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</row>
    <row r="1215" spans="1:24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</row>
    <row r="1216" spans="1:24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</row>
    <row r="1217" spans="1:24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</row>
    <row r="1218" spans="1:24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</row>
    <row r="1219" spans="1:24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</row>
    <row r="1220" spans="1:24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</row>
    <row r="1221" spans="1:24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</row>
    <row r="1222" spans="1:24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</row>
    <row r="1223" spans="1:24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</row>
    <row r="1224" spans="1:24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</row>
    <row r="1225" spans="1:24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</row>
    <row r="1226" spans="1:24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</row>
    <row r="1227" spans="1:24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</row>
    <row r="1228" spans="1:24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</row>
    <row r="1229" spans="1:24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</row>
    <row r="1230" spans="1:24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</row>
    <row r="1231" spans="1:24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</row>
    <row r="1232" spans="1:24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</row>
    <row r="1233" spans="1:24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</row>
    <row r="1234" spans="1:24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</row>
    <row r="1235" spans="1:24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</row>
    <row r="1236" spans="1:24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</row>
    <row r="1237" spans="1:24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</row>
    <row r="1238" spans="1:24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</row>
    <row r="1239" spans="1:24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</row>
    <row r="1240" spans="1:24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</row>
    <row r="1241" spans="1:24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</row>
    <row r="1242" spans="1:24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</row>
    <row r="1243" spans="1:24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</row>
    <row r="1244" spans="1:24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</row>
    <row r="1245" spans="1:24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</row>
    <row r="1246" spans="1:24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</row>
    <row r="1247" spans="1:24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</row>
    <row r="1248" spans="1:24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</row>
    <row r="1249" spans="1:24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</row>
    <row r="1250" spans="1:24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</row>
    <row r="1251" spans="1:24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</row>
    <row r="1252" spans="1:24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</row>
    <row r="1253" spans="1:24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</row>
    <row r="1254" spans="1:24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</row>
    <row r="1255" spans="1:24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</row>
    <row r="1256" spans="1:24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</row>
    <row r="1257" spans="1:24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</row>
    <row r="1258" spans="1:24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</row>
    <row r="1259" spans="1:24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</row>
    <row r="1260" spans="1:24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</row>
    <row r="1261" spans="1:24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</row>
    <row r="1262" spans="1:24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</row>
    <row r="1263" spans="1:24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</row>
    <row r="1264" spans="1:24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</row>
    <row r="1265" spans="1:24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</row>
    <row r="1266" spans="1:24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</row>
    <row r="1267" spans="1:24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</row>
    <row r="1268" spans="1:24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</row>
    <row r="1269" spans="1:24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</row>
    <row r="1270" spans="1:24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</row>
    <row r="1271" spans="1:24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</row>
    <row r="1272" spans="1:24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</row>
    <row r="1273" spans="1:24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</row>
    <row r="1274" spans="1:24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</row>
    <row r="1275" spans="1:24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</row>
    <row r="1276" spans="1:24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</row>
    <row r="1277" spans="1:24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</row>
    <row r="1278" spans="1:24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</row>
    <row r="1279" spans="1:24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</row>
    <row r="1280" spans="1:24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</row>
    <row r="1281" spans="1:24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</row>
    <row r="1282" spans="1:24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</row>
    <row r="1283" spans="1:24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</row>
    <row r="1284" spans="1:24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</row>
    <row r="1285" spans="1:24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</row>
    <row r="1286" spans="1:24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</row>
    <row r="1287" spans="1:24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</row>
    <row r="1288" spans="1:24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</row>
    <row r="1289" spans="1:24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</row>
    <row r="1290" spans="1:24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</row>
    <row r="1291" spans="1:24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</row>
    <row r="1292" spans="1:24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</row>
    <row r="1293" spans="1:24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</row>
    <row r="1294" spans="1:24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</row>
    <row r="1295" spans="1:24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</row>
    <row r="1296" spans="1:24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</row>
    <row r="1297" spans="1:24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</row>
    <row r="1298" spans="1:24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</row>
    <row r="1299" spans="1:24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</row>
    <row r="1300" spans="1:24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</row>
    <row r="1301" spans="1:24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</row>
    <row r="1302" spans="1:24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</row>
    <row r="1303" spans="1:24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</row>
    <row r="1304" spans="1:24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</row>
    <row r="1305" spans="1:24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</row>
    <row r="1306" spans="1:24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</row>
    <row r="1307" spans="1:24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</row>
    <row r="1308" spans="1:24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</row>
    <row r="1309" spans="1:24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</row>
    <row r="1310" spans="1:24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</row>
    <row r="1311" spans="1:24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</row>
    <row r="1312" spans="1:24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</row>
    <row r="1313" spans="1:24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</row>
    <row r="1314" spans="1:24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</row>
    <row r="1315" spans="1:24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</row>
    <row r="1316" spans="1:24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</row>
    <row r="1317" spans="1:24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</row>
    <row r="1318" spans="1:24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</row>
    <row r="1319" spans="1:24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</row>
    <row r="1320" spans="1:24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</row>
    <row r="1321" spans="1:24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</row>
    <row r="1322" spans="1:24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</row>
    <row r="1323" spans="1:24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</row>
    <row r="1324" spans="1:24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</row>
    <row r="1325" spans="1:24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</row>
    <row r="1326" spans="1:24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</row>
    <row r="1327" spans="1:24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</row>
    <row r="1328" spans="1:24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</row>
    <row r="1329" spans="1:24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</row>
    <row r="1330" spans="1:24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</row>
    <row r="1331" spans="1:24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</row>
    <row r="1332" spans="1:24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</row>
    <row r="1333" spans="1:24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</row>
    <row r="1334" spans="1:24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</row>
    <row r="1335" spans="1:24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</row>
    <row r="1336" spans="1:24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</row>
    <row r="1337" spans="1:24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</row>
    <row r="1338" spans="1:24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</row>
    <row r="1339" spans="1:24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</row>
    <row r="1340" spans="1:24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</row>
    <row r="1341" spans="1:24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</row>
    <row r="1342" spans="1:24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</row>
    <row r="1343" spans="1:24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</row>
    <row r="1344" spans="1:24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</row>
    <row r="1345" spans="1:24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</row>
    <row r="1346" spans="1:24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</row>
    <row r="1347" spans="1:24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</row>
    <row r="1348" spans="1:24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</row>
    <row r="1349" spans="1:24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</row>
    <row r="1350" spans="1:24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</row>
    <row r="1351" spans="1:24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</row>
    <row r="1352" spans="1:24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</row>
    <row r="1353" spans="1:24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</row>
    <row r="1354" spans="1:24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</row>
    <row r="1355" spans="1:24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</row>
    <row r="1356" spans="1:24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</row>
    <row r="1357" spans="1:24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</row>
    <row r="1358" spans="1:24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</row>
    <row r="1359" spans="1:24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</row>
    <row r="1360" spans="1:24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</row>
    <row r="1361" spans="1:24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</row>
    <row r="1362" spans="1:24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</row>
    <row r="1363" spans="1:24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</row>
    <row r="1364" spans="1:24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</row>
    <row r="1365" spans="1:24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</row>
    <row r="1366" spans="1:24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</row>
    <row r="1367" spans="1:24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</row>
    <row r="1368" spans="1:24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</row>
    <row r="1369" spans="1:24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</row>
    <row r="1370" spans="1:24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</row>
    <row r="1371" spans="1:24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</row>
    <row r="1372" spans="1:24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</row>
    <row r="1373" spans="1:24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</row>
    <row r="1374" spans="1:24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</row>
    <row r="1375" spans="1:24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</row>
    <row r="1376" spans="1:24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</row>
    <row r="1377" spans="1:24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</row>
    <row r="1378" spans="1:24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</row>
    <row r="1379" spans="1:24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</row>
    <row r="1380" spans="1:24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</row>
    <row r="1381" spans="1:24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</row>
    <row r="1382" spans="1:24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</row>
    <row r="1383" spans="1:24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</row>
    <row r="1384" spans="1:24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</row>
    <row r="1385" spans="1:24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</row>
    <row r="1386" spans="1:24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</row>
    <row r="1387" spans="1:24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</row>
    <row r="1388" spans="1:24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</row>
    <row r="1389" spans="1:24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</row>
    <row r="1390" spans="1:24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</row>
    <row r="1391" spans="1:24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</row>
    <row r="1392" spans="1:24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</row>
    <row r="1393" spans="1:24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</row>
    <row r="1394" spans="1:24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</row>
    <row r="1395" spans="1:24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</row>
    <row r="1396" spans="1:24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</row>
    <row r="1397" spans="1:24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</row>
    <row r="1398" spans="1:24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</row>
    <row r="1399" spans="1:24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</row>
    <row r="1400" spans="1:24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</row>
    <row r="1401" spans="1:24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</row>
    <row r="1402" spans="1:24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</row>
    <row r="1403" spans="1:24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</row>
    <row r="1404" spans="1:24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</row>
    <row r="1405" spans="1:24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</row>
    <row r="1406" spans="1:24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</row>
    <row r="1407" spans="1:24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</row>
    <row r="1408" spans="1:24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</row>
    <row r="1409" spans="1:24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</row>
    <row r="1410" spans="1:24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</row>
    <row r="1411" spans="1:24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</row>
    <row r="1412" spans="1:24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</row>
    <row r="1413" spans="1:24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</row>
    <row r="1414" spans="1:24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</row>
    <row r="1415" spans="1:24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</row>
    <row r="1416" spans="1:24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</row>
    <row r="1417" spans="1:24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</row>
    <row r="1418" spans="1:24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</row>
    <row r="1419" spans="1:24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</row>
    <row r="1420" spans="1:24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</row>
    <row r="1421" spans="1:24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</row>
    <row r="1422" spans="1:24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</row>
    <row r="1423" spans="1:24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</row>
    <row r="1424" spans="1:24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</row>
    <row r="1425" spans="1:24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</row>
    <row r="1426" spans="1:24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</row>
    <row r="1427" spans="1:24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</row>
    <row r="1428" spans="1:24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</row>
    <row r="1429" spans="1:24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</row>
    <row r="1430" spans="1:24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</row>
    <row r="1431" spans="1:24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</row>
    <row r="1432" spans="1:24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</row>
    <row r="1433" spans="1:24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</row>
    <row r="1434" spans="1:24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</row>
    <row r="1435" spans="1:24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</row>
    <row r="1436" spans="1:24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</row>
    <row r="1437" spans="1:24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</row>
    <row r="1438" spans="1:24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</row>
    <row r="1439" spans="1:24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</row>
    <row r="1440" spans="1:24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</row>
    <row r="1441" spans="1:24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</row>
    <row r="1442" spans="1:24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</row>
    <row r="1443" spans="1:24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</row>
    <row r="1444" spans="1:24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</row>
    <row r="1445" spans="1:24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</row>
    <row r="1446" spans="1:24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</row>
    <row r="1447" spans="1:24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</row>
    <row r="1448" spans="1:24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</row>
    <row r="1449" spans="1:24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</row>
    <row r="1450" spans="1:24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</row>
    <row r="1451" spans="1:24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</row>
    <row r="1452" spans="1:24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</row>
    <row r="1453" spans="1:24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</row>
    <row r="1454" spans="1:24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</row>
    <row r="1455" spans="1:24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</row>
    <row r="1456" spans="1:24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</row>
    <row r="1457" spans="1:24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</row>
    <row r="1458" spans="1:24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</row>
    <row r="1459" spans="1:24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</row>
    <row r="1460" spans="1:24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</row>
    <row r="1461" spans="1:24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</row>
    <row r="1462" spans="1:24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</row>
    <row r="1463" spans="1:24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</row>
    <row r="1464" spans="1:24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</row>
    <row r="1465" spans="1:24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</row>
    <row r="1466" spans="1:24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</row>
    <row r="1467" spans="1:24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</row>
    <row r="1468" spans="1:24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</row>
    <row r="1469" spans="1:24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</row>
    <row r="1470" spans="1:24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</row>
    <row r="1471" spans="1:24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</row>
    <row r="1472" spans="1:24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</row>
    <row r="1473" spans="1:24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</row>
    <row r="1474" spans="1:24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</row>
    <row r="1475" spans="1:24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</row>
    <row r="1476" spans="1:24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</row>
    <row r="1477" spans="1:24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</row>
    <row r="1478" spans="1:24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</row>
    <row r="1479" spans="1:24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</row>
    <row r="1480" spans="1:24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</row>
    <row r="1481" spans="1:24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</row>
    <row r="1482" spans="1:24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</row>
    <row r="1483" spans="1:24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</row>
    <row r="1484" spans="1:24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</row>
    <row r="1485" spans="1:24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</row>
    <row r="1486" spans="1:24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</row>
    <row r="1487" spans="1:24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</row>
    <row r="1488" spans="1:24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</row>
    <row r="1489" spans="1:24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</row>
    <row r="1490" spans="1:24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</row>
    <row r="1491" spans="1:24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</row>
    <row r="1492" spans="1:24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</row>
    <row r="1493" spans="1:24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</row>
    <row r="1494" spans="1:24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</row>
    <row r="1495" spans="1:24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</row>
    <row r="1496" spans="1:24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</row>
    <row r="1497" spans="1:24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</row>
    <row r="1498" spans="1:24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</row>
    <row r="1499" spans="1:24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</row>
    <row r="1500" spans="1:24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</row>
    <row r="1501" spans="1:24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</row>
    <row r="1502" spans="1:24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</row>
    <row r="1503" spans="1:24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</row>
    <row r="1504" spans="1:24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</row>
    <row r="1505" spans="1:24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</row>
    <row r="1506" spans="1:24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</row>
    <row r="1507" spans="1:24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</row>
    <row r="1508" spans="1:24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</row>
    <row r="1509" spans="1:24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</row>
    <row r="1510" spans="1:24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</row>
    <row r="1511" spans="1:24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</row>
    <row r="1512" spans="1:24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</row>
    <row r="1513" spans="1:24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</row>
    <row r="1514" spans="1:24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</row>
    <row r="1515" spans="1:24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</row>
    <row r="1516" spans="1:24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</row>
    <row r="1517" spans="1:24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</row>
    <row r="1518" spans="1:24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</row>
    <row r="1519" spans="1:24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</row>
    <row r="1520" spans="1:24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</row>
    <row r="1521" spans="1:24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</row>
    <row r="1522" spans="1:24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</row>
    <row r="1523" spans="1:24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</row>
    <row r="1524" spans="1:24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</row>
    <row r="1525" spans="1:24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</row>
    <row r="1526" spans="1:24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</row>
    <row r="1527" spans="1:24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</row>
    <row r="1528" spans="1:24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</row>
    <row r="1529" spans="1:24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</row>
    <row r="1530" spans="1:24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</row>
    <row r="1531" spans="1:24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</row>
    <row r="1532" spans="1:24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</row>
    <row r="1533" spans="1:24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</row>
    <row r="1534" spans="1:24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</row>
    <row r="1535" spans="1:24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</row>
    <row r="1536" spans="1:24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</row>
    <row r="1537" spans="1:24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</row>
    <row r="1538" spans="1:24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</row>
    <row r="1539" spans="1:24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</row>
    <row r="1540" spans="1:24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</row>
    <row r="1541" spans="1:24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</row>
    <row r="1542" spans="1:24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</row>
    <row r="1543" spans="1:24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</row>
    <row r="1544" spans="1:24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</row>
    <row r="1545" spans="1:24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</row>
    <row r="1546" spans="1:24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</row>
    <row r="1547" spans="1:24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</row>
    <row r="1548" spans="1:24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</row>
    <row r="1549" spans="1:24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</row>
    <row r="1550" spans="1:24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</row>
    <row r="1551" spans="1:24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</row>
    <row r="1552" spans="1:24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</row>
    <row r="1553" spans="1:24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</row>
    <row r="1554" spans="1:24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</row>
    <row r="1555" spans="1:24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</row>
    <row r="1556" spans="1:24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</row>
    <row r="1557" spans="1:24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</row>
    <row r="1558" spans="1:24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</row>
    <row r="1559" spans="1:24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</row>
    <row r="1560" spans="1:24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</row>
    <row r="1561" spans="1:24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</row>
    <row r="1562" spans="1:24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</row>
    <row r="1563" spans="1:24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</row>
    <row r="1564" spans="1:24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</row>
    <row r="1565" spans="1:24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</row>
    <row r="1566" spans="1:24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</row>
    <row r="1567" spans="1:24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</row>
    <row r="1568" spans="1:24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</row>
    <row r="1569" spans="1:24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</row>
    <row r="1570" spans="1:24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</row>
    <row r="1571" spans="1:24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</row>
    <row r="1572" spans="1:24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</row>
    <row r="1573" spans="1:24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</row>
    <row r="1574" spans="1:24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</row>
    <row r="1575" spans="1:24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</row>
    <row r="1576" spans="1:24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</row>
    <row r="1577" spans="1:24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</row>
    <row r="1578" spans="1:24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</row>
    <row r="1579" spans="1:24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</row>
    <row r="1580" spans="1:24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</row>
    <row r="1581" spans="1:24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</row>
    <row r="1582" spans="1:24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</row>
    <row r="1583" spans="1:24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</row>
    <row r="1584" spans="1:24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</row>
    <row r="1585" spans="1:24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</row>
    <row r="1586" spans="1:24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</row>
    <row r="1587" spans="1:24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</row>
    <row r="1588" spans="1:24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</row>
    <row r="1589" spans="1:24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</row>
    <row r="1590" spans="1:24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</row>
    <row r="1591" spans="1:24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</row>
    <row r="1592" spans="1:24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</row>
    <row r="1593" spans="1:24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</row>
    <row r="1594" spans="1:24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</row>
    <row r="1595" spans="1:24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</row>
    <row r="1596" spans="1:24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</row>
    <row r="1597" spans="1:24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</row>
    <row r="1598" spans="1:24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</row>
    <row r="1599" spans="1:24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</row>
    <row r="1600" spans="1:24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</row>
    <row r="1601" spans="1:24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</row>
    <row r="1602" spans="1:24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</row>
    <row r="1603" spans="1:24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</row>
    <row r="1604" spans="1:24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</row>
    <row r="1605" spans="1:24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</row>
    <row r="1606" spans="1:24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</row>
    <row r="1607" spans="1:24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</row>
    <row r="1608" spans="1:24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</row>
    <row r="1609" spans="1:24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</row>
    <row r="1610" spans="1:24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</row>
    <row r="1611" spans="1:24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</row>
    <row r="1612" spans="1:24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</row>
    <row r="1613" spans="1:24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</row>
    <row r="1614" spans="1:24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</row>
    <row r="1615" spans="1:24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</row>
    <row r="1616" spans="1:24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</row>
    <row r="1617" spans="1:24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</row>
    <row r="1618" spans="1:24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</row>
    <row r="1619" spans="1:24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</row>
    <row r="1620" spans="1:24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</row>
    <row r="1621" spans="1:24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</row>
    <row r="1622" spans="1:24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</row>
    <row r="1623" spans="1:24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</row>
    <row r="1624" spans="1:24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</row>
    <row r="1625" spans="1:24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</row>
    <row r="1626" spans="1:24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</row>
    <row r="1627" spans="1:24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</row>
    <row r="1628" spans="1:24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</row>
    <row r="1629" spans="1:24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</row>
    <row r="1630" spans="1:24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</row>
    <row r="1631" spans="1:24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</row>
    <row r="1632" spans="1:24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</row>
    <row r="1633" spans="1:24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</row>
    <row r="1634" spans="1:24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</row>
    <row r="1635" spans="1:24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</row>
    <row r="1636" spans="1:24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</row>
    <row r="1637" spans="1:24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</row>
    <row r="1638" spans="1:24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</row>
    <row r="1639" spans="1:24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</row>
    <row r="1640" spans="1:24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</row>
    <row r="1641" spans="1:24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</row>
    <row r="1642" spans="1:24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</row>
    <row r="1643" spans="1:24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</row>
    <row r="1644" spans="1:24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</row>
    <row r="1645" spans="1:24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</row>
    <row r="1646" spans="1:24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</row>
    <row r="1647" spans="1:24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</row>
    <row r="1648" spans="1:24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</row>
    <row r="1649" spans="1:24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</row>
    <row r="1650" spans="1:24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</row>
    <row r="1651" spans="1:24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</row>
    <row r="1652" spans="1:24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</row>
    <row r="1653" spans="1:24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</row>
    <row r="1654" spans="1:24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</row>
    <row r="1655" spans="1:24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</row>
    <row r="1656" spans="1:24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</row>
    <row r="1657" spans="1:24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</row>
    <row r="1658" spans="1:24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</row>
    <row r="1659" spans="1:24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</row>
    <row r="1660" spans="1:24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</row>
    <row r="1661" spans="1:24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</row>
    <row r="1662" spans="1:24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</row>
    <row r="1663" spans="1:24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</row>
    <row r="1664" spans="1:24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</row>
    <row r="1665" spans="1:24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</row>
    <row r="1666" spans="1:24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</row>
    <row r="1667" spans="1:24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</row>
    <row r="1668" spans="1:24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</row>
    <row r="1669" spans="1:24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</row>
    <row r="1670" spans="1:24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</row>
    <row r="1671" spans="1:24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</row>
    <row r="1672" spans="1:24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</row>
    <row r="1673" spans="1:24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</row>
    <row r="1674" spans="1:24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</row>
    <row r="1675" spans="1:24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</row>
    <row r="1676" spans="1:24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</row>
    <row r="1677" spans="1:24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</row>
    <row r="1678" spans="1:24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</row>
    <row r="1679" spans="1:24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</row>
    <row r="1680" spans="1:24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</row>
    <row r="1681" spans="1:24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</row>
    <row r="1682" spans="1:24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</row>
    <row r="1683" spans="1:24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</row>
    <row r="1684" spans="1:24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</row>
    <row r="1685" spans="1:24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</row>
    <row r="1686" spans="1:24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</row>
    <row r="1687" spans="1:24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</row>
    <row r="1688" spans="1:24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</row>
    <row r="1689" spans="1:24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</row>
    <row r="1690" spans="1:24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</row>
    <row r="1691" spans="1:24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</row>
    <row r="1692" spans="1:24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</row>
    <row r="1693" spans="1:24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</row>
    <row r="1694" spans="1:24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</row>
    <row r="1695" spans="1:24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</row>
    <row r="1696" spans="1:24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</row>
    <row r="1697" spans="1:24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</row>
    <row r="1698" spans="1:24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</row>
    <row r="1699" spans="1:24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</row>
    <row r="1700" spans="1:24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</row>
    <row r="1701" spans="1:24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</row>
    <row r="1702" spans="1:24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</row>
    <row r="1703" spans="1:24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</row>
    <row r="1704" spans="1:24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</row>
    <row r="1705" spans="1:24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</row>
    <row r="1706" spans="1:24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</row>
    <row r="1707" spans="1:24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</row>
    <row r="1708" spans="1:24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</row>
    <row r="1709" spans="1:24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</row>
    <row r="1710" spans="1:24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</row>
    <row r="1711" spans="1:24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</row>
    <row r="1712" spans="1:24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</row>
    <row r="1713" spans="1:24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</row>
    <row r="1714" spans="1:24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</row>
    <row r="1715" spans="1:24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</row>
    <row r="1716" spans="1:24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</row>
    <row r="1717" spans="1:24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</row>
    <row r="1718" spans="1:24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</row>
    <row r="1719" spans="1:24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</row>
    <row r="1720" spans="1:24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</row>
    <row r="1721" spans="1:24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</row>
    <row r="1722" spans="1:24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</row>
    <row r="1723" spans="1:24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</row>
    <row r="1724" spans="1:24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</row>
    <row r="1725" spans="1:24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</row>
    <row r="1726" spans="1:24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</row>
    <row r="1727" spans="1:24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</row>
    <row r="1728" spans="1:24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</row>
    <row r="1729" spans="1:24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</row>
    <row r="1730" spans="1:24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</row>
    <row r="1731" spans="1:24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</row>
    <row r="1732" spans="1:24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</row>
    <row r="1733" spans="1:24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</row>
    <row r="1734" spans="1:24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</row>
    <row r="1735" spans="1:24">
      <c r="A1735" s="35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</row>
    <row r="1736" spans="1:24">
      <c r="A1736" s="35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</row>
    <row r="1737" spans="1:24">
      <c r="A1737" s="35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</row>
    <row r="1738" spans="1:24">
      <c r="A1738" s="35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</row>
    <row r="1739" spans="1:24">
      <c r="A1739" s="35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</row>
    <row r="1740" spans="1:24">
      <c r="A1740" s="35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</row>
    <row r="1741" spans="1:24">
      <c r="A1741" s="35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</row>
    <row r="1742" spans="1:24">
      <c r="A1742" s="35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</row>
    <row r="1743" spans="1:24">
      <c r="A1743" s="35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</row>
    <row r="1744" spans="1:24">
      <c r="A1744" s="35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</row>
    <row r="1745" spans="1:24">
      <c r="A1745" s="35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</row>
    <row r="1746" spans="1:24">
      <c r="A1746" s="35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</row>
    <row r="1747" spans="1:24">
      <c r="A1747" s="35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</row>
    <row r="1748" spans="1:24">
      <c r="A1748" s="35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</row>
    <row r="1749" spans="1:24">
      <c r="A1749" s="35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</row>
    <row r="1750" spans="1:24">
      <c r="A1750" s="35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</row>
    <row r="1751" spans="1:24">
      <c r="A1751" s="35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</row>
    <row r="1752" spans="1:24">
      <c r="A1752" s="35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</row>
    <row r="1753" spans="1:24">
      <c r="A1753" s="35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</row>
    <row r="1754" spans="1:24">
      <c r="A1754" s="35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</row>
    <row r="1755" spans="1:24">
      <c r="A1755" s="35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</row>
    <row r="1756" spans="1:24">
      <c r="A1756" s="35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</row>
    <row r="1757" spans="1:24">
      <c r="A1757" s="35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</row>
    <row r="1758" spans="1:24">
      <c r="A1758" s="35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</row>
    <row r="1759" spans="1:24">
      <c r="A1759" s="35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</row>
    <row r="1760" spans="1:24">
      <c r="A1760" s="35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</row>
    <row r="1761" spans="1:24">
      <c r="A1761" s="35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</row>
    <row r="1762" spans="1:24">
      <c r="A1762" s="35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</row>
    <row r="1763" spans="1:24">
      <c r="A1763" s="35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</row>
    <row r="1764" spans="1:24">
      <c r="A1764" s="35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</row>
    <row r="1765" spans="1:24">
      <c r="A1765" s="35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</row>
    <row r="1766" spans="1:24">
      <c r="A1766" s="35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</row>
    <row r="1767" spans="1:24">
      <c r="A1767" s="35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</row>
    <row r="1768" spans="1:24">
      <c r="A1768" s="35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</row>
    <row r="1769" spans="1:24">
      <c r="A1769" s="35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</row>
    <row r="1770" spans="1:24">
      <c r="A1770" s="35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</row>
    <row r="1771" spans="1:24">
      <c r="A1771" s="35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</row>
    <row r="1772" spans="1:24">
      <c r="A1772" s="35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</row>
    <row r="1773" spans="1:24">
      <c r="A1773" s="35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</row>
    <row r="1774" spans="1:24">
      <c r="A1774" s="35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</row>
    <row r="1775" spans="1:24">
      <c r="A1775" s="35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</row>
    <row r="1776" spans="1:24">
      <c r="A1776" s="35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</row>
    <row r="1777" spans="1:24">
      <c r="A1777" s="35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</row>
    <row r="1778" spans="1:24">
      <c r="A1778" s="35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</row>
    <row r="1779" spans="1:24">
      <c r="A1779" s="35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</row>
    <row r="1780" spans="1:24">
      <c r="A1780" s="35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</row>
    <row r="1781" spans="1:24">
      <c r="A1781" s="35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</row>
    <row r="1782" spans="1:24">
      <c r="A1782" s="35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</row>
    <row r="1783" spans="1:24">
      <c r="A1783" s="35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</row>
    <row r="1784" spans="1:24">
      <c r="A1784" s="35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</row>
    <row r="1785" spans="1:24">
      <c r="A1785" s="35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</row>
    <row r="1786" spans="1:24">
      <c r="A1786" s="35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</row>
    <row r="1787" spans="1:24">
      <c r="A1787" s="35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</row>
    <row r="1788" spans="1:24">
      <c r="A1788" s="35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</row>
    <row r="1789" spans="1:24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</row>
    <row r="1790" spans="1:24">
      <c r="A1790" s="35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</row>
    <row r="1791" spans="1:24">
      <c r="A1791" s="35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</row>
    <row r="1792" spans="1:24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</row>
    <row r="1793" spans="1:24">
      <c r="A1793" s="35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</row>
    <row r="1794" spans="1:24">
      <c r="A1794" s="35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</row>
    <row r="1795" spans="1:24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</row>
    <row r="1796" spans="1:24">
      <c r="A1796" s="35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</row>
    <row r="1797" spans="1:24">
      <c r="A1797" s="35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</row>
    <row r="1798" spans="1:24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</row>
    <row r="1799" spans="1:24">
      <c r="A1799" s="35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</row>
    <row r="1800" spans="1:24">
      <c r="A1800" s="35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</row>
    <row r="1801" spans="1:24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</row>
    <row r="1802" spans="1:24">
      <c r="A1802" s="35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</row>
    <row r="1803" spans="1:24">
      <c r="A1803" s="35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</row>
    <row r="1804" spans="1:24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</row>
    <row r="1805" spans="1:24">
      <c r="A1805" s="35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</row>
    <row r="1806" spans="1:24">
      <c r="A1806" s="35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</row>
    <row r="1807" spans="1:24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</row>
    <row r="1808" spans="1:24">
      <c r="A1808" s="35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</row>
    <row r="1809" spans="1:24">
      <c r="A1809" s="35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</row>
    <row r="1810" spans="1:24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</row>
    <row r="1811" spans="1:24">
      <c r="A1811" s="35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</row>
    <row r="1812" spans="1:24">
      <c r="A1812" s="35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</row>
    <row r="1813" spans="1:24">
      <c r="A1813" s="35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</row>
    <row r="1814" spans="1:24">
      <c r="A1814" s="35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</row>
    <row r="1815" spans="1:24">
      <c r="A1815" s="35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</row>
    <row r="1816" spans="1:24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</row>
    <row r="1817" spans="1:24">
      <c r="A1817" s="35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</row>
    <row r="1818" spans="1:24">
      <c r="A1818" s="35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</row>
    <row r="1819" spans="1:24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</row>
    <row r="1820" spans="1:24">
      <c r="A1820" s="35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</row>
    <row r="1821" spans="1:24">
      <c r="A1821" s="35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</row>
    <row r="1822" spans="1:24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</row>
    <row r="1823" spans="1:24">
      <c r="A1823" s="35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</row>
    <row r="1824" spans="1:24">
      <c r="A1824" s="35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</row>
    <row r="1825" spans="1:24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</row>
    <row r="1826" spans="1:24">
      <c r="A1826" s="35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</row>
    <row r="1827" spans="1:24">
      <c r="A1827" s="35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</row>
    <row r="1828" spans="1:24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</row>
    <row r="1829" spans="1:24">
      <c r="A1829" s="35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</row>
    <row r="1830" spans="1:24">
      <c r="A1830" s="35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</row>
    <row r="1831" spans="1:24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</row>
    <row r="1832" spans="1:24">
      <c r="A1832" s="35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</row>
    <row r="1833" spans="1:24">
      <c r="A1833" s="35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</row>
    <row r="1834" spans="1:24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</row>
    <row r="1835" spans="1:24">
      <c r="A1835" s="35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</row>
    <row r="1836" spans="1:24">
      <c r="A1836" s="35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</row>
    <row r="1837" spans="1:24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</row>
    <row r="1838" spans="1:24">
      <c r="A1838" s="35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</row>
    <row r="1839" spans="1:24">
      <c r="A1839" s="35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</row>
    <row r="1840" spans="1:24">
      <c r="A1840" s="35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</row>
    <row r="1841" spans="1:24">
      <c r="A1841" s="35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</row>
    <row r="1842" spans="1:24">
      <c r="A1842" s="35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</row>
    <row r="1843" spans="1:24">
      <c r="A1843" s="35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</row>
    <row r="1844" spans="1:24">
      <c r="A1844" s="35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</row>
    <row r="1845" spans="1:24">
      <c r="A1845" s="35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</row>
    <row r="1846" spans="1:24">
      <c r="A1846" s="35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</row>
    <row r="1847" spans="1:24">
      <c r="A1847" s="35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</row>
    <row r="1848" spans="1:24">
      <c r="A1848" s="35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</row>
    <row r="1849" spans="1:24">
      <c r="A1849" s="35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</row>
    <row r="1850" spans="1:24">
      <c r="A1850" s="35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</row>
    <row r="1851" spans="1:24">
      <c r="A1851" s="35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</row>
    <row r="1852" spans="1:24">
      <c r="A1852" s="35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</row>
    <row r="1853" spans="1:24">
      <c r="A1853" s="35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</row>
    <row r="1854" spans="1:24">
      <c r="A1854" s="35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</row>
    <row r="1855" spans="1:24">
      <c r="A1855" s="35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</row>
    <row r="1856" spans="1:24">
      <c r="A1856" s="35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</row>
    <row r="1857" spans="1:24">
      <c r="A1857" s="35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</row>
    <row r="1858" spans="1:24">
      <c r="A1858" s="35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</row>
    <row r="1859" spans="1:24">
      <c r="A1859" s="35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</row>
    <row r="1860" spans="1:24">
      <c r="A1860" s="35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</row>
    <row r="1861" spans="1:24">
      <c r="A1861" s="35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</row>
    <row r="1862" spans="1:24">
      <c r="A1862" s="35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</row>
    <row r="1863" spans="1:24">
      <c r="A1863" s="35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</row>
    <row r="1864" spans="1:24">
      <c r="A1864" s="35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</row>
    <row r="1865" spans="1:24">
      <c r="A1865" s="35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</row>
    <row r="1866" spans="1:24">
      <c r="A1866" s="35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</row>
    <row r="1867" spans="1:24">
      <c r="A1867" s="35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</row>
    <row r="1868" spans="1:24">
      <c r="A1868" s="35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</row>
    <row r="1869" spans="1:24">
      <c r="A1869" s="35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</row>
    <row r="1870" spans="1:24">
      <c r="A1870" s="35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</row>
    <row r="1871" spans="1:24">
      <c r="A1871" s="35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</row>
    <row r="1872" spans="1:24">
      <c r="A1872" s="35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</row>
    <row r="1873" spans="1:24">
      <c r="A1873" s="35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</row>
    <row r="1874" spans="1:24">
      <c r="A1874" s="35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</row>
    <row r="1875" spans="1:24">
      <c r="A1875" s="35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</row>
    <row r="1876" spans="1:24">
      <c r="A1876" s="35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</row>
    <row r="1877" spans="1:24">
      <c r="A1877" s="35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</row>
    <row r="1878" spans="1:24">
      <c r="A1878" s="35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</row>
    <row r="1879" spans="1:24">
      <c r="A1879" s="35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</row>
    <row r="1880" spans="1:24">
      <c r="A1880" s="35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</row>
    <row r="1881" spans="1:24">
      <c r="A1881" s="35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</row>
    <row r="1882" spans="1:24">
      <c r="A1882" s="35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</row>
    <row r="1883" spans="1:24">
      <c r="A1883" s="35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</row>
    <row r="1884" spans="1:24">
      <c r="A1884" s="35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</row>
    <row r="1885" spans="1:24">
      <c r="A1885" s="35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</row>
    <row r="1886" spans="1:24">
      <c r="A1886" s="35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</row>
    <row r="1887" spans="1:24">
      <c r="A1887" s="35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</row>
    <row r="1888" spans="1:24">
      <c r="A1888" s="35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</row>
    <row r="1889" spans="1:24">
      <c r="A1889" s="35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</row>
    <row r="1890" spans="1:24">
      <c r="A1890" s="35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</row>
    <row r="1891" spans="1:24">
      <c r="A1891" s="35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</row>
    <row r="1892" spans="1:24">
      <c r="A1892" s="35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</row>
    <row r="1893" spans="1:24">
      <c r="A1893" s="35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</row>
    <row r="1894" spans="1:24">
      <c r="A1894" s="35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</row>
    <row r="1895" spans="1:24">
      <c r="A1895" s="35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</row>
    <row r="1896" spans="1:24">
      <c r="A1896" s="35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</row>
    <row r="1897" spans="1:24">
      <c r="A1897" s="35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</row>
    <row r="1898" spans="1:24">
      <c r="A1898" s="35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</row>
    <row r="1899" spans="1:24">
      <c r="A1899" s="35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</row>
    <row r="1900" spans="1:24">
      <c r="A1900" s="35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</row>
    <row r="1901" spans="1:24">
      <c r="A1901" s="35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</row>
    <row r="1902" spans="1:24">
      <c r="A1902" s="35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</row>
    <row r="1903" spans="1:24">
      <c r="A1903" s="35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</row>
    <row r="1904" spans="1:24">
      <c r="A1904" s="35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</row>
    <row r="1905" spans="1:24">
      <c r="A1905" s="35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</row>
    <row r="1906" spans="1:24">
      <c r="A1906" s="35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</row>
    <row r="1907" spans="1:24">
      <c r="A1907" s="35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</row>
    <row r="1908" spans="1:24">
      <c r="A1908" s="35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</row>
    <row r="1909" spans="1:24">
      <c r="A1909" s="35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</row>
    <row r="1910" spans="1:24">
      <c r="A1910" s="35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</row>
    <row r="1911" spans="1:24">
      <c r="A1911" s="35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</row>
    <row r="1912" spans="1:24">
      <c r="A1912" s="35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</row>
    <row r="1913" spans="1:24">
      <c r="A1913" s="35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</row>
    <row r="1914" spans="1:24">
      <c r="A1914" s="35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38"/>
      <c r="K1" s="3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38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169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38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INPUTS!$D$2</f>
        <v>2010</v>
      </c>
      <c r="H5" s="57"/>
      <c r="I5" s="169"/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38"/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INPUTS!$D$1</f>
        <v>November</v>
      </c>
      <c r="H7" s="57"/>
      <c r="I7" s="169"/>
      <c r="K7" s="31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38"/>
      <c r="K8" s="31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169"/>
      <c r="K9" s="31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38"/>
      <c r="K10" s="31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38"/>
      <c r="K11" s="31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38"/>
      <c r="K12" s="31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170"/>
      <c r="K13" s="31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38"/>
      <c r="K14" s="3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38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39"/>
      <c r="K16" s="3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INPUTS!E26+INPUTS!E36</f>
        <v>6659014</v>
      </c>
      <c r="E17" s="71">
        <f>INPUTS!E27</f>
        <v>80350300</v>
      </c>
      <c r="F17" s="71">
        <f>G104</f>
        <v>29291369.999999996</v>
      </c>
      <c r="G17" s="71">
        <f>H104</f>
        <v>300833.88529795036</v>
      </c>
      <c r="H17" s="72">
        <f t="shared" ref="H17:H58" si="0">SUM(D17:G17)</f>
        <v>116601517.88529795</v>
      </c>
      <c r="I17" s="171"/>
      <c r="K17" s="3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171"/>
      <c r="K18" s="3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171"/>
      <c r="K19" s="3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171"/>
      <c r="K20" s="3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INPUTS!E46</f>
        <v>477895</v>
      </c>
      <c r="G21" s="71">
        <f>INPUTS!E69</f>
        <v>133879.8125</v>
      </c>
      <c r="H21" s="74">
        <f t="shared" si="0"/>
        <v>611774.8125</v>
      </c>
      <c r="I21" s="171"/>
      <c r="K21" s="3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171"/>
      <c r="K22" s="3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171"/>
      <c r="K23" s="3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171"/>
      <c r="K24" s="3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171"/>
      <c r="K25" s="3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171"/>
      <c r="K26" s="3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477895</v>
      </c>
      <c r="G27" s="75">
        <f>SUM(G18:G26)</f>
        <v>133879.8125</v>
      </c>
      <c r="H27" s="74">
        <f t="shared" si="0"/>
        <v>611774.8125</v>
      </c>
      <c r="I27" s="171"/>
      <c r="K27" s="3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6659014</v>
      </c>
      <c r="E28" s="75">
        <f>E17-E27</f>
        <v>80350300</v>
      </c>
      <c r="F28" s="75">
        <f>F17-F27</f>
        <v>28813474.999999996</v>
      </c>
      <c r="G28" s="75">
        <f>G17-G27</f>
        <v>166954.07279795036</v>
      </c>
      <c r="H28" s="74">
        <f t="shared" si="0"/>
        <v>115989743.07279795</v>
      </c>
      <c r="I28" s="171"/>
      <c r="K28" s="3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Q37*T37</f>
        <v>3327.38005849001</v>
      </c>
      <c r="E29" s="76">
        <f>Q37*V37</f>
        <v>40852.866186317879</v>
      </c>
      <c r="F29" s="73">
        <v>0</v>
      </c>
      <c r="G29" s="73">
        <v>0</v>
      </c>
      <c r="H29" s="74">
        <f t="shared" si="0"/>
        <v>44180.246244807888</v>
      </c>
      <c r="I29" s="171"/>
      <c r="K29" s="3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171"/>
      <c r="K30" s="3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Q39*T37</f>
        <v>1010.136568512393</v>
      </c>
      <c r="E31" s="76">
        <f>Q39*V37</f>
        <v>12402.242406318433</v>
      </c>
      <c r="F31" s="73">
        <v>0</v>
      </c>
      <c r="G31" s="73">
        <v>0</v>
      </c>
      <c r="H31" s="74">
        <f t="shared" si="0"/>
        <v>13412.378974830826</v>
      </c>
      <c r="I31" s="171"/>
      <c r="K31" s="31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171"/>
      <c r="K32" s="31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171"/>
      <c r="K33" s="31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Q42*T37</f>
        <v>1135.309626716399</v>
      </c>
      <c r="E34" s="76">
        <f>Q42*V37</f>
        <v>13939.090649395619</v>
      </c>
      <c r="F34" s="76"/>
      <c r="G34" s="76"/>
      <c r="H34" s="74">
        <f t="shared" si="0"/>
        <v>15074.400276112017</v>
      </c>
      <c r="I34" s="171"/>
      <c r="K34" s="31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171"/>
      <c r="K35" s="31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171"/>
      <c r="K36" s="31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171"/>
      <c r="K37" s="31"/>
      <c r="L37" s="1"/>
      <c r="M37" s="2">
        <f>IF(INPUTS!G9&gt;0,INPUTS!G6/INPUTS!$G$9,0)</f>
        <v>0.60798203784179072</v>
      </c>
      <c r="N37" s="1"/>
      <c r="O37" s="9">
        <f>M37*INPUTS!G20</f>
        <v>7797.8134622085918</v>
      </c>
      <c r="P37" s="1"/>
      <c r="Q37" s="7">
        <f>O37/$T$47</f>
        <v>44180.246244807888</v>
      </c>
      <c r="R37" s="2"/>
      <c r="S37" s="2"/>
      <c r="T37" s="2">
        <f>INPUTS!E26/+INPUTS!E28</f>
        <v>7.5313750857172901E-2</v>
      </c>
      <c r="U37" s="2"/>
      <c r="V37" s="2">
        <f>INPUTS!E27/+INPUTS!E28</f>
        <v>0.92468624914282715</v>
      </c>
      <c r="W37" s="4"/>
      <c r="X37" s="4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171"/>
      <c r="K38" s="31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171"/>
      <c r="K39" s="31"/>
      <c r="L39" s="1"/>
      <c r="M39" s="2">
        <f>IF(INPUTS!G9&gt;0,INPUTS!G7/INPUTS!$G$9,0)</f>
        <v>0.18457311116463859</v>
      </c>
      <c r="N39" s="1"/>
      <c r="O39" s="9">
        <f>M39*INPUTS!G20</f>
        <v>2367.2848890576406</v>
      </c>
      <c r="P39" s="1"/>
      <c r="Q39" s="7">
        <f>O39/$T$47</f>
        <v>13412.378974830826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171"/>
      <c r="K40" s="31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171"/>
      <c r="K41" s="31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171"/>
      <c r="K42" s="31"/>
      <c r="L42" s="1"/>
      <c r="M42" s="2">
        <f>IF(INPUTS!G9&gt;0,INPUTS!G8/INPUTS!$G$9,0)</f>
        <v>0.2074448509935708</v>
      </c>
      <c r="N42" s="1"/>
      <c r="O42" s="9">
        <f>M42*INPUTS!G20</f>
        <v>2660.6316487337708</v>
      </c>
      <c r="P42" s="1"/>
      <c r="Q42" s="7">
        <f>O42/$T$47</f>
        <v>15074.400276112017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171"/>
      <c r="K43" s="3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171"/>
      <c r="K44" s="31"/>
      <c r="L44" s="1"/>
      <c r="M44" s="1"/>
      <c r="N44" s="1"/>
      <c r="O44" s="45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171"/>
      <c r="K45" s="3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171"/>
      <c r="K46" s="3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171"/>
      <c r="K47" s="31"/>
      <c r="L47" s="1"/>
      <c r="M47" s="1"/>
      <c r="N47" s="1"/>
      <c r="O47" s="1"/>
      <c r="P47" s="1"/>
      <c r="Q47" s="1" t="s">
        <v>174</v>
      </c>
      <c r="R47" s="2"/>
      <c r="S47" s="2"/>
      <c r="T47" s="46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5472.826253718802</v>
      </c>
      <c r="E48" s="75">
        <f>SUM(E29:E47)</f>
        <v>67194.199242031929</v>
      </c>
      <c r="F48" s="75">
        <f>SUM(F29:F47)</f>
        <v>0</v>
      </c>
      <c r="G48" s="75">
        <f>SUM(G29:G47)</f>
        <v>0</v>
      </c>
      <c r="H48" s="74">
        <f t="shared" si="0"/>
        <v>72667.025495750728</v>
      </c>
      <c r="I48" s="171"/>
      <c r="K48" s="3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6538890.1737462813</v>
      </c>
      <c r="E49" s="75">
        <f>E58-SUM(E50:E57)</f>
        <v>80283105.800757974</v>
      </c>
      <c r="F49" s="75">
        <f>F58-SUM(F50:F57)</f>
        <v>28813474.999999996</v>
      </c>
      <c r="G49" s="75">
        <f>G58-SUM(G50:G57)</f>
        <v>166954.07279795036</v>
      </c>
      <c r="H49" s="74">
        <f t="shared" si="0"/>
        <v>115802425.04730222</v>
      </c>
      <c r="I49" s="171"/>
      <c r="K49" s="3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INPUTS!E36</f>
        <v>114651</v>
      </c>
      <c r="E50" s="76"/>
      <c r="F50" s="73">
        <v>0</v>
      </c>
      <c r="G50" s="73">
        <v>0</v>
      </c>
      <c r="H50" s="74">
        <f t="shared" si="0"/>
        <v>114651</v>
      </c>
      <c r="I50" s="171"/>
      <c r="K50" s="3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171"/>
      <c r="K51" s="3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171"/>
      <c r="K52" s="3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171"/>
      <c r="K53" s="3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171"/>
      <c r="K54" s="3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171"/>
      <c r="K55" s="3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171"/>
      <c r="K56" s="3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171"/>
      <c r="K57" s="3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6653541.1737462813</v>
      </c>
      <c r="E58" s="75">
        <f>E28-E48</f>
        <v>80283105.800757974</v>
      </c>
      <c r="F58" s="75">
        <f>F28-F48</f>
        <v>28813474.999999996</v>
      </c>
      <c r="G58" s="75">
        <f>G28-G48</f>
        <v>166954.07279795036</v>
      </c>
      <c r="H58" s="74">
        <f t="shared" si="0"/>
        <v>115917076.04730222</v>
      </c>
      <c r="I58" s="171"/>
      <c r="K58" s="3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171"/>
      <c r="K59" s="3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">
        <v>292</v>
      </c>
      <c r="E60" s="79"/>
      <c r="F60" s="79"/>
      <c r="G60" s="79"/>
      <c r="H60" s="80"/>
      <c r="I60" s="171"/>
      <c r="K60" s="3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171"/>
      <c r="K61" s="3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171"/>
      <c r="K62" s="3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171"/>
      <c r="K63" s="3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38"/>
      <c r="K64" s="3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169"/>
      <c r="K65" s="3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38"/>
      <c r="K66" s="3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169"/>
      <c r="K67" s="3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38"/>
      <c r="K68" s="3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November</v>
      </c>
      <c r="H69" s="57"/>
      <c r="I69" s="169"/>
      <c r="K69" s="3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38"/>
      <c r="K70" s="3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38"/>
      <c r="K71" s="3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38"/>
      <c r="K72" s="3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38"/>
      <c r="K73" s="3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38"/>
      <c r="K74" s="3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38"/>
      <c r="K75" s="3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38"/>
      <c r="K76" s="3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38"/>
      <c r="K77" s="3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38"/>
      <c r="K78" s="3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38"/>
      <c r="K79" s="3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38"/>
      <c r="K80" s="3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38"/>
      <c r="K81" s="3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38"/>
      <c r="K82" s="3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38"/>
      <c r="K83" s="3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38"/>
      <c r="K84" s="3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38"/>
      <c r="K85" s="3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38"/>
      <c r="K86" s="3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38"/>
      <c r="K87" s="3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38"/>
      <c r="K88" s="3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38"/>
      <c r="K89" s="3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170"/>
      <c r="K90" s="3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/>
      <c r="G91" s="125"/>
      <c r="H91" s="126"/>
      <c r="I91" s="172"/>
      <c r="K91" s="3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172"/>
      <c r="K92" s="3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172"/>
      <c r="K93" s="3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255</v>
      </c>
      <c r="G94" s="137"/>
      <c r="H94" s="64"/>
      <c r="I94" s="171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38"/>
      <c r="K95" s="3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38"/>
      <c r="K96" s="3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173"/>
      <c r="K97" s="3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38"/>
      <c r="K98" s="3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39"/>
      <c r="B99" s="85"/>
      <c r="C99" s="85"/>
      <c r="D99" s="85"/>
      <c r="E99" s="85"/>
      <c r="F99" s="140" t="s">
        <v>0</v>
      </c>
      <c r="G99" s="141" t="s">
        <v>257</v>
      </c>
      <c r="H99" s="141" t="s">
        <v>289</v>
      </c>
      <c r="I99" s="38"/>
      <c r="K99" s="3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04"/>
      <c r="I100" s="38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/>
      <c r="G101" s="145">
        <f>INPUTS!E42</f>
        <v>29291369.999999996</v>
      </c>
      <c r="H101" s="145">
        <f>INPUTS!E65</f>
        <v>300833.88529795036</v>
      </c>
      <c r="I101" s="38"/>
      <c r="K101" s="3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5"/>
      <c r="G102" s="145">
        <f>INPUTS!E55</f>
        <v>0</v>
      </c>
      <c r="H102" s="145">
        <f>INPUTS!E78</f>
        <v>0</v>
      </c>
      <c r="I102" s="38"/>
      <c r="K102" s="3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5"/>
      <c r="G103" s="145">
        <f>INPUTS!E59</f>
        <v>0</v>
      </c>
      <c r="H103" s="145">
        <f>INPUTS!E82</f>
        <v>0</v>
      </c>
      <c r="I103" s="38"/>
      <c r="K103" s="3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29291369.999999996</v>
      </c>
      <c r="H104" s="146">
        <f>H101+H102-H103</f>
        <v>300833.88529795036</v>
      </c>
      <c r="I104" s="38"/>
      <c r="K104" s="3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38"/>
      <c r="K105" s="3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38"/>
      <c r="K106" s="3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v>40483</v>
      </c>
      <c r="G107" s="149">
        <v>40512</v>
      </c>
      <c r="H107" s="150"/>
      <c r="I107" s="38"/>
      <c r="K107" s="3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38"/>
      <c r="K108" s="3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38"/>
      <c r="K109" s="3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38"/>
      <c r="K110" s="3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38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38"/>
      <c r="K112" s="3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38"/>
      <c r="K113" s="3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38"/>
      <c r="K114" s="3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38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38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38"/>
      <c r="K117" s="3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INPUTS!J27</f>
        <v>15675872.138622403</v>
      </c>
      <c r="E118" s="160">
        <f>INPUTS!M27</f>
        <v>0.19509413329660752</v>
      </c>
      <c r="F118" s="128"/>
      <c r="G118" s="158"/>
      <c r="H118" s="103"/>
      <c r="I118" s="174"/>
      <c r="J118" s="32"/>
      <c r="K118" s="3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INPUTS!J26</f>
        <v>64674427.861377597</v>
      </c>
      <c r="E119" s="164">
        <f>INPUTS!M26</f>
        <v>0.80490586670339248</v>
      </c>
      <c r="F119" s="136"/>
      <c r="G119" s="158"/>
      <c r="H119" s="115"/>
      <c r="I119" s="174"/>
      <c r="J119" s="32"/>
      <c r="K119" s="3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174"/>
      <c r="J120" s="32"/>
      <c r="K120" s="3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174"/>
      <c r="J121" s="32"/>
      <c r="K121" s="3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6" t="s">
        <v>288</v>
      </c>
      <c r="B122" s="207"/>
      <c r="C122" s="207"/>
      <c r="D122" s="207"/>
      <c r="E122" s="207"/>
      <c r="F122" s="207"/>
      <c r="G122" s="207"/>
      <c r="H122" s="208"/>
      <c r="I122" s="174"/>
      <c r="J122" s="32"/>
      <c r="K122" s="3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9"/>
      <c r="B123" s="210"/>
      <c r="C123" s="210"/>
      <c r="D123" s="210"/>
      <c r="E123" s="210"/>
      <c r="F123" s="210"/>
      <c r="G123" s="210"/>
      <c r="H123" s="211"/>
      <c r="I123" s="174"/>
      <c r="J123" s="32"/>
      <c r="K123" s="3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9" t="s">
        <v>284</v>
      </c>
      <c r="B124" s="210"/>
      <c r="C124" s="210"/>
      <c r="D124" s="210"/>
      <c r="E124" s="210"/>
      <c r="F124" s="210"/>
      <c r="G124" s="210"/>
      <c r="H124" s="211"/>
      <c r="I124" s="174"/>
      <c r="J124" s="32"/>
      <c r="K124" s="3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174"/>
      <c r="J125" s="32"/>
      <c r="K125" s="3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174"/>
      <c r="J126" s="32"/>
      <c r="K126" s="3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174"/>
      <c r="J127" s="32"/>
      <c r="K127" s="3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174"/>
      <c r="J128" s="32"/>
      <c r="K128" s="3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1"/>
      <c r="B129" s="31"/>
      <c r="C129" s="31"/>
      <c r="D129" s="31"/>
      <c r="E129" s="31"/>
      <c r="F129" s="31"/>
      <c r="G129" s="31"/>
      <c r="H129" s="32"/>
      <c r="I129" s="174"/>
      <c r="J129" s="32"/>
      <c r="K129" s="3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1"/>
      <c r="B130" s="31"/>
      <c r="C130" s="31"/>
      <c r="D130" s="31"/>
      <c r="E130" s="31"/>
      <c r="F130" s="31"/>
      <c r="G130" s="31"/>
      <c r="H130" s="32"/>
      <c r="I130" s="174"/>
      <c r="J130" s="32"/>
      <c r="K130" s="3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1"/>
      <c r="B131" s="31"/>
      <c r="C131" s="31"/>
      <c r="D131" s="31"/>
      <c r="E131" s="31"/>
      <c r="F131" s="31"/>
      <c r="G131" s="31"/>
      <c r="H131" s="31"/>
      <c r="I131" s="175"/>
      <c r="J131" s="31"/>
      <c r="K131" s="3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2"/>
      <c r="B132" s="32"/>
      <c r="C132" s="32"/>
      <c r="D132" s="32"/>
      <c r="E132" s="32"/>
      <c r="F132" s="32"/>
      <c r="G132" s="32"/>
      <c r="H132" s="32"/>
      <c r="I132" s="174"/>
      <c r="J132" s="32"/>
      <c r="K132" s="3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2"/>
      <c r="B133" s="32"/>
      <c r="C133" s="32"/>
      <c r="D133" s="32"/>
      <c r="E133" s="32"/>
      <c r="F133" s="32"/>
      <c r="G133" s="32"/>
      <c r="H133" s="32"/>
      <c r="I133" s="174"/>
      <c r="J133" s="32"/>
      <c r="K133" s="3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2"/>
      <c r="B134" s="32"/>
      <c r="C134" s="32"/>
      <c r="D134" s="32"/>
      <c r="E134" s="32"/>
      <c r="F134" s="32"/>
      <c r="G134" s="32"/>
      <c r="H134" s="32"/>
      <c r="I134" s="174"/>
      <c r="J134" s="32"/>
      <c r="K134" s="3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2"/>
      <c r="B135" s="32"/>
      <c r="C135" s="32"/>
      <c r="D135" s="32"/>
      <c r="E135" s="32"/>
      <c r="F135" s="32"/>
      <c r="G135" s="32"/>
      <c r="H135" s="32"/>
      <c r="I135" s="174"/>
      <c r="J135" s="32"/>
      <c r="K135" s="3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2"/>
      <c r="B136" s="32"/>
      <c r="C136" s="32"/>
      <c r="D136" s="32"/>
      <c r="E136" s="32"/>
      <c r="F136" s="32"/>
      <c r="G136" s="32"/>
      <c r="H136" s="32"/>
      <c r="I136" s="174"/>
      <c r="J136" s="32"/>
      <c r="K136" s="3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</row>
    <row r="139" spans="1:2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spans="1:29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</row>
    <row r="141" spans="1:29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</row>
    <row r="142" spans="1:29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1:29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29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1:1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</row>
    <row r="150" spans="1:1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1:1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</row>
    <row r="152" spans="1:1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spans="1:1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spans="1:1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1:1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spans="1:1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1:1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  <row r="158" spans="1:1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1:1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</row>
    <row r="160" spans="1:1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1:1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1:1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</row>
    <row r="163" spans="1:1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</row>
    <row r="164" spans="1:1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</row>
    <row r="165" spans="1:1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1:1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</row>
    <row r="167" spans="1:1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spans="1:1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spans="1:1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1:1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spans="1:1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spans="1:1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spans="1:1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</row>
    <row r="174" spans="1:1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spans="1:1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</row>
    <row r="176" spans="1:1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</row>
    <row r="177" spans="1:1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</row>
    <row r="178" spans="1:1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</row>
    <row r="179" spans="1:1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</row>
    <row r="180" spans="1:1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</row>
    <row r="181" spans="1:1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1:1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1:1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1:1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1:1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1:1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topLeftCell="A22" colorId="22" zoomScale="87" workbookViewId="0">
      <selection activeCell="D37" sqref="D37:E37"/>
    </sheetView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62</v>
      </c>
      <c r="E1" s="1" t="s">
        <v>21</v>
      </c>
      <c r="F1" s="10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November</v>
      </c>
      <c r="AB1" s="6">
        <f>F1</f>
        <v>11</v>
      </c>
      <c r="AC1" s="6"/>
      <c r="AD1" s="6">
        <f>DATE(+AA3,IF(AB1&lt;12,AB1,1),1)</f>
        <v>40483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11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4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11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14059.08</v>
      </c>
      <c r="H6" s="200">
        <f>'[1]2010'!$AA$19</f>
        <v>14059.08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11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4268.1000000000004</v>
      </c>
      <c r="H7" s="200">
        <f>'[1]2010'!$AB$19</f>
        <v>4268.1000000000004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11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4796.99</v>
      </c>
      <c r="H8" s="201">
        <f>'[1]2010'!$AC$19</f>
        <v>4796.99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11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23124.17</v>
      </c>
      <c r="H9" s="16">
        <f>SUM(H6:H8)</f>
        <v>23124.17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11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11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40483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89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 t="str">
        <f t="shared" si="0"/>
        <v>11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 t="str">
        <f t="shared" si="0"/>
        <v>11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 t="str">
        <f t="shared" si="0"/>
        <v>11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 t="str">
        <f t="shared" si="0"/>
        <v>11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'[1]2010'!$F$19</f>
        <v>10772403.23</v>
      </c>
      <c r="E18" s="23">
        <f>D18</f>
        <v>10772403.23</v>
      </c>
      <c r="F18" s="23">
        <f>H18</f>
        <v>133691.63</v>
      </c>
      <c r="G18" s="23">
        <f>I18</f>
        <v>9192.3700000000008</v>
      </c>
      <c r="H18" s="27">
        <f>'[1]2010'!$R$19</f>
        <v>133691.63</v>
      </c>
      <c r="I18" s="27">
        <f>'[1]2010'!$U$19</f>
        <v>9192.3700000000008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'[1]2010'!$G$19</f>
        <v>4257866.9800000004</v>
      </c>
      <c r="E19" s="30">
        <f>D19</f>
        <v>4257866.9800000004</v>
      </c>
      <c r="F19" s="30">
        <f>H19</f>
        <v>52842.54</v>
      </c>
      <c r="G19" s="30">
        <f>I19</f>
        <v>3633.36</v>
      </c>
      <c r="H19" s="29">
        <f>'[1]2010'!$S$19</f>
        <v>52842.54</v>
      </c>
      <c r="I19" s="27">
        <f>'[1]2010'!$V$19</f>
        <v>3633.36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15030270.210000001</v>
      </c>
      <c r="F20" s="16">
        <f>SUM(F18:F19)</f>
        <v>186534.17</v>
      </c>
      <c r="G20" s="16">
        <f>SUM(G18:G19)</f>
        <v>12825.730000000001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40483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40483</v>
      </c>
      <c r="B23" s="1" t="s">
        <v>75</v>
      </c>
      <c r="C23" s="1"/>
      <c r="D23" s="1"/>
      <c r="E23" s="1" t="str">
        <f>D1</f>
        <v>November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 t="s">
        <v>294</v>
      </c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2">
        <v>2005</v>
      </c>
      <c r="S24" s="193"/>
      <c r="T24" s="192">
        <v>2007</v>
      </c>
      <c r="U24" s="192"/>
      <c r="V24" s="192">
        <v>2008</v>
      </c>
      <c r="W24" s="192"/>
      <c r="X24" s="204">
        <v>2009</v>
      </c>
      <c r="Y24" s="205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4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198">
        <v>1796380</v>
      </c>
      <c r="S25" s="195">
        <f>R25/R28</f>
        <v>0.79827474039340041</v>
      </c>
      <c r="T25" s="198">
        <v>1954319</v>
      </c>
      <c r="U25" s="195">
        <f>T25/T28</f>
        <v>0.80421241404170929</v>
      </c>
      <c r="V25" s="198">
        <v>1967716</v>
      </c>
      <c r="W25" s="195">
        <f>V25/V28</f>
        <v>0.80342845616987779</v>
      </c>
      <c r="X25" s="198">
        <v>1952040</v>
      </c>
      <c r="Y25" s="195">
        <f>X25/X28</f>
        <v>0.80490586670339248</v>
      </c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6544363</v>
      </c>
      <c r="F26" s="28">
        <f>'[1]2010'!$C$19</f>
        <v>6544363</v>
      </c>
      <c r="G26" s="1"/>
      <c r="H26" s="1" t="s">
        <v>277</v>
      </c>
      <c r="I26" s="1"/>
      <c r="J26" s="176">
        <f>E27*M26</f>
        <v>64674427.861377597</v>
      </c>
      <c r="K26" s="1" t="s">
        <v>278</v>
      </c>
      <c r="L26" s="1"/>
      <c r="M26" s="49">
        <f>Y30</f>
        <v>0.80490586670339248</v>
      </c>
      <c r="N26" s="1" t="s">
        <v>279</v>
      </c>
      <c r="O26" s="1"/>
      <c r="P26" s="1" t="s">
        <v>291</v>
      </c>
      <c r="Q26" s="1"/>
      <c r="R26" s="199">
        <v>396844</v>
      </c>
      <c r="S26" s="196">
        <f>R26/R28</f>
        <v>0.17634940328698751</v>
      </c>
      <c r="T26" s="199">
        <v>418061</v>
      </c>
      <c r="U26" s="196">
        <f>T26/T28</f>
        <v>0.17203427179835587</v>
      </c>
      <c r="V26" s="199">
        <v>423833</v>
      </c>
      <c r="W26" s="196">
        <f>V26/V28</f>
        <v>0.17305317071358256</v>
      </c>
      <c r="X26" s="199">
        <v>416632</v>
      </c>
      <c r="Y26" s="196">
        <f>X26/X28</f>
        <v>0.17179440024608503</v>
      </c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80350300</v>
      </c>
      <c r="F27" s="28">
        <f>'[1]2010'!$D$19</f>
        <v>80350300</v>
      </c>
      <c r="G27" s="1"/>
      <c r="H27" s="1" t="s">
        <v>280</v>
      </c>
      <c r="I27" s="1"/>
      <c r="J27" s="177">
        <f>E27*M27</f>
        <v>15675872.138622403</v>
      </c>
      <c r="K27" s="1" t="s">
        <v>281</v>
      </c>
      <c r="L27" s="1"/>
      <c r="M27" s="49">
        <f>Y31</f>
        <v>0.19509413329660752</v>
      </c>
      <c r="N27" s="1" t="s">
        <v>279</v>
      </c>
      <c r="O27" s="1"/>
      <c r="P27" s="1" t="s">
        <v>293</v>
      </c>
      <c r="Q27" s="1"/>
      <c r="R27" s="197">
        <v>57104</v>
      </c>
      <c r="S27" s="196">
        <f>R27/R28</f>
        <v>2.5375856319612075E-2</v>
      </c>
      <c r="T27" s="197">
        <v>57723</v>
      </c>
      <c r="U27" s="196">
        <f>T27/T28</f>
        <v>2.3753314159934785E-2</v>
      </c>
      <c r="V27" s="197">
        <v>57600</v>
      </c>
      <c r="W27" s="196">
        <f>V27/V28</f>
        <v>2.3518373116539662E-2</v>
      </c>
      <c r="X27" s="197">
        <v>56506</v>
      </c>
      <c r="Y27" s="196">
        <f>X27/X28</f>
        <v>2.3299733050522478E-2</v>
      </c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86894663</v>
      </c>
      <c r="F28" s="1"/>
      <c r="G28" s="1"/>
      <c r="H28" s="1"/>
      <c r="I28" s="1"/>
      <c r="J28" s="176">
        <f>SUM(J26:J27)</f>
        <v>80350300</v>
      </c>
      <c r="K28" s="1"/>
      <c r="L28" s="1"/>
      <c r="M28" s="1"/>
      <c r="N28" s="1"/>
      <c r="O28" s="1"/>
      <c r="P28" s="1" t="s">
        <v>295</v>
      </c>
      <c r="Q28" s="1"/>
      <c r="R28" s="190">
        <f>SUM(R25:R27)</f>
        <v>2250328</v>
      </c>
      <c r="S28" s="191"/>
      <c r="T28" s="190">
        <f>SUM(T25:T27)</f>
        <v>2430103</v>
      </c>
      <c r="U28" s="194"/>
      <c r="V28" s="190">
        <f>SUM(V25:V27)</f>
        <v>2449149</v>
      </c>
      <c r="W28" s="194"/>
      <c r="X28" s="190">
        <f>SUM(X25:X27)</f>
        <v>2425178</v>
      </c>
      <c r="Y28" s="194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40483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49">
        <f>S25</f>
        <v>0.79827474039340041</v>
      </c>
      <c r="T30" s="1"/>
      <c r="U30" s="49">
        <f>U25</f>
        <v>0.80421241404170929</v>
      </c>
      <c r="V30" s="1"/>
      <c r="W30" s="49">
        <f>W25</f>
        <v>0.80342845616987779</v>
      </c>
      <c r="X30" s="1"/>
      <c r="Y30" s="49">
        <f>Y25</f>
        <v>0.80490586670339248</v>
      </c>
      <c r="Z30" s="1"/>
      <c r="AA30" s="1"/>
      <c r="AB30" s="1"/>
      <c r="AC30" s="1"/>
      <c r="AD30" s="1"/>
      <c r="AE30" s="1"/>
    </row>
    <row r="31" spans="1:31">
      <c r="A31" s="22">
        <f>C22</f>
        <v>40483</v>
      </c>
      <c r="B31" s="1" t="s">
        <v>75</v>
      </c>
      <c r="C31" s="1"/>
      <c r="D31" s="1"/>
      <c r="E31" s="1" t="str">
        <f>E23</f>
        <v>November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49">
        <f>SUM(S26:S27)</f>
        <v>0.20172525960659959</v>
      </c>
      <c r="T31" s="1"/>
      <c r="U31" s="49">
        <f>SUM(U26:U27)</f>
        <v>0.19578758595829066</v>
      </c>
      <c r="V31" s="1"/>
      <c r="W31" s="49">
        <f>SUM(W26:W27)</f>
        <v>0.19657154383012221</v>
      </c>
      <c r="X31" s="1"/>
      <c r="Y31" s="49">
        <f>SUM(Y26:Y27)</f>
        <v>0.19509413329660752</v>
      </c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9">
        <f>SUM(Y30:Y31)</f>
        <v>1</v>
      </c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4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2" t="s">
        <v>163</v>
      </c>
      <c r="B36" s="1"/>
      <c r="C36" s="1"/>
      <c r="D36" s="1"/>
      <c r="E36" s="8">
        <f>'[1]2010'!$M$46</f>
        <v>114651</v>
      </c>
      <c r="F36" s="1"/>
      <c r="G36" s="43">
        <f>0.02*E36</f>
        <v>2293.02</v>
      </c>
      <c r="H36" s="43">
        <f>'[1]2010'!$M$70</f>
        <v>2247.16</v>
      </c>
      <c r="I36" s="1"/>
      <c r="J36" s="49">
        <f>H36/G36</f>
        <v>0.98000017444243825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2" t="s">
        <v>296</v>
      </c>
      <c r="E37" s="203">
        <f>E26+E36</f>
        <v>6659014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7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297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[2]Diesel!$AX$16</f>
        <v>29291369.999999996</v>
      </c>
      <c r="F42" s="40" t="s">
        <v>162</v>
      </c>
      <c r="G42" s="4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[2]Diesel!$BA$16</f>
        <v>29291369.999999996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[2]Diesel!$BB$16</f>
        <v>477895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[2]Diesel!$BC$16</f>
        <v>28813474.999999996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[2]Diesel!$BD$16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[2]Diesel!$BE$16</f>
        <v>28813474.999999996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[2]Diesel!$AY$16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[2]Diesel!$AZ$16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7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48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78" t="s">
        <v>282</v>
      </c>
      <c r="K64" s="178" t="s">
        <v>283</v>
      </c>
      <c r="L64" s="178" t="s">
        <v>13</v>
      </c>
      <c r="M64" s="178" t="s">
        <v>282</v>
      </c>
      <c r="N64" s="178" t="s">
        <v>283</v>
      </c>
    </row>
    <row r="65" spans="1:14">
      <c r="A65" s="1" t="s">
        <v>161</v>
      </c>
      <c r="B65" s="1"/>
      <c r="C65" s="1"/>
      <c r="D65" s="1"/>
      <c r="E65" s="8">
        <f>'[2]LPG,CNG,Altern.'!$AW$16</f>
        <v>300833.88529795036</v>
      </c>
      <c r="F65" s="40" t="s">
        <v>162</v>
      </c>
      <c r="G65" s="41"/>
      <c r="H65" s="41"/>
      <c r="J65" s="179">
        <f>[2]LPG!$AX$16</f>
        <v>153794.06307977738</v>
      </c>
      <c r="K65" s="179">
        <f>[2]CNG!$AX$16</f>
        <v>147039.82221817298</v>
      </c>
      <c r="L65" s="180">
        <f>SUM(J65:K65)</f>
        <v>300833.88529795036</v>
      </c>
      <c r="M65" s="181">
        <f>IF(L65&gt;0,J65/L65,0)</f>
        <v>0.51122586449148655</v>
      </c>
      <c r="N65" s="181">
        <f>IF(L65&gt;0,K65/L65,0)</f>
        <v>0.48877413550851345</v>
      </c>
    </row>
    <row r="66" spans="1:14">
      <c r="A66" s="1"/>
      <c r="B66" s="1"/>
      <c r="C66" s="1"/>
      <c r="D66" s="1"/>
      <c r="E66" s="1"/>
      <c r="F66" s="1"/>
      <c r="G66" s="1"/>
      <c r="H66" s="1"/>
      <c r="J66" s="179"/>
      <c r="K66" s="179"/>
    </row>
    <row r="67" spans="1:14">
      <c r="A67" s="1" t="s">
        <v>79</v>
      </c>
      <c r="B67" s="1"/>
      <c r="C67" s="1"/>
      <c r="D67" s="1"/>
      <c r="E67" s="24">
        <f>'[2]LPG,CNG,Altern.'!$AZ$16</f>
        <v>300833.88529795036</v>
      </c>
      <c r="F67" s="1" t="s">
        <v>80</v>
      </c>
      <c r="G67" s="1"/>
      <c r="H67" s="1"/>
      <c r="J67" s="179">
        <f>[2]LPG!$BA$16</f>
        <v>153794.06307977738</v>
      </c>
      <c r="K67" s="179">
        <f>[2]CNG!$BA$16</f>
        <v>147039.82221817298</v>
      </c>
      <c r="L67" s="182">
        <f>SUM(J67:K67)</f>
        <v>300833.88529795036</v>
      </c>
      <c r="M67" s="181">
        <f>IF(L67&gt;0,J67/L67,0)</f>
        <v>0.51122586449148655</v>
      </c>
      <c r="N67" s="181">
        <f>IF(L67&gt;0,K67/L67,0)</f>
        <v>0.48877413550851345</v>
      </c>
    </row>
    <row r="68" spans="1:14">
      <c r="A68" s="1"/>
      <c r="B68" s="1"/>
      <c r="C68" s="1"/>
      <c r="D68" s="1"/>
      <c r="E68" s="11"/>
      <c r="F68" s="1"/>
      <c r="G68" s="1"/>
      <c r="H68" s="1"/>
      <c r="J68" s="179"/>
      <c r="K68" s="179"/>
    </row>
    <row r="69" spans="1:14">
      <c r="A69" s="1" t="s">
        <v>81</v>
      </c>
      <c r="B69" s="1"/>
      <c r="C69" s="1"/>
      <c r="D69" s="1"/>
      <c r="E69" s="24">
        <f>'[2]LPG,CNG,Altern.'!$BA$16</f>
        <v>133879.8125</v>
      </c>
      <c r="F69" s="1" t="s">
        <v>82</v>
      </c>
      <c r="G69" s="1"/>
      <c r="H69" s="1"/>
      <c r="J69" s="179">
        <f>[2]LPG!$BB$16</f>
        <v>0</v>
      </c>
      <c r="K69" s="179">
        <f>[2]CNG!$BB$16</f>
        <v>133879.8125</v>
      </c>
      <c r="L69" s="182">
        <f>SUM(J69:K69)</f>
        <v>133879.8125</v>
      </c>
      <c r="M69" s="181">
        <f>IF(L69&gt;0,J69/L69,0)</f>
        <v>0</v>
      </c>
      <c r="N69" s="181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79"/>
      <c r="K70" s="179"/>
    </row>
    <row r="71" spans="1:14">
      <c r="A71" s="1"/>
      <c r="B71" s="1"/>
      <c r="C71" s="1"/>
      <c r="D71" s="1"/>
      <c r="E71" s="11"/>
      <c r="F71" s="1"/>
      <c r="G71" s="1"/>
      <c r="H71" s="1"/>
      <c r="J71" s="179"/>
      <c r="K71" s="179"/>
    </row>
    <row r="72" spans="1:14">
      <c r="A72" s="1" t="s">
        <v>84</v>
      </c>
      <c r="B72" s="1"/>
      <c r="C72" s="1"/>
      <c r="D72" s="1"/>
      <c r="E72" s="24">
        <f>'[2]LPG,CNG,Altern.'!$BB$16</f>
        <v>166954.07279795036</v>
      </c>
      <c r="F72" s="1" t="s">
        <v>85</v>
      </c>
      <c r="G72" s="1"/>
      <c r="H72" s="1"/>
      <c r="J72" s="179">
        <f>[2]LPG!$BC$16</f>
        <v>153794.06307977738</v>
      </c>
      <c r="K72" s="179">
        <f>[2]CNG!$BC$16</f>
        <v>13160.00971817298</v>
      </c>
      <c r="L72" s="182">
        <f>SUM(J72:K72)</f>
        <v>166954.07279795036</v>
      </c>
      <c r="M72" s="181">
        <f>IF(L72&gt;0,J72/L72,0)</f>
        <v>0.92117586892235104</v>
      </c>
      <c r="N72" s="181">
        <f>IF(L72&gt;0,K72/L72,0)</f>
        <v>7.8824131077648921E-2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79"/>
      <c r="K73" s="179"/>
    </row>
    <row r="74" spans="1:14">
      <c r="A74" s="1" t="s">
        <v>86</v>
      </c>
      <c r="B74" s="1"/>
      <c r="C74" s="1"/>
      <c r="D74" s="1"/>
      <c r="E74" s="24">
        <f>'[2]LPG,CNG,Altern.'!$BC$16</f>
        <v>0</v>
      </c>
      <c r="F74" s="1" t="s">
        <v>87</v>
      </c>
      <c r="G74" s="1"/>
      <c r="H74" s="1"/>
      <c r="J74" s="179">
        <f>[2]LPG!$BD$16</f>
        <v>0</v>
      </c>
      <c r="K74" s="179">
        <f>[2]CNG!$BD$16</f>
        <v>0</v>
      </c>
      <c r="L74" s="182">
        <f>SUM(J74:K74)</f>
        <v>0</v>
      </c>
      <c r="M74" s="181">
        <f>IF(L74&gt;0,J74/L74,0)</f>
        <v>0</v>
      </c>
      <c r="N74" s="181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79"/>
      <c r="K75" s="179"/>
    </row>
    <row r="76" spans="1:14">
      <c r="A76" s="1" t="s">
        <v>88</v>
      </c>
      <c r="B76" s="1"/>
      <c r="C76" s="1"/>
      <c r="D76" s="1"/>
      <c r="E76" s="24">
        <f>'[2]LPG,CNG,Altern.'!$BD$16</f>
        <v>166954.07279795036</v>
      </c>
      <c r="F76" s="1" t="s">
        <v>89</v>
      </c>
      <c r="G76" s="1"/>
      <c r="H76" s="1"/>
      <c r="J76" s="179">
        <f>[2]LPG!$BE$16</f>
        <v>153794.06307977738</v>
      </c>
      <c r="K76" s="179">
        <f>[2]CNG!$BE$16</f>
        <v>13160.00971817298</v>
      </c>
      <c r="L76" s="182">
        <f>SUM(J76:K76)</f>
        <v>166954.07279795036</v>
      </c>
      <c r="M76" s="181">
        <f>IF(L76&gt;0,J76/L76,0)</f>
        <v>0.92117586892235104</v>
      </c>
      <c r="N76" s="181">
        <f>IF(L76&gt;0,K76/L76,0)</f>
        <v>7.8824131077648921E-2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79"/>
      <c r="K77" s="179"/>
    </row>
    <row r="78" spans="1:14">
      <c r="A78" s="1" t="s">
        <v>90</v>
      </c>
      <c r="B78" s="1"/>
      <c r="C78" s="1"/>
      <c r="D78" s="1"/>
      <c r="E78" s="24">
        <f>'[2]LPG,CNG,Altern.'!$AX$16</f>
        <v>0</v>
      </c>
      <c r="F78" s="1" t="s">
        <v>95</v>
      </c>
      <c r="G78" s="1"/>
      <c r="H78" s="1"/>
      <c r="J78" s="179">
        <f>[2]LPG!$AY$16</f>
        <v>0</v>
      </c>
      <c r="K78" s="179">
        <f>[2]CNG!$AY$16</f>
        <v>0</v>
      </c>
      <c r="L78" s="182">
        <f>SUM(J78:K78)</f>
        <v>0</v>
      </c>
      <c r="M78" s="181">
        <f>IF(L78&gt;0,J78/L78,0)</f>
        <v>0</v>
      </c>
      <c r="N78" s="181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79"/>
      <c r="K79" s="179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79"/>
      <c r="K80" s="179"/>
    </row>
    <row r="81" spans="1:14">
      <c r="A81" s="1"/>
      <c r="B81" s="1"/>
      <c r="C81" s="1"/>
      <c r="D81" s="1"/>
      <c r="E81" s="11"/>
      <c r="F81" s="1"/>
      <c r="G81" s="1"/>
      <c r="H81" s="1"/>
      <c r="J81" s="179"/>
      <c r="K81" s="179"/>
    </row>
    <row r="82" spans="1:14">
      <c r="A82" s="1" t="s">
        <v>94</v>
      </c>
      <c r="B82" s="1"/>
      <c r="C82" s="1"/>
      <c r="D82" s="1"/>
      <c r="E82" s="24">
        <f>'[2]LPG,CNG,Altern.'!$AY$16</f>
        <v>0</v>
      </c>
      <c r="F82" s="1" t="s">
        <v>96</v>
      </c>
      <c r="G82" s="1"/>
      <c r="H82" s="1"/>
      <c r="J82" s="179">
        <f>[2]LPG!$AZ$16</f>
        <v>0</v>
      </c>
      <c r="K82" s="179">
        <f>[2]CNG!$AZ$16</f>
        <v>0</v>
      </c>
      <c r="L82" s="182">
        <f>SUM(J82:K82)</f>
        <v>0</v>
      </c>
      <c r="M82" s="181">
        <f>IF(L82&gt;0,J82/L82,0)</f>
        <v>0</v>
      </c>
      <c r="N82" s="181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2011-05-24T17:55:28Z</dcterms:modified>
</cp:coreProperties>
</file>