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une Factory\数据\"/>
    </mc:Choice>
  </mc:AlternateContent>
  <bookViews>
    <workbookView xWindow="0" yWindow="0" windowWidth="20490" windowHeight="7770"/>
  </bookViews>
  <sheets>
    <sheet name="Sheet1" sheetId="1" r:id="rId1"/>
    <sheet name="Sheet2" sheetId="2" r:id="rId2"/>
    <sheet name="道具" sheetId="3" r:id="rId3"/>
    <sheet name="装备" sheetId="9" r:id="rId4"/>
    <sheet name="配方" sheetId="8" r:id="rId5"/>
    <sheet name="Sheet4" sheetId="4" r:id="rId6"/>
    <sheet name="Sheet6" sheetId="7" r:id="rId7"/>
    <sheet name="Sheet5" sheetId="5" r:id="rId8"/>
    <sheet name="Sheet8" sheetId="11" r:id="rId9"/>
    <sheet name="Sheet3" sheetId="6" r:id="rId10"/>
    <sheet name="装备属性" sheetId="12" r:id="rId11"/>
    <sheet name="音效" sheetId="13" r:id="rId12"/>
    <sheet name="Sheet7" sheetId="14" r:id="rId13"/>
  </sheets>
  <definedNames>
    <definedName name="_xlnm._FilterDatabase" localSheetId="5" hidden="1">Sheet4!$M$1:$T$1</definedName>
    <definedName name="_xlnm._FilterDatabase" localSheetId="12" hidden="1">Sheet7!$A$1:$C$1</definedName>
    <definedName name="_xlnm._FilterDatabase" localSheetId="8" hidden="1">Sheet8!$K$1:$P$1</definedName>
    <definedName name="_xlnm._FilterDatabase" localSheetId="3" hidden="1">装备!$A$1:$H$21</definedName>
    <definedName name="_xlnm._FilterDatabase" localSheetId="10" hidden="1">装备属性!$A$1:$C$1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4" l="1"/>
  <c r="I7" i="14"/>
  <c r="I8" i="14"/>
  <c r="I9" i="14"/>
  <c r="I10" i="14"/>
  <c r="I11" i="14"/>
  <c r="I12" i="14"/>
  <c r="I5" i="14"/>
  <c r="H6" i="14"/>
  <c r="H7" i="14"/>
  <c r="H8" i="14"/>
  <c r="H9" i="14"/>
  <c r="H10" i="14"/>
  <c r="H11" i="14"/>
  <c r="H12" i="14"/>
  <c r="H5" i="14"/>
  <c r="D6" i="14"/>
  <c r="D7" i="14"/>
  <c r="D8" i="14" s="1"/>
  <c r="D9" i="14" s="1"/>
  <c r="D10" i="14" s="1"/>
  <c r="D11" i="14" s="1"/>
  <c r="D12" i="14" s="1"/>
  <c r="E9" i="14"/>
  <c r="E10" i="14" s="1"/>
  <c r="E11" i="14" s="1"/>
  <c r="E12" i="14" s="1"/>
  <c r="E8" i="14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6" i="13"/>
  <c r="V3" i="12" l="1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18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3" i="12"/>
  <c r="Q4" i="12" l="1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18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3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18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3" i="12"/>
  <c r="H32" i="11" l="1"/>
  <c r="I32" i="11"/>
  <c r="G31" i="11"/>
  <c r="R23" i="11" l="1"/>
  <c r="S23" i="11"/>
  <c r="R24" i="11"/>
  <c r="S24" i="11"/>
  <c r="R25" i="11"/>
  <c r="S25" i="11"/>
  <c r="R26" i="11"/>
  <c r="S26" i="11"/>
  <c r="R27" i="11"/>
  <c r="S27" i="11"/>
  <c r="R28" i="11"/>
  <c r="S28" i="11"/>
  <c r="R29" i="11"/>
  <c r="S29" i="11"/>
  <c r="R30" i="11"/>
  <c r="S30" i="11"/>
  <c r="R31" i="11"/>
  <c r="S31" i="11"/>
  <c r="R9" i="11"/>
  <c r="S9" i="11"/>
  <c r="Q9" i="11"/>
  <c r="Q3" i="11"/>
  <c r="R3" i="11"/>
  <c r="S3" i="11"/>
  <c r="T3" i="11"/>
  <c r="Q4" i="11"/>
  <c r="R4" i="11"/>
  <c r="S4" i="11"/>
  <c r="T4" i="11"/>
  <c r="Q5" i="11"/>
  <c r="R5" i="11"/>
  <c r="S5" i="11"/>
  <c r="T5" i="11"/>
  <c r="Q6" i="11"/>
  <c r="R6" i="11"/>
  <c r="S6" i="11"/>
  <c r="T6" i="11"/>
  <c r="Q7" i="11"/>
  <c r="R7" i="11"/>
  <c r="S7" i="11"/>
  <c r="T7" i="11"/>
  <c r="Q8" i="11"/>
  <c r="R8" i="11"/>
  <c r="S8" i="11"/>
  <c r="T8" i="11"/>
  <c r="T9" i="11"/>
  <c r="Q10" i="11"/>
  <c r="R10" i="11"/>
  <c r="S10" i="11"/>
  <c r="T10" i="11"/>
  <c r="Q11" i="11"/>
  <c r="R11" i="11"/>
  <c r="S11" i="11"/>
  <c r="T11" i="11"/>
  <c r="Q12" i="11"/>
  <c r="R12" i="11"/>
  <c r="S12" i="11"/>
  <c r="T12" i="11"/>
  <c r="Q13" i="11"/>
  <c r="R13" i="11"/>
  <c r="S13" i="11"/>
  <c r="T13" i="11"/>
  <c r="Q14" i="11"/>
  <c r="R14" i="11"/>
  <c r="S14" i="11"/>
  <c r="T14" i="11"/>
  <c r="Q15" i="11"/>
  <c r="R15" i="11"/>
  <c r="S15" i="11"/>
  <c r="T15" i="11"/>
  <c r="Q16" i="11"/>
  <c r="R16" i="11"/>
  <c r="S16" i="11"/>
  <c r="T16" i="11"/>
  <c r="Q17" i="11"/>
  <c r="R17" i="11"/>
  <c r="S17" i="11"/>
  <c r="T17" i="11"/>
  <c r="Q18" i="11"/>
  <c r="R18" i="11"/>
  <c r="S18" i="11"/>
  <c r="T18" i="11"/>
  <c r="Q19" i="11"/>
  <c r="R19" i="11"/>
  <c r="S19" i="11"/>
  <c r="T19" i="11"/>
  <c r="Q20" i="11"/>
  <c r="R20" i="11"/>
  <c r="S20" i="11"/>
  <c r="T20" i="11"/>
  <c r="Q21" i="11"/>
  <c r="R21" i="11"/>
  <c r="S21" i="11"/>
  <c r="T21" i="11"/>
  <c r="Q22" i="11"/>
  <c r="R22" i="11"/>
  <c r="S22" i="11"/>
  <c r="T22" i="11"/>
  <c r="Q23" i="11"/>
  <c r="T23" i="11"/>
  <c r="Q24" i="11"/>
  <c r="T24" i="11"/>
  <c r="Q25" i="11"/>
  <c r="T25" i="11"/>
  <c r="Q26" i="11"/>
  <c r="T26" i="11"/>
  <c r="Q27" i="11"/>
  <c r="T27" i="11"/>
  <c r="Q28" i="11"/>
  <c r="T28" i="11"/>
  <c r="Q29" i="11"/>
  <c r="T29" i="11"/>
  <c r="Q30" i="11"/>
  <c r="T30" i="11"/>
  <c r="Q31" i="11"/>
  <c r="T31" i="11"/>
  <c r="R2" i="11"/>
  <c r="S2" i="11"/>
  <c r="T2" i="11"/>
  <c r="Q2" i="11"/>
  <c r="H3" i="12"/>
  <c r="H4" i="12"/>
  <c r="H5" i="12"/>
  <c r="H6" i="12"/>
  <c r="H7" i="12"/>
  <c r="G10" i="11" s="1"/>
  <c r="H8" i="12"/>
  <c r="G13" i="11" s="1"/>
  <c r="H9" i="12"/>
  <c r="G17" i="11" s="1"/>
  <c r="H10" i="12"/>
  <c r="G20" i="11" s="1"/>
  <c r="H11" i="12"/>
  <c r="G21" i="11" s="1"/>
  <c r="H12" i="12"/>
  <c r="H13" i="12"/>
  <c r="H14" i="12"/>
  <c r="H15" i="12"/>
  <c r="H16" i="12"/>
  <c r="G28" i="11" s="1"/>
  <c r="H17" i="12"/>
  <c r="G30" i="11" s="1"/>
  <c r="H18" i="12"/>
  <c r="G26" i="11" s="1"/>
  <c r="H19" i="12"/>
  <c r="G3" i="11" s="1"/>
  <c r="H20" i="12"/>
  <c r="H21" i="12"/>
  <c r="H22" i="12"/>
  <c r="H23" i="12"/>
  <c r="H24" i="12"/>
  <c r="G12" i="11" s="1"/>
  <c r="H25" i="12"/>
  <c r="G14" i="11" s="1"/>
  <c r="H26" i="12"/>
  <c r="G15" i="11" s="1"/>
  <c r="H27" i="12"/>
  <c r="G16" i="11" s="1"/>
  <c r="H28" i="12"/>
  <c r="H29" i="12"/>
  <c r="H30" i="12"/>
  <c r="H31" i="12"/>
  <c r="H32" i="12"/>
  <c r="G27" i="11"/>
  <c r="G7" i="11"/>
  <c r="G11" i="11"/>
  <c r="G23" i="11"/>
  <c r="G4" i="11"/>
  <c r="G5" i="11"/>
  <c r="G6" i="11"/>
  <c r="G8" i="11"/>
  <c r="G9" i="11"/>
  <c r="G18" i="11"/>
  <c r="G19" i="11"/>
  <c r="G22" i="11"/>
  <c r="G24" i="11"/>
  <c r="G25" i="11"/>
  <c r="G29" i="11"/>
  <c r="H31" i="11"/>
  <c r="G2" i="11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O4" i="12"/>
  <c r="P4" i="12"/>
  <c r="O5" i="12"/>
  <c r="P5" i="12"/>
  <c r="O6" i="12"/>
  <c r="P6" i="12"/>
  <c r="O7" i="12"/>
  <c r="P7" i="12"/>
  <c r="O8" i="12"/>
  <c r="P8" i="12"/>
  <c r="O9" i="12"/>
  <c r="P9" i="12"/>
  <c r="O10" i="12"/>
  <c r="P10" i="12"/>
  <c r="O11" i="12"/>
  <c r="P11" i="12"/>
  <c r="O12" i="12"/>
  <c r="P12" i="12"/>
  <c r="O13" i="12"/>
  <c r="P13" i="12"/>
  <c r="O14" i="12"/>
  <c r="P14" i="12"/>
  <c r="O15" i="12"/>
  <c r="P15" i="12"/>
  <c r="O16" i="12"/>
  <c r="P16" i="12"/>
  <c r="O17" i="12"/>
  <c r="P17" i="12"/>
  <c r="O18" i="12"/>
  <c r="P18" i="12"/>
  <c r="O19" i="12"/>
  <c r="P19" i="12"/>
  <c r="O20" i="12"/>
  <c r="P20" i="12"/>
  <c r="O21" i="12"/>
  <c r="P21" i="12"/>
  <c r="O22" i="12"/>
  <c r="P22" i="12"/>
  <c r="O23" i="12"/>
  <c r="P23" i="12"/>
  <c r="O24" i="12"/>
  <c r="P24" i="12"/>
  <c r="O25" i="12"/>
  <c r="P25" i="12"/>
  <c r="O26" i="12"/>
  <c r="P26" i="12"/>
  <c r="O27" i="12"/>
  <c r="P27" i="12"/>
  <c r="O28" i="12"/>
  <c r="P28" i="12"/>
  <c r="O29" i="12"/>
  <c r="P29" i="12"/>
  <c r="O30" i="12"/>
  <c r="P30" i="12"/>
  <c r="O31" i="12"/>
  <c r="P31" i="12"/>
  <c r="O32" i="12"/>
  <c r="P32" i="12"/>
  <c r="N3" i="12"/>
  <c r="O3" i="12"/>
  <c r="P3" i="12"/>
  <c r="W12" i="12"/>
  <c r="W13" i="12"/>
  <c r="W14" i="12" s="1"/>
  <c r="Y16" i="12"/>
  <c r="AB3" i="12"/>
  <c r="AB4" i="12"/>
  <c r="AB5" i="12"/>
  <c r="AB6" i="12"/>
  <c r="AB7" i="12"/>
  <c r="AB8" i="12"/>
  <c r="AB9" i="12"/>
  <c r="AB17" i="12" s="1"/>
  <c r="AB2" i="12"/>
  <c r="AA3" i="12"/>
  <c r="AA4" i="12"/>
  <c r="AA5" i="12"/>
  <c r="AA6" i="12"/>
  <c r="AA7" i="12"/>
  <c r="AA8" i="12"/>
  <c r="AA9" i="12"/>
  <c r="AA17" i="12" s="1"/>
  <c r="AA2" i="12"/>
  <c r="Z3" i="12"/>
  <c r="Z11" i="12" s="1"/>
  <c r="Z4" i="12"/>
  <c r="Z12" i="12" s="1"/>
  <c r="Z5" i="12"/>
  <c r="Z13" i="12" s="1"/>
  <c r="Z6" i="12"/>
  <c r="Z14" i="12" s="1"/>
  <c r="Z7" i="12"/>
  <c r="Z15" i="12" s="1"/>
  <c r="Z8" i="12"/>
  <c r="Z16" i="12" s="1"/>
  <c r="Z9" i="12"/>
  <c r="Z17" i="12" s="1"/>
  <c r="Z2" i="12"/>
  <c r="Z10" i="12" s="1"/>
  <c r="Y3" i="12"/>
  <c r="Y11" i="12" s="1"/>
  <c r="Y4" i="12"/>
  <c r="Y12" i="12" s="1"/>
  <c r="Y5" i="12"/>
  <c r="Y13" i="12" s="1"/>
  <c r="Y6" i="12"/>
  <c r="Y14" i="12" s="1"/>
  <c r="Y7" i="12"/>
  <c r="Y15" i="12" s="1"/>
  <c r="Y8" i="12"/>
  <c r="Y9" i="12"/>
  <c r="Y17" i="12" s="1"/>
  <c r="Y2" i="12"/>
  <c r="Y10" i="12" s="1"/>
  <c r="H7" i="11" l="1"/>
  <c r="H20" i="11"/>
  <c r="H2" i="11"/>
  <c r="H27" i="11"/>
  <c r="H30" i="11"/>
  <c r="H12" i="11"/>
  <c r="H13" i="11"/>
  <c r="H10" i="11"/>
  <c r="H5" i="11"/>
  <c r="H24" i="11"/>
  <c r="H4" i="11"/>
  <c r="H18" i="11"/>
  <c r="H26" i="11"/>
  <c r="H9" i="11"/>
  <c r="H28" i="11"/>
  <c r="H6" i="11"/>
  <c r="H25" i="11"/>
  <c r="H22" i="11"/>
  <c r="H23" i="11"/>
  <c r="H15" i="11"/>
  <c r="H14" i="11"/>
  <c r="H17" i="11"/>
  <c r="H8" i="11"/>
  <c r="H29" i="11"/>
  <c r="H19" i="11"/>
  <c r="H11" i="11"/>
  <c r="H16" i="11"/>
  <c r="H3" i="11"/>
  <c r="H21" i="11"/>
  <c r="J32" i="11"/>
  <c r="F32" i="11" s="1"/>
  <c r="I19" i="11"/>
  <c r="I6" i="11"/>
  <c r="I31" i="11"/>
  <c r="I25" i="11"/>
  <c r="I16" i="11"/>
  <c r="I15" i="11"/>
  <c r="J15" i="11" s="1"/>
  <c r="F15" i="11" s="1"/>
  <c r="I30" i="11"/>
  <c r="I9" i="11"/>
  <c r="I23" i="11"/>
  <c r="I27" i="11"/>
  <c r="I7" i="11"/>
  <c r="I22" i="11"/>
  <c r="J22" i="11" s="1"/>
  <c r="F22" i="11" s="1"/>
  <c r="I26" i="11"/>
  <c r="I14" i="11"/>
  <c r="I29" i="11"/>
  <c r="I13" i="11"/>
  <c r="I17" i="11"/>
  <c r="J17" i="11" s="1"/>
  <c r="F17" i="11" s="1"/>
  <c r="I12" i="11"/>
  <c r="I28" i="11"/>
  <c r="I20" i="11"/>
  <c r="I11" i="11"/>
  <c r="I24" i="11"/>
  <c r="I8" i="11"/>
  <c r="I21" i="11"/>
  <c r="I10" i="11"/>
  <c r="I18" i="11"/>
  <c r="J31" i="11"/>
  <c r="F31" i="11" s="1"/>
  <c r="I2" i="11"/>
  <c r="J16" i="11"/>
  <c r="F16" i="11" s="1"/>
  <c r="I3" i="11"/>
  <c r="J3" i="11" s="1"/>
  <c r="F3" i="11" s="1"/>
  <c r="I5" i="11"/>
  <c r="I4" i="11"/>
  <c r="J9" i="11" l="1"/>
  <c r="F9" i="11" s="1"/>
  <c r="J11" i="11"/>
  <c r="F11" i="11" s="1"/>
  <c r="J2" i="11"/>
  <c r="F2" i="11" s="1"/>
  <c r="J24" i="11"/>
  <c r="F24" i="11" s="1"/>
  <c r="J14" i="11"/>
  <c r="F14" i="11" s="1"/>
  <c r="J20" i="11"/>
  <c r="F20" i="11" s="1"/>
  <c r="J28" i="11"/>
  <c r="F28" i="11" s="1"/>
  <c r="J12" i="11"/>
  <c r="F12" i="11" s="1"/>
  <c r="J25" i="11"/>
  <c r="F25" i="11" s="1"/>
  <c r="J6" i="11"/>
  <c r="F6" i="11" s="1"/>
  <c r="J10" i="11"/>
  <c r="F10" i="11" s="1"/>
  <c r="J4" i="11"/>
  <c r="F4" i="11" s="1"/>
  <c r="J21" i="11"/>
  <c r="F21" i="11" s="1"/>
  <c r="J13" i="11"/>
  <c r="F13" i="11" s="1"/>
  <c r="J26" i="11"/>
  <c r="F26" i="11" s="1"/>
  <c r="J7" i="11"/>
  <c r="F7" i="11" s="1"/>
  <c r="J18" i="11"/>
  <c r="F18" i="11" s="1"/>
  <c r="J27" i="11"/>
  <c r="F27" i="11" s="1"/>
  <c r="J23" i="11"/>
  <c r="F23" i="11" s="1"/>
  <c r="J19" i="11"/>
  <c r="F19" i="11" s="1"/>
  <c r="J5" i="11"/>
  <c r="F5" i="11" s="1"/>
  <c r="J8" i="11"/>
  <c r="F8" i="11" s="1"/>
  <c r="J29" i="11"/>
  <c r="F29" i="11" s="1"/>
  <c r="J30" i="11"/>
  <c r="F30" i="11" s="1"/>
  <c r="AA16" i="12"/>
  <c r="AB16" i="12"/>
  <c r="AA11" i="12"/>
  <c r="AB11" i="12"/>
  <c r="AA12" i="12"/>
  <c r="AB12" i="12"/>
  <c r="AA13" i="12"/>
  <c r="AB13" i="12"/>
  <c r="AA14" i="12"/>
  <c r="AB14" i="12"/>
  <c r="AA15" i="12"/>
  <c r="AB15" i="12"/>
  <c r="AA10" i="12"/>
  <c r="AB10" i="12"/>
  <c r="D11" i="7" l="1"/>
  <c r="E11" i="7"/>
  <c r="D25" i="7"/>
  <c r="E25" i="7"/>
  <c r="D39" i="7"/>
  <c r="E39" i="7"/>
  <c r="D53" i="7"/>
  <c r="E53" i="7"/>
  <c r="D67" i="7"/>
  <c r="E67" i="7"/>
  <c r="D81" i="7"/>
  <c r="E81" i="7"/>
  <c r="D95" i="7"/>
  <c r="E95" i="7"/>
  <c r="D109" i="7"/>
  <c r="E109" i="7"/>
  <c r="D29" i="7"/>
  <c r="D1" i="7" l="1"/>
  <c r="T109" i="7" l="1"/>
  <c r="Q109" i="7"/>
  <c r="N109" i="7"/>
  <c r="K109" i="7"/>
  <c r="H109" i="7"/>
  <c r="C110" i="7"/>
  <c r="P100" i="7"/>
  <c r="M100" i="7"/>
  <c r="J100" i="7"/>
  <c r="G100" i="7"/>
  <c r="S99" i="7"/>
  <c r="P99" i="7"/>
  <c r="M99" i="7"/>
  <c r="J99" i="7"/>
  <c r="G99" i="7"/>
  <c r="D99" i="7"/>
  <c r="T95" i="7"/>
  <c r="Q95" i="7"/>
  <c r="N95" i="7"/>
  <c r="K95" i="7"/>
  <c r="H95" i="7"/>
  <c r="P86" i="7"/>
  <c r="M86" i="7"/>
  <c r="J86" i="7"/>
  <c r="G86" i="7"/>
  <c r="S85" i="7"/>
  <c r="P85" i="7"/>
  <c r="M85" i="7"/>
  <c r="J85" i="7"/>
  <c r="G85" i="7"/>
  <c r="D85" i="7"/>
  <c r="T81" i="7"/>
  <c r="Q81" i="7"/>
  <c r="N81" i="7"/>
  <c r="K81" i="7"/>
  <c r="H81" i="7"/>
  <c r="P72" i="7"/>
  <c r="M72" i="7"/>
  <c r="J72" i="7"/>
  <c r="G72" i="7"/>
  <c r="S71" i="7"/>
  <c r="P71" i="7"/>
  <c r="M71" i="7"/>
  <c r="J71" i="7"/>
  <c r="J81" i="7" s="1"/>
  <c r="G71" i="7"/>
  <c r="G81" i="7" s="1"/>
  <c r="F82" i="7" s="1"/>
  <c r="D71" i="7"/>
  <c r="C82" i="7" s="1"/>
  <c r="T67" i="7"/>
  <c r="Q67" i="7"/>
  <c r="N67" i="7"/>
  <c r="K67" i="7"/>
  <c r="H67" i="7"/>
  <c r="P58" i="7"/>
  <c r="M58" i="7"/>
  <c r="J58" i="7"/>
  <c r="G58" i="7"/>
  <c r="S57" i="7"/>
  <c r="P57" i="7"/>
  <c r="M57" i="7"/>
  <c r="J57" i="7"/>
  <c r="G57" i="7"/>
  <c r="D57" i="7"/>
  <c r="C68" i="7" s="1"/>
  <c r="T53" i="7"/>
  <c r="Q53" i="7"/>
  <c r="N53" i="7"/>
  <c r="K53" i="7"/>
  <c r="H53" i="7"/>
  <c r="P44" i="7"/>
  <c r="M44" i="7"/>
  <c r="J44" i="7"/>
  <c r="G44" i="7"/>
  <c r="S43" i="7"/>
  <c r="P43" i="7"/>
  <c r="M43" i="7"/>
  <c r="J43" i="7"/>
  <c r="G43" i="7"/>
  <c r="D43" i="7"/>
  <c r="T39" i="7"/>
  <c r="Q39" i="7"/>
  <c r="N39" i="7"/>
  <c r="K39" i="7"/>
  <c r="H39" i="7"/>
  <c r="P30" i="7"/>
  <c r="M30" i="7"/>
  <c r="J30" i="7"/>
  <c r="G30" i="7"/>
  <c r="S29" i="7"/>
  <c r="P29" i="7"/>
  <c r="M29" i="7"/>
  <c r="J29" i="7"/>
  <c r="G29" i="7"/>
  <c r="T25" i="7"/>
  <c r="Q25" i="7"/>
  <c r="N25" i="7"/>
  <c r="K25" i="7"/>
  <c r="H25" i="7"/>
  <c r="P16" i="7"/>
  <c r="M16" i="7"/>
  <c r="J16" i="7"/>
  <c r="G16" i="7"/>
  <c r="S15" i="7"/>
  <c r="P15" i="7"/>
  <c r="M15" i="7"/>
  <c r="J15" i="7"/>
  <c r="G15" i="7"/>
  <c r="D15" i="7"/>
  <c r="C26" i="7" s="1"/>
  <c r="T11" i="7"/>
  <c r="Q11" i="7"/>
  <c r="N11" i="7"/>
  <c r="K11" i="7"/>
  <c r="H11" i="7"/>
  <c r="P2" i="7"/>
  <c r="M2" i="7"/>
  <c r="J2" i="7"/>
  <c r="S1" i="7"/>
  <c r="P1" i="7"/>
  <c r="M1" i="7"/>
  <c r="J1" i="7"/>
  <c r="G2" i="7"/>
  <c r="G1" i="7"/>
  <c r="C12" i="7"/>
  <c r="C40" i="7" l="1"/>
  <c r="I82" i="7"/>
  <c r="G11" i="7"/>
  <c r="F12" i="7" s="1"/>
  <c r="M11" i="7"/>
  <c r="L12" i="7" s="1"/>
  <c r="S11" i="7"/>
  <c r="R12" i="7" s="1"/>
  <c r="G109" i="7"/>
  <c r="F110" i="7" s="1"/>
  <c r="S109" i="7"/>
  <c r="R110" i="7" s="1"/>
  <c r="G53" i="7"/>
  <c r="F54" i="7" s="1"/>
  <c r="G25" i="7"/>
  <c r="F26" i="7" s="1"/>
  <c r="S67" i="7"/>
  <c r="R68" i="7" s="1"/>
  <c r="J11" i="7"/>
  <c r="I12" i="7" s="1"/>
  <c r="P39" i="7"/>
  <c r="O40" i="7" s="1"/>
  <c r="P11" i="7"/>
  <c r="O12" i="7" s="1"/>
  <c r="G39" i="7"/>
  <c r="F40" i="7" s="1"/>
  <c r="J109" i="7"/>
  <c r="I110" i="7" s="1"/>
  <c r="M109" i="7"/>
  <c r="L110" i="7" s="1"/>
  <c r="P109" i="7"/>
  <c r="O110" i="7" s="1"/>
  <c r="S95" i="7"/>
  <c r="R96" i="7" s="1"/>
  <c r="C96" i="7"/>
  <c r="G95" i="7"/>
  <c r="F96" i="7" s="1"/>
  <c r="J95" i="7"/>
  <c r="I96" i="7" s="1"/>
  <c r="M95" i="7"/>
  <c r="L96" i="7" s="1"/>
  <c r="P95" i="7"/>
  <c r="O96" i="7" s="1"/>
  <c r="M81" i="7"/>
  <c r="L82" i="7" s="1"/>
  <c r="P81" i="7"/>
  <c r="O82" i="7" s="1"/>
  <c r="S81" i="7"/>
  <c r="R82" i="7" s="1"/>
  <c r="G67" i="7"/>
  <c r="F68" i="7" s="1"/>
  <c r="J67" i="7"/>
  <c r="I68" i="7" s="1"/>
  <c r="M67" i="7"/>
  <c r="L68" i="7" s="1"/>
  <c r="P67" i="7"/>
  <c r="O68" i="7" s="1"/>
  <c r="M39" i="7"/>
  <c r="L40" i="7" s="1"/>
  <c r="C54" i="7"/>
  <c r="J53" i="7"/>
  <c r="I54" i="7" s="1"/>
  <c r="M53" i="7"/>
  <c r="L54" i="7" s="1"/>
  <c r="P53" i="7"/>
  <c r="O54" i="7" s="1"/>
  <c r="S53" i="7"/>
  <c r="R54" i="7" s="1"/>
  <c r="J39" i="7"/>
  <c r="I40" i="7" s="1"/>
  <c r="S39" i="7"/>
  <c r="R40" i="7" s="1"/>
  <c r="J25" i="7"/>
  <c r="I26" i="7" s="1"/>
  <c r="M25" i="7"/>
  <c r="L26" i="7" s="1"/>
  <c r="P25" i="7"/>
  <c r="O26" i="7" s="1"/>
  <c r="S25" i="7"/>
  <c r="R26" i="7" s="1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1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2" i="5"/>
  <c r="O3" i="5"/>
  <c r="O4" i="5"/>
  <c r="O5" i="5"/>
  <c r="O6" i="5"/>
  <c r="O7" i="5"/>
  <c r="O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1" i="5"/>
  <c r="A12" i="7" l="1"/>
  <c r="A110" i="7"/>
  <c r="A96" i="7"/>
  <c r="A82" i="7"/>
  <c r="A68" i="7"/>
  <c r="A40" i="7"/>
  <c r="A26" i="7"/>
  <c r="A54" i="7"/>
  <c r="I8" i="2"/>
</calcChain>
</file>

<file path=xl/sharedStrings.xml><?xml version="1.0" encoding="utf-8"?>
<sst xmlns="http://schemas.openxmlformats.org/spreadsheetml/2006/main" count="2572" uniqueCount="910">
  <si>
    <t>魔法小屋</t>
    <phoneticPr fontId="1" type="noConversion"/>
  </si>
  <si>
    <t>工具店</t>
    <phoneticPr fontId="1" type="noConversion"/>
  </si>
  <si>
    <t>饭店</t>
    <phoneticPr fontId="1" type="noConversion"/>
  </si>
  <si>
    <t>道具店</t>
    <phoneticPr fontId="1" type="noConversion"/>
  </si>
  <si>
    <t>饭店</t>
    <phoneticPr fontId="1" type="noConversion"/>
  </si>
  <si>
    <t>家具店</t>
    <phoneticPr fontId="1" type="noConversion"/>
  </si>
  <si>
    <t>动物店</t>
    <phoneticPr fontId="1" type="noConversion"/>
  </si>
  <si>
    <t>城门</t>
    <phoneticPr fontId="1" type="noConversion"/>
  </si>
  <si>
    <t>广场</t>
    <phoneticPr fontId="1" type="noConversion"/>
  </si>
  <si>
    <t>价值设定</t>
    <phoneticPr fontId="1" type="noConversion"/>
  </si>
  <si>
    <t>1HP=1</t>
    <phoneticPr fontId="1" type="noConversion"/>
  </si>
  <si>
    <t>1AT=1</t>
    <phoneticPr fontId="1" type="noConversion"/>
  </si>
  <si>
    <t>1DF=1</t>
    <phoneticPr fontId="1" type="noConversion"/>
  </si>
  <si>
    <t>1Power=1</t>
    <phoneticPr fontId="1" type="noConversion"/>
  </si>
  <si>
    <t>1金币=1</t>
    <phoneticPr fontId="1" type="noConversion"/>
  </si>
  <si>
    <t>1红晶=100</t>
    <phoneticPr fontId="1" type="noConversion"/>
  </si>
  <si>
    <t>农田</t>
    <phoneticPr fontId="1" type="noConversion"/>
  </si>
  <si>
    <t>开垦数</t>
    <phoneticPr fontId="1" type="noConversion"/>
  </si>
  <si>
    <t>每块农田数</t>
    <phoneticPr fontId="1" type="noConversion"/>
  </si>
  <si>
    <t>总Rp</t>
    <phoneticPr fontId="1" type="noConversion"/>
  </si>
  <si>
    <t>消耗Rp</t>
    <phoneticPr fontId="1" type="noConversion"/>
  </si>
  <si>
    <t>金币</t>
    <phoneticPr fontId="1" type="noConversion"/>
  </si>
  <si>
    <t>金币递增</t>
    <phoneticPr fontId="1" type="noConversion"/>
  </si>
  <si>
    <t>总消耗</t>
    <phoneticPr fontId="1" type="noConversion"/>
  </si>
  <si>
    <t>制造</t>
    <phoneticPr fontId="1" type="noConversion"/>
  </si>
  <si>
    <t>配方消耗RP=生产道具价值</t>
    <phoneticPr fontId="1" type="noConversion"/>
  </si>
  <si>
    <t>种子</t>
    <phoneticPr fontId="1" type="noConversion"/>
  </si>
  <si>
    <t>植物</t>
    <phoneticPr fontId="1" type="noConversion"/>
  </si>
  <si>
    <t>作物名称</t>
  </si>
  <si>
    <t>白菜</t>
  </si>
  <si>
    <t>卷心菜</t>
  </si>
  <si>
    <t>洋葱</t>
  </si>
  <si>
    <t>南瓜</t>
  </si>
  <si>
    <t>黄瓜</t>
  </si>
  <si>
    <t>玉米</t>
  </si>
  <si>
    <t>番茄</t>
  </si>
  <si>
    <t>茄子</t>
  </si>
  <si>
    <t>红薯</t>
  </si>
  <si>
    <t>马铃薯</t>
  </si>
  <si>
    <t>胡萝卜</t>
  </si>
  <si>
    <t>青椒</t>
  </si>
  <si>
    <t>菠菜</t>
  </si>
  <si>
    <t>芜菁</t>
  </si>
  <si>
    <t>萝卜</t>
  </si>
  <si>
    <t>大葱</t>
  </si>
  <si>
    <t>竹笋</t>
    <phoneticPr fontId="1" type="noConversion"/>
  </si>
  <si>
    <t>冬、春</t>
    <phoneticPr fontId="1" type="noConversion"/>
  </si>
  <si>
    <t>冬</t>
    <phoneticPr fontId="1" type="noConversion"/>
  </si>
  <si>
    <t>春夏</t>
    <phoneticPr fontId="1" type="noConversion"/>
  </si>
  <si>
    <r>
      <rPr>
        <sz val="9"/>
        <color theme="1"/>
        <rFont val="宋体"/>
        <family val="2"/>
        <charset val="134"/>
      </rPr>
      <t>夏秋</t>
    </r>
    <phoneticPr fontId="1" type="noConversion"/>
  </si>
  <si>
    <t>小麦</t>
  </si>
  <si>
    <t>小麦</t>
    <phoneticPr fontId="1" type="noConversion"/>
  </si>
  <si>
    <t>春秋</t>
    <phoneticPr fontId="1" type="noConversion"/>
  </si>
  <si>
    <t>春</t>
  </si>
  <si>
    <t>春</t>
    <phoneticPr fontId="1" type="noConversion"/>
  </si>
  <si>
    <t>食材</t>
    <phoneticPr fontId="1" type="noConversion"/>
  </si>
  <si>
    <t>米饭</t>
    <phoneticPr fontId="1" type="noConversion"/>
  </si>
  <si>
    <t>面粉</t>
    <phoneticPr fontId="1" type="noConversion"/>
  </si>
  <si>
    <t>发酵粉</t>
    <phoneticPr fontId="1" type="noConversion"/>
  </si>
  <si>
    <t>盐</t>
    <phoneticPr fontId="1" type="noConversion"/>
  </si>
  <si>
    <t>糖</t>
    <phoneticPr fontId="1" type="noConversion"/>
  </si>
  <si>
    <t>可可</t>
    <phoneticPr fontId="1" type="noConversion"/>
  </si>
  <si>
    <t>饭店</t>
    <phoneticPr fontId="1" type="noConversion"/>
  </si>
  <si>
    <t>杂货铺</t>
    <phoneticPr fontId="1" type="noConversion"/>
  </si>
  <si>
    <t>种子</t>
    <phoneticPr fontId="1" type="noConversion"/>
  </si>
  <si>
    <t>厨具</t>
    <phoneticPr fontId="1" type="noConversion"/>
  </si>
  <si>
    <t>食物</t>
    <phoneticPr fontId="1" type="noConversion"/>
  </si>
  <si>
    <t>工具店</t>
    <phoneticPr fontId="1" type="noConversion"/>
  </si>
  <si>
    <t>工具台</t>
    <phoneticPr fontId="1" type="noConversion"/>
  </si>
  <si>
    <t>武器</t>
    <phoneticPr fontId="1" type="noConversion"/>
  </si>
  <si>
    <t>防具</t>
    <phoneticPr fontId="1" type="noConversion"/>
  </si>
  <si>
    <t>家具店</t>
    <phoneticPr fontId="1" type="noConversion"/>
  </si>
  <si>
    <t>家具</t>
    <phoneticPr fontId="1" type="noConversion"/>
  </si>
  <si>
    <t>魔法小屋</t>
    <phoneticPr fontId="1" type="noConversion"/>
  </si>
  <si>
    <t>药剂</t>
    <phoneticPr fontId="1" type="noConversion"/>
  </si>
  <si>
    <t>药剂配方</t>
    <phoneticPr fontId="1" type="noConversion"/>
  </si>
  <si>
    <t>食物配方</t>
    <phoneticPr fontId="1" type="noConversion"/>
  </si>
  <si>
    <t>装备配方</t>
    <phoneticPr fontId="1" type="noConversion"/>
  </si>
  <si>
    <t>药剂台</t>
    <phoneticPr fontId="1" type="noConversion"/>
  </si>
  <si>
    <t>牧场</t>
    <phoneticPr fontId="1" type="noConversion"/>
  </si>
  <si>
    <t>鸡</t>
    <phoneticPr fontId="1" type="noConversion"/>
  </si>
  <si>
    <t>牛</t>
    <phoneticPr fontId="1" type="noConversion"/>
  </si>
  <si>
    <t>羊</t>
    <phoneticPr fontId="1" type="noConversion"/>
  </si>
  <si>
    <t>动物店</t>
    <phoneticPr fontId="1" type="noConversion"/>
  </si>
  <si>
    <t>牧草</t>
  </si>
  <si>
    <t>牧草</t>
    <phoneticPr fontId="1" type="noConversion"/>
  </si>
  <si>
    <t>动物</t>
    <phoneticPr fontId="1" type="noConversion"/>
  </si>
  <si>
    <t>鸡蛋</t>
    <phoneticPr fontId="1" type="noConversion"/>
  </si>
  <si>
    <t>羊毛</t>
    <phoneticPr fontId="1" type="noConversion"/>
  </si>
  <si>
    <t>牛奶</t>
    <phoneticPr fontId="1" type="noConversion"/>
  </si>
  <si>
    <t>猪</t>
    <phoneticPr fontId="1" type="noConversion"/>
  </si>
  <si>
    <t>鸡肉</t>
    <phoneticPr fontId="1" type="noConversion"/>
  </si>
  <si>
    <t>牛肉</t>
    <phoneticPr fontId="1" type="noConversion"/>
  </si>
  <si>
    <t>羊肉</t>
    <phoneticPr fontId="1" type="noConversion"/>
  </si>
  <si>
    <t>猪肉</t>
    <phoneticPr fontId="1" type="noConversion"/>
  </si>
  <si>
    <t>芜菁</t>
    <phoneticPr fontId="1" type="noConversion"/>
  </si>
  <si>
    <t>腌芜菁</t>
  </si>
  <si>
    <t>腌芜菁</t>
    <phoneticPr fontId="1" type="noConversion"/>
  </si>
  <si>
    <t>腌黄瓜</t>
  </si>
  <si>
    <r>
      <rPr>
        <sz val="9"/>
        <color theme="1"/>
        <rFont val="宋体"/>
        <family val="2"/>
        <charset val="134"/>
      </rPr>
      <t>腌黄瓜</t>
    </r>
    <phoneticPr fontId="1" type="noConversion"/>
  </si>
  <si>
    <r>
      <rPr>
        <sz val="9"/>
        <color theme="1"/>
        <rFont val="宋体"/>
        <family val="2"/>
        <charset val="134"/>
      </rPr>
      <t>腌萝卜</t>
    </r>
    <phoneticPr fontId="1" type="noConversion"/>
  </si>
  <si>
    <t>凉拌西红柿</t>
    <phoneticPr fontId="1" type="noConversion"/>
  </si>
  <si>
    <t>竹笋饭</t>
  </si>
  <si>
    <t>鲑鱼饭团</t>
  </si>
  <si>
    <t>奶酪</t>
  </si>
  <si>
    <r>
      <rPr>
        <sz val="9"/>
        <color rgb="FF000000"/>
        <rFont val="宋体"/>
        <family val="2"/>
        <charset val="134"/>
      </rPr>
      <t>鱼刺身</t>
    </r>
    <phoneticPr fontId="1" type="noConversion"/>
  </si>
  <si>
    <t>清炒蔬菜</t>
    <phoneticPr fontId="1" type="noConversion"/>
  </si>
  <si>
    <t>番茄炒鸡蛋</t>
    <phoneticPr fontId="1" type="noConversion"/>
  </si>
  <si>
    <t>萝卜炖牛肉</t>
    <phoneticPr fontId="1" type="noConversion"/>
  </si>
  <si>
    <t>烤红薯</t>
    <phoneticPr fontId="1" type="noConversion"/>
  </si>
  <si>
    <t>烤玉米</t>
    <phoneticPr fontId="1" type="noConversion"/>
  </si>
  <si>
    <t>炖羊肉</t>
    <phoneticPr fontId="1" type="noConversion"/>
  </si>
  <si>
    <t>盐焗鸡</t>
    <phoneticPr fontId="1" type="noConversion"/>
  </si>
  <si>
    <t>地三鲜</t>
    <phoneticPr fontId="1" type="noConversion"/>
  </si>
  <si>
    <t>炒饭</t>
  </si>
  <si>
    <t>玉米片</t>
  </si>
  <si>
    <t>饺子</t>
  </si>
  <si>
    <t>紫甘蓝</t>
    <phoneticPr fontId="1" type="noConversion"/>
  </si>
  <si>
    <t>葡萄</t>
  </si>
  <si>
    <t>葡萄</t>
    <phoneticPr fontId="1" type="noConversion"/>
  </si>
  <si>
    <t>蓝莓</t>
  </si>
  <si>
    <t>蓝莓</t>
    <phoneticPr fontId="1" type="noConversion"/>
  </si>
  <si>
    <t>辣椒</t>
  </si>
  <si>
    <t>辣椒</t>
    <phoneticPr fontId="1" type="noConversion"/>
  </si>
  <si>
    <t>大蒜</t>
  </si>
  <si>
    <t>大蒜</t>
    <phoneticPr fontId="1" type="noConversion"/>
  </si>
  <si>
    <t>草莓</t>
  </si>
  <si>
    <t>草莓</t>
    <phoneticPr fontId="1" type="noConversion"/>
  </si>
  <si>
    <t>兔</t>
    <phoneticPr fontId="1" type="noConversion"/>
  </si>
  <si>
    <t>马</t>
    <phoneticPr fontId="1" type="noConversion"/>
  </si>
  <si>
    <t>狗</t>
    <phoneticPr fontId="1" type="noConversion"/>
  </si>
  <si>
    <t>产出</t>
    <phoneticPr fontId="1" type="noConversion"/>
  </si>
  <si>
    <t>兔耳</t>
    <phoneticPr fontId="1" type="noConversion"/>
  </si>
  <si>
    <t>马尾</t>
    <phoneticPr fontId="1" type="noConversion"/>
  </si>
  <si>
    <t>犬齿</t>
    <phoneticPr fontId="1" type="noConversion"/>
  </si>
  <si>
    <t>产出价值</t>
    <phoneticPr fontId="1" type="noConversion"/>
  </si>
  <si>
    <t>攻击力</t>
    <phoneticPr fontId="1" type="noConversion"/>
  </si>
  <si>
    <t>防御力</t>
    <phoneticPr fontId="1" type="noConversion"/>
  </si>
  <si>
    <t>类别</t>
    <phoneticPr fontId="1" type="noConversion"/>
  </si>
  <si>
    <t>防具材料</t>
    <phoneticPr fontId="1" type="noConversion"/>
  </si>
  <si>
    <t>武器材料</t>
    <phoneticPr fontId="1" type="noConversion"/>
  </si>
  <si>
    <t>季节</t>
    <phoneticPr fontId="1" type="noConversion"/>
  </si>
  <si>
    <t>生长期</t>
    <phoneticPr fontId="1" type="noConversion"/>
  </si>
  <si>
    <t>循环数</t>
    <phoneticPr fontId="1" type="noConversion"/>
  </si>
  <si>
    <t>产出物价值</t>
    <phoneticPr fontId="1" type="noConversion"/>
  </si>
  <si>
    <t>春、夏、秋</t>
    <phoneticPr fontId="1" type="noConversion"/>
  </si>
  <si>
    <t>春、夏</t>
    <phoneticPr fontId="1" type="noConversion"/>
  </si>
  <si>
    <t>夏、秋</t>
    <phoneticPr fontId="1" type="noConversion"/>
  </si>
  <si>
    <t>循环间隔</t>
    <phoneticPr fontId="1" type="noConversion"/>
  </si>
  <si>
    <t>秋</t>
    <phoneticPr fontId="1" type="noConversion"/>
  </si>
  <si>
    <t>夏</t>
    <phoneticPr fontId="1" type="noConversion"/>
  </si>
  <si>
    <t>鱼</t>
    <phoneticPr fontId="1" type="noConversion"/>
  </si>
  <si>
    <t>龙虾</t>
    <phoneticPr fontId="1" type="noConversion"/>
  </si>
  <si>
    <t>螃蟹</t>
    <phoneticPr fontId="1" type="noConversion"/>
  </si>
  <si>
    <t>鳟鱼</t>
    <phoneticPr fontId="1" type="noConversion"/>
  </si>
  <si>
    <t>鳗鱼</t>
    <phoneticPr fontId="1" type="noConversion"/>
  </si>
  <si>
    <t>金枪鱼</t>
    <phoneticPr fontId="1" type="noConversion"/>
  </si>
  <si>
    <t>河豚</t>
    <phoneticPr fontId="1" type="noConversion"/>
  </si>
  <si>
    <t>沙丁鱼</t>
    <phoneticPr fontId="1" type="noConversion"/>
  </si>
  <si>
    <t>鲑鱼</t>
    <phoneticPr fontId="1" type="noConversion"/>
  </si>
  <si>
    <t>鲶鱼</t>
    <phoneticPr fontId="1" type="noConversion"/>
  </si>
  <si>
    <t>鲱鱼</t>
    <phoneticPr fontId="1" type="noConversion"/>
  </si>
  <si>
    <t>海参</t>
    <phoneticPr fontId="1" type="noConversion"/>
  </si>
  <si>
    <t>河蚌</t>
    <phoneticPr fontId="1" type="noConversion"/>
  </si>
  <si>
    <t>比目鱼</t>
    <phoneticPr fontId="1" type="noConversion"/>
  </si>
  <si>
    <t>空罐头盒</t>
    <phoneticPr fontId="1" type="noConversion"/>
  </si>
  <si>
    <t>鲟鱼</t>
    <phoneticPr fontId="1" type="noConversion"/>
  </si>
  <si>
    <t>怪物</t>
    <phoneticPr fontId="1" type="noConversion"/>
  </si>
  <si>
    <t>史莱姆</t>
    <phoneticPr fontId="1" type="noConversion"/>
  </si>
  <si>
    <t>进化史莱姆</t>
    <phoneticPr fontId="1" type="noConversion"/>
  </si>
  <si>
    <t>空鼠</t>
    <phoneticPr fontId="1" type="noConversion"/>
  </si>
  <si>
    <t>老鼠</t>
    <phoneticPr fontId="1" type="noConversion"/>
  </si>
  <si>
    <t>狂鼠</t>
    <phoneticPr fontId="1" type="noConversion"/>
  </si>
  <si>
    <t>利刃蜘蛛</t>
    <phoneticPr fontId="1" type="noConversion"/>
  </si>
  <si>
    <t>鬼脸蜘蛛</t>
    <phoneticPr fontId="1" type="noConversion"/>
  </si>
  <si>
    <t>蝙蝠</t>
    <phoneticPr fontId="1" type="noConversion"/>
  </si>
  <si>
    <t>蛮兽</t>
    <phoneticPr fontId="1" type="noConversion"/>
  </si>
  <si>
    <t>雷霆蛮兽</t>
    <phoneticPr fontId="1" type="noConversion"/>
  </si>
  <si>
    <t>盗贼</t>
    <phoneticPr fontId="1" type="noConversion"/>
  </si>
  <si>
    <t>恶魔犬</t>
    <phoneticPr fontId="1" type="noConversion"/>
  </si>
  <si>
    <t>狮魔</t>
    <phoneticPr fontId="1" type="noConversion"/>
  </si>
  <si>
    <t>彩虹鸟</t>
    <phoneticPr fontId="1" type="noConversion"/>
  </si>
  <si>
    <t>魔族大将</t>
    <phoneticPr fontId="1" type="noConversion"/>
  </si>
  <si>
    <t>死神</t>
    <phoneticPr fontId="1" type="noConversion"/>
  </si>
  <si>
    <t>羊角恶魔</t>
    <phoneticPr fontId="1" type="noConversion"/>
  </si>
  <si>
    <t>黑衣</t>
    <phoneticPr fontId="1" type="noConversion"/>
  </si>
  <si>
    <t>白龙</t>
    <phoneticPr fontId="1" type="noConversion"/>
  </si>
  <si>
    <t>家楼罗</t>
    <phoneticPr fontId="1" type="noConversion"/>
  </si>
  <si>
    <t>邪眼</t>
    <phoneticPr fontId="1" type="noConversion"/>
  </si>
  <si>
    <t>浮空斜眼</t>
    <phoneticPr fontId="1" type="noConversion"/>
  </si>
  <si>
    <t>盔甲</t>
    <phoneticPr fontId="1" type="noConversion"/>
  </si>
  <si>
    <t>幽灵盔甲</t>
    <phoneticPr fontId="1" type="noConversion"/>
  </si>
  <si>
    <t>浮游</t>
    <phoneticPr fontId="1" type="noConversion"/>
  </si>
  <si>
    <t>千手天使</t>
    <phoneticPr fontId="1" type="noConversion"/>
  </si>
  <si>
    <t>毒蜂</t>
    <phoneticPr fontId="1" type="noConversion"/>
  </si>
  <si>
    <t>水元素</t>
    <phoneticPr fontId="1" type="noConversion"/>
  </si>
  <si>
    <t>小恶魔</t>
    <phoneticPr fontId="1" type="noConversion"/>
  </si>
  <si>
    <t>水螅</t>
    <phoneticPr fontId="1" type="noConversion"/>
  </si>
  <si>
    <t>水母</t>
    <phoneticPr fontId="1" type="noConversion"/>
  </si>
  <si>
    <t>地狱犬</t>
    <phoneticPr fontId="1" type="noConversion"/>
  </si>
  <si>
    <t>蛇女</t>
    <phoneticPr fontId="1" type="noConversion"/>
  </si>
  <si>
    <t>亡灵法师</t>
    <phoneticPr fontId="1" type="noConversion"/>
  </si>
  <si>
    <t>宝箱怪</t>
    <phoneticPr fontId="1" type="noConversion"/>
  </si>
  <si>
    <t>牛头人</t>
    <phoneticPr fontId="1" type="noConversion"/>
  </si>
  <si>
    <t>巨魔</t>
    <phoneticPr fontId="1" type="noConversion"/>
  </si>
  <si>
    <t>哥布林战士</t>
    <phoneticPr fontId="1" type="noConversion"/>
  </si>
  <si>
    <t>守护者</t>
    <phoneticPr fontId="1" type="noConversion"/>
  </si>
  <si>
    <t>食人花</t>
    <phoneticPr fontId="1" type="noConversion"/>
  </si>
  <si>
    <t>傀儡</t>
    <phoneticPr fontId="1" type="noConversion"/>
  </si>
  <si>
    <t>恶法师</t>
    <phoneticPr fontId="1" type="noConversion"/>
  </si>
  <si>
    <t>暴徒</t>
    <phoneticPr fontId="1" type="noConversion"/>
  </si>
  <si>
    <t>鱼人</t>
    <phoneticPr fontId="1" type="noConversion"/>
  </si>
  <si>
    <t>飞鲨</t>
    <phoneticPr fontId="1" type="noConversion"/>
  </si>
  <si>
    <t>毒蝎</t>
    <phoneticPr fontId="1" type="noConversion"/>
  </si>
  <si>
    <t>骷髅兵</t>
    <phoneticPr fontId="1" type="noConversion"/>
  </si>
  <si>
    <t>速龙</t>
    <phoneticPr fontId="1" type="noConversion"/>
  </si>
  <si>
    <t>巨蟒</t>
    <phoneticPr fontId="1" type="noConversion"/>
  </si>
  <si>
    <t>魅魔</t>
    <phoneticPr fontId="1" type="noConversion"/>
  </si>
  <si>
    <t>杀手</t>
    <phoneticPr fontId="1" type="noConversion"/>
  </si>
  <si>
    <t>血族伯爵</t>
    <phoneticPr fontId="1" type="noConversion"/>
  </si>
  <si>
    <t>狂战</t>
    <phoneticPr fontId="1" type="noConversion"/>
  </si>
  <si>
    <t>风精灵</t>
    <phoneticPr fontId="1" type="noConversion"/>
  </si>
  <si>
    <t>僵尸</t>
    <phoneticPr fontId="1" type="noConversion"/>
  </si>
  <si>
    <t>春之山脉</t>
    <phoneticPr fontId="1" type="noConversion"/>
  </si>
  <si>
    <t>瀑布洞穴</t>
  </si>
  <si>
    <t>瀑布洞穴</t>
    <phoneticPr fontId="1" type="noConversion"/>
  </si>
  <si>
    <t>夏之丛林</t>
    <phoneticPr fontId="1" type="noConversion"/>
  </si>
  <si>
    <t>青龙</t>
    <phoneticPr fontId="1" type="noConversion"/>
  </si>
  <si>
    <t xml:space="preserve">蓝龙 </t>
    <phoneticPr fontId="1" type="noConversion"/>
  </si>
  <si>
    <t>和风海岸</t>
    <phoneticPr fontId="1" type="noConversion"/>
  </si>
  <si>
    <t>秋风之谷</t>
  </si>
  <si>
    <t>秋风之谷</t>
    <phoneticPr fontId="1" type="noConversion"/>
  </si>
  <si>
    <t>废墟</t>
  </si>
  <si>
    <t>废墟</t>
    <phoneticPr fontId="1" type="noConversion"/>
  </si>
  <si>
    <t>冬之雪原</t>
  </si>
  <si>
    <t>冬之雪原</t>
    <phoneticPr fontId="1" type="noConversion"/>
  </si>
  <si>
    <t>极寒冰隙</t>
    <phoneticPr fontId="1" type="noConversion"/>
  </si>
  <si>
    <t>雕像</t>
    <phoneticPr fontId="1" type="noConversion"/>
  </si>
  <si>
    <t>水井</t>
    <phoneticPr fontId="1" type="noConversion"/>
  </si>
  <si>
    <t>眼镜蛇</t>
    <phoneticPr fontId="1" type="noConversion"/>
  </si>
  <si>
    <t>跳舞骷髅</t>
    <phoneticPr fontId="1" type="noConversion"/>
  </si>
  <si>
    <t>变异兽</t>
    <phoneticPr fontId="1" type="noConversion"/>
  </si>
  <si>
    <t>变异水母</t>
    <phoneticPr fontId="1" type="noConversion"/>
  </si>
  <si>
    <t>变异蝙蝠</t>
    <phoneticPr fontId="1" type="noConversion"/>
  </si>
  <si>
    <t>地图</t>
    <phoneticPr fontId="1" type="noConversion"/>
  </si>
  <si>
    <t>难度系数</t>
    <phoneticPr fontId="1" type="noConversion"/>
  </si>
  <si>
    <t>魔狼</t>
    <phoneticPr fontId="1" type="noConversion"/>
  </si>
  <si>
    <t>？</t>
    <phoneticPr fontId="1" type="noConversion"/>
  </si>
  <si>
    <t>掉落物1</t>
    <phoneticPr fontId="1" type="noConversion"/>
  </si>
  <si>
    <t>掉落物2</t>
  </si>
  <si>
    <t>掉落金币</t>
    <phoneticPr fontId="1" type="noConversion"/>
  </si>
  <si>
    <t>粘液球</t>
    <phoneticPr fontId="1" type="noConversion"/>
  </si>
  <si>
    <t>阿莫尔之水</t>
    <phoneticPr fontId="1" type="noConversion"/>
  </si>
  <si>
    <t>恶魔之翼</t>
    <phoneticPr fontId="1" type="noConversion"/>
  </si>
  <si>
    <t>狼蝠</t>
    <phoneticPr fontId="1" type="noConversion"/>
  </si>
  <si>
    <t>狼牙</t>
    <phoneticPr fontId="1" type="noConversion"/>
  </si>
  <si>
    <t>兽角</t>
    <phoneticPr fontId="1" type="noConversion"/>
  </si>
  <si>
    <t>兽皮</t>
    <phoneticPr fontId="1" type="noConversion"/>
  </si>
  <si>
    <t>风元素结晶</t>
    <phoneticPr fontId="1" type="noConversion"/>
  </si>
  <si>
    <t>蜘蛛腿</t>
    <phoneticPr fontId="1" type="noConversion"/>
  </si>
  <si>
    <t>蛛丝</t>
    <phoneticPr fontId="1" type="noConversion"/>
  </si>
  <si>
    <t>布片</t>
    <phoneticPr fontId="1" type="noConversion"/>
  </si>
  <si>
    <t>眼球</t>
    <phoneticPr fontId="1" type="noConversion"/>
  </si>
  <si>
    <t>香菇</t>
    <phoneticPr fontId="1" type="noConversion"/>
  </si>
  <si>
    <t>木棒</t>
    <phoneticPr fontId="1" type="noConversion"/>
  </si>
  <si>
    <t>彩色羽毛</t>
    <phoneticPr fontId="1" type="noConversion"/>
  </si>
  <si>
    <t>龙鳞</t>
    <phoneticPr fontId="1" type="noConversion"/>
  </si>
  <si>
    <t>蜂刺</t>
    <phoneticPr fontId="1" type="noConversion"/>
  </si>
  <si>
    <t>蜂蜜</t>
    <phoneticPr fontId="1" type="noConversion"/>
  </si>
  <si>
    <t>苹果</t>
    <phoneticPr fontId="1" type="noConversion"/>
  </si>
  <si>
    <t>蛇皮</t>
    <phoneticPr fontId="1" type="noConversion"/>
  </si>
  <si>
    <t>水元素结晶</t>
    <phoneticPr fontId="1" type="noConversion"/>
  </si>
  <si>
    <t>亚龙之血</t>
    <phoneticPr fontId="1" type="noConversion"/>
  </si>
  <si>
    <t>纯净之水</t>
    <phoneticPr fontId="1" type="noConversion"/>
  </si>
  <si>
    <t>鱼鳍</t>
    <phoneticPr fontId="1" type="noConversion"/>
  </si>
  <si>
    <t>牛角</t>
    <phoneticPr fontId="1" type="noConversion"/>
  </si>
  <si>
    <t>蝎钳</t>
    <phoneticPr fontId="1" type="noConversion"/>
  </si>
  <si>
    <t>刀刃</t>
    <phoneticPr fontId="1" type="noConversion"/>
  </si>
  <si>
    <t>鼠尾</t>
    <phoneticPr fontId="1" type="noConversion"/>
  </si>
  <si>
    <t>植物的茎</t>
    <phoneticPr fontId="1" type="noConversion"/>
  </si>
  <si>
    <t>鱼胶</t>
    <phoneticPr fontId="1" type="noConversion"/>
  </si>
  <si>
    <t>奇美拉之尾</t>
  </si>
  <si>
    <t>奇美拉之翼</t>
    <phoneticPr fontId="1" type="noConversion"/>
  </si>
  <si>
    <t>废铁</t>
    <phoneticPr fontId="1" type="noConversion"/>
  </si>
  <si>
    <t>钢</t>
    <phoneticPr fontId="1" type="noConversion"/>
  </si>
  <si>
    <t>机关</t>
    <phoneticPr fontId="1" type="noConversion"/>
  </si>
  <si>
    <t>水晶球</t>
    <phoneticPr fontId="1" type="noConversion"/>
  </si>
  <si>
    <t>头巾</t>
    <phoneticPr fontId="1" type="noConversion"/>
  </si>
  <si>
    <t>黑暗结晶</t>
    <phoneticPr fontId="1" type="noConversion"/>
  </si>
  <si>
    <t>冰之结晶</t>
    <phoneticPr fontId="1" type="noConversion"/>
  </si>
  <si>
    <t>幽魂</t>
    <phoneticPr fontId="1" type="noConversion"/>
  </si>
  <si>
    <t>骨粉</t>
    <phoneticPr fontId="1" type="noConversion"/>
  </si>
  <si>
    <t>腐肉</t>
    <phoneticPr fontId="1" type="noConversion"/>
  </si>
  <si>
    <t>恶魔之角</t>
    <phoneticPr fontId="1" type="noConversion"/>
  </si>
  <si>
    <t>魔族之血</t>
    <phoneticPr fontId="1" type="noConversion"/>
  </si>
  <si>
    <t>魅惑之心</t>
    <phoneticPr fontId="1" type="noConversion"/>
  </si>
  <si>
    <t>铁链</t>
    <phoneticPr fontId="1" type="noConversion"/>
  </si>
  <si>
    <t>邪恶圣光</t>
    <phoneticPr fontId="1" type="noConversion"/>
  </si>
  <si>
    <t>狂暴止血</t>
    <phoneticPr fontId="1" type="noConversion"/>
  </si>
  <si>
    <t>亡灵之书</t>
    <phoneticPr fontId="1" type="noConversion"/>
  </si>
  <si>
    <t>金块</t>
    <phoneticPr fontId="1" type="noConversion"/>
  </si>
  <si>
    <t>珊瑚</t>
    <phoneticPr fontId="1" type="noConversion"/>
  </si>
  <si>
    <t>石化之眼</t>
    <phoneticPr fontId="1" type="noConversion"/>
  </si>
  <si>
    <t>魔兽皮毛</t>
    <phoneticPr fontId="1" type="noConversion"/>
  </si>
  <si>
    <t>蓝水晶球</t>
    <phoneticPr fontId="1" type="noConversion"/>
  </si>
  <si>
    <t>鱼饵</t>
    <phoneticPr fontId="1" type="noConversion"/>
  </si>
  <si>
    <t>银块</t>
    <phoneticPr fontId="1" type="noConversion"/>
  </si>
  <si>
    <t>番茄</t>
    <phoneticPr fontId="1" type="noConversion"/>
  </si>
  <si>
    <t>血族徽章</t>
    <phoneticPr fontId="1" type="noConversion"/>
  </si>
  <si>
    <t>掉落经验</t>
    <phoneticPr fontId="1" type="noConversion"/>
  </si>
  <si>
    <t>采集物</t>
    <phoneticPr fontId="1" type="noConversion"/>
  </si>
  <si>
    <t>野草</t>
    <phoneticPr fontId="1" type="noConversion"/>
  </si>
  <si>
    <t>四叶草</t>
    <phoneticPr fontId="1" type="noConversion"/>
  </si>
  <si>
    <t>樱桃</t>
    <phoneticPr fontId="1" type="noConversion"/>
  </si>
  <si>
    <t>野玫瑰</t>
    <phoneticPr fontId="1" type="noConversion"/>
  </si>
  <si>
    <t>石材</t>
    <phoneticPr fontId="1" type="noConversion"/>
  </si>
  <si>
    <t>枯木</t>
    <phoneticPr fontId="1" type="noConversion"/>
  </si>
  <si>
    <t>铁矿</t>
    <phoneticPr fontId="1" type="noConversion"/>
  </si>
  <si>
    <t>蜗牛</t>
    <phoneticPr fontId="1" type="noConversion"/>
  </si>
  <si>
    <t>绿石</t>
    <phoneticPr fontId="1" type="noConversion"/>
  </si>
  <si>
    <t>黑曜石</t>
    <phoneticPr fontId="1" type="noConversion"/>
  </si>
  <si>
    <t>海星</t>
    <phoneticPr fontId="1" type="noConversion"/>
  </si>
  <si>
    <t>椰子</t>
    <phoneticPr fontId="1" type="noConversion"/>
  </si>
  <si>
    <t>扇贝</t>
    <phoneticPr fontId="1" type="noConversion"/>
  </si>
  <si>
    <t>蒜</t>
    <phoneticPr fontId="1" type="noConversion"/>
  </si>
  <si>
    <t>鱼骨</t>
    <phoneticPr fontId="1" type="noConversion"/>
  </si>
  <si>
    <t>橡子</t>
    <phoneticPr fontId="1" type="noConversion"/>
  </si>
  <si>
    <t>蘑菇</t>
    <phoneticPr fontId="1" type="noConversion"/>
  </si>
  <si>
    <t>树枝</t>
    <phoneticPr fontId="1" type="noConversion"/>
  </si>
  <si>
    <t>郁金香</t>
    <phoneticPr fontId="1" type="noConversion"/>
  </si>
  <si>
    <t>古代钱币</t>
    <phoneticPr fontId="1" type="noConversion"/>
  </si>
  <si>
    <t>雪球</t>
    <phoneticPr fontId="1" type="noConversion"/>
  </si>
  <si>
    <t>冰晶</t>
    <phoneticPr fontId="1" type="noConversion"/>
  </si>
  <si>
    <t>化石</t>
    <phoneticPr fontId="1" type="noConversion"/>
  </si>
  <si>
    <t>亡者之土</t>
    <phoneticPr fontId="1" type="noConversion"/>
  </si>
  <si>
    <t>钻石</t>
    <phoneticPr fontId="1" type="noConversion"/>
  </si>
  <si>
    <t>装备</t>
    <phoneticPr fontId="1" type="noConversion"/>
  </si>
  <si>
    <t>回春丸</t>
    <phoneticPr fontId="1" type="noConversion"/>
  </si>
  <si>
    <t>长剑</t>
    <phoneticPr fontId="1" type="noConversion"/>
  </si>
  <si>
    <t>大地之剑</t>
    <phoneticPr fontId="1" type="noConversion"/>
  </si>
  <si>
    <t>骑士长枪</t>
    <phoneticPr fontId="1" type="noConversion"/>
  </si>
  <si>
    <t>三叉戟</t>
    <phoneticPr fontId="1" type="noConversion"/>
  </si>
  <si>
    <t>法杖</t>
    <phoneticPr fontId="1" type="noConversion"/>
  </si>
  <si>
    <t>银杖</t>
    <phoneticPr fontId="1" type="noConversion"/>
  </si>
  <si>
    <t>雷霆之杖</t>
    <phoneticPr fontId="1" type="noConversion"/>
  </si>
  <si>
    <t>亡灵之杖</t>
    <phoneticPr fontId="1" type="noConversion"/>
  </si>
  <si>
    <t>战斧</t>
    <phoneticPr fontId="1" type="noConversion"/>
  </si>
  <si>
    <t>毒蜥之牙</t>
    <phoneticPr fontId="1" type="noConversion"/>
  </si>
  <si>
    <t>恶魔之斧</t>
    <phoneticPr fontId="1" type="noConversion"/>
  </si>
  <si>
    <t>铁枪</t>
    <phoneticPr fontId="1" type="noConversion"/>
  </si>
  <si>
    <t>蛇皮鞭</t>
    <phoneticPr fontId="1" type="noConversion"/>
  </si>
  <si>
    <t>藤鞭</t>
    <phoneticPr fontId="1" type="noConversion"/>
  </si>
  <si>
    <t>冰之刃</t>
    <phoneticPr fontId="1" type="noConversion"/>
  </si>
  <si>
    <t>诅咒之剑</t>
    <phoneticPr fontId="1" type="noConversion"/>
  </si>
  <si>
    <t>魔力法杖</t>
    <phoneticPr fontId="1" type="noConversion"/>
  </si>
  <si>
    <t>布衣</t>
    <phoneticPr fontId="1" type="noConversion"/>
  </si>
  <si>
    <t>皮铠</t>
    <phoneticPr fontId="1" type="noConversion"/>
  </si>
  <si>
    <t>锁子甲</t>
    <phoneticPr fontId="1" type="noConversion"/>
  </si>
  <si>
    <t>毛皮斗篷</t>
    <phoneticPr fontId="1" type="noConversion"/>
  </si>
  <si>
    <t>铁铠甲</t>
    <phoneticPr fontId="1" type="noConversion"/>
  </si>
  <si>
    <t>龙之铠</t>
    <phoneticPr fontId="1" type="noConversion"/>
  </si>
  <si>
    <t>华丽背心</t>
    <phoneticPr fontId="1" type="noConversion"/>
  </si>
  <si>
    <t>鳞铠</t>
    <phoneticPr fontId="1" type="noConversion"/>
  </si>
  <si>
    <t>暗之袍</t>
    <phoneticPr fontId="1" type="noConversion"/>
  </si>
  <si>
    <t>疾风背心</t>
  </si>
  <si>
    <t>魔法铠甲</t>
  </si>
  <si>
    <t>刀刃锁甲</t>
  </si>
  <si>
    <t>丝织长袍</t>
  </si>
  <si>
    <t>冻结鞭</t>
  </si>
  <si>
    <t>龙尾鞭</t>
  </si>
  <si>
    <t>恶魔之矛</t>
  </si>
  <si>
    <t>暴雪斧</t>
  </si>
  <si>
    <t>兔女郎装</t>
  </si>
  <si>
    <t>咒术师衣</t>
  </si>
  <si>
    <t>水之羽衣</t>
  </si>
  <si>
    <t>魔法圣水</t>
    <phoneticPr fontId="1" type="noConversion"/>
  </si>
  <si>
    <t>精灵药水</t>
    <phoneticPr fontId="1" type="noConversion"/>
  </si>
  <si>
    <t>异化之药</t>
    <phoneticPr fontId="1" type="noConversion"/>
  </si>
  <si>
    <t>魅惑香水</t>
    <phoneticPr fontId="1" type="noConversion"/>
  </si>
  <si>
    <t>变形药水</t>
    <phoneticPr fontId="1" type="noConversion"/>
  </si>
  <si>
    <t>快乐药剂</t>
    <phoneticPr fontId="1" type="noConversion"/>
  </si>
  <si>
    <t>巨人药剂</t>
    <phoneticPr fontId="1" type="noConversion"/>
  </si>
  <si>
    <t>多屁药剂</t>
    <phoneticPr fontId="1" type="noConversion"/>
  </si>
  <si>
    <t>智慧之药</t>
    <phoneticPr fontId="1" type="noConversion"/>
  </si>
  <si>
    <t>无影药剂</t>
    <phoneticPr fontId="1" type="noConversion"/>
  </si>
  <si>
    <t>美容之药</t>
    <phoneticPr fontId="1" type="noConversion"/>
  </si>
  <si>
    <t>减肥药剂</t>
    <phoneticPr fontId="1" type="noConversion"/>
  </si>
  <si>
    <t>变性之药</t>
    <phoneticPr fontId="1" type="noConversion"/>
  </si>
  <si>
    <t>万能之药</t>
    <phoneticPr fontId="1" type="noConversion"/>
  </si>
  <si>
    <t>治愈药剂</t>
    <phoneticPr fontId="1" type="noConversion"/>
  </si>
  <si>
    <t>饭团</t>
    <phoneticPr fontId="1" type="noConversion"/>
  </si>
  <si>
    <t>海鲜饭</t>
    <phoneticPr fontId="1" type="noConversion"/>
  </si>
  <si>
    <t>煎蛋</t>
    <phoneticPr fontId="1" type="noConversion"/>
  </si>
  <si>
    <t>蛋包饭</t>
    <phoneticPr fontId="1" type="noConversion"/>
  </si>
  <si>
    <t>三明治</t>
  </si>
  <si>
    <t>沙拉</t>
  </si>
  <si>
    <r>
      <rPr>
        <sz val="9"/>
        <color rgb="FF000000"/>
        <rFont val="宋体"/>
        <family val="2"/>
        <charset val="134"/>
      </rPr>
      <t>鳗鱼饭</t>
    </r>
    <phoneticPr fontId="1" type="noConversion"/>
  </si>
  <si>
    <r>
      <rPr>
        <sz val="9"/>
        <color rgb="FF000000"/>
        <rFont val="宋体"/>
        <family val="2"/>
        <charset val="134"/>
      </rPr>
      <t>烤鳗鱼</t>
    </r>
    <phoneticPr fontId="1" type="noConversion"/>
  </si>
  <si>
    <r>
      <rPr>
        <sz val="9"/>
        <color rgb="FF000000"/>
        <rFont val="宋体"/>
        <family val="2"/>
        <charset val="134"/>
      </rPr>
      <t>鱼子</t>
    </r>
    <phoneticPr fontId="1" type="noConversion"/>
  </si>
  <si>
    <t>鲱鱼罐头</t>
    <phoneticPr fontId="1" type="noConversion"/>
  </si>
  <si>
    <t>沙丁鱼罐头</t>
    <phoneticPr fontId="1" type="noConversion"/>
  </si>
  <si>
    <t>鱿鱼</t>
    <phoneticPr fontId="1" type="noConversion"/>
  </si>
  <si>
    <t>烤鱿鱼</t>
    <phoneticPr fontId="1" type="noConversion"/>
  </si>
  <si>
    <t>河豚汤</t>
    <phoneticPr fontId="1" type="noConversion"/>
  </si>
  <si>
    <t>烤龙虾</t>
    <phoneticPr fontId="1" type="noConversion"/>
  </si>
  <si>
    <t>清蒸螃蟹</t>
    <phoneticPr fontId="1" type="noConversion"/>
  </si>
  <si>
    <t>酱烤茄子</t>
  </si>
  <si>
    <t>炸肉饼</t>
  </si>
  <si>
    <t>汉堡</t>
    <phoneticPr fontId="1" type="noConversion"/>
  </si>
  <si>
    <t>爆玉米花</t>
  </si>
  <si>
    <t>肉丸子</t>
    <phoneticPr fontId="1" type="noConversion"/>
  </si>
  <si>
    <t>葡萄酒</t>
    <phoneticPr fontId="1" type="noConversion"/>
  </si>
  <si>
    <t>苹果酒</t>
    <phoneticPr fontId="1" type="noConversion"/>
  </si>
  <si>
    <t>蓝莓酒</t>
    <phoneticPr fontId="1" type="noConversion"/>
  </si>
  <si>
    <t>混合果蔬汁</t>
    <phoneticPr fontId="1" type="noConversion"/>
  </si>
  <si>
    <t>绯红之吻</t>
    <phoneticPr fontId="1" type="noConversion"/>
  </si>
  <si>
    <t>淡麦酒</t>
    <phoneticPr fontId="1" type="noConversion"/>
  </si>
  <si>
    <t>酸奶</t>
    <phoneticPr fontId="1" type="noConversion"/>
  </si>
  <si>
    <t>河蚌汤</t>
    <phoneticPr fontId="1" type="noConversion"/>
  </si>
  <si>
    <t>甘蓝</t>
    <phoneticPr fontId="1" type="noConversion"/>
  </si>
  <si>
    <t>蘑菇怪</t>
    <phoneticPr fontId="1" type="noConversion"/>
  </si>
  <si>
    <t>松鼠</t>
    <phoneticPr fontId="1" type="noConversion"/>
  </si>
  <si>
    <t>松子</t>
    <phoneticPr fontId="1" type="noConversion"/>
  </si>
  <si>
    <t>蘑菇</t>
    <phoneticPr fontId="1" type="noConversion"/>
  </si>
  <si>
    <t>锄头</t>
    <phoneticPr fontId="1" type="noConversion"/>
  </si>
  <si>
    <t>洒水器</t>
    <phoneticPr fontId="1" type="noConversion"/>
  </si>
  <si>
    <t>钓竿</t>
    <phoneticPr fontId="1" type="noConversion"/>
  </si>
  <si>
    <t>鱼饵</t>
    <phoneticPr fontId="1" type="noConversion"/>
  </si>
  <si>
    <t>小麦粉</t>
    <phoneticPr fontId="1" type="noConversion"/>
  </si>
  <si>
    <t>米饭</t>
    <phoneticPr fontId="1" type="noConversion"/>
  </si>
  <si>
    <t>发酵粉</t>
    <phoneticPr fontId="1" type="noConversion"/>
  </si>
  <si>
    <t>盐</t>
    <phoneticPr fontId="1" type="noConversion"/>
  </si>
  <si>
    <t>蛛毒粉</t>
  </si>
  <si>
    <t>蛛毒粉</t>
    <phoneticPr fontId="1" type="noConversion"/>
  </si>
  <si>
    <t>珊瑚</t>
  </si>
  <si>
    <t>珊瑚</t>
    <phoneticPr fontId="1" type="noConversion"/>
  </si>
  <si>
    <t>虫皮</t>
  </si>
  <si>
    <t>虫皮</t>
    <phoneticPr fontId="1" type="noConversion"/>
  </si>
  <si>
    <t>头巾</t>
  </si>
  <si>
    <t>头巾</t>
    <phoneticPr fontId="1" type="noConversion"/>
  </si>
  <si>
    <t>金块</t>
  </si>
  <si>
    <t>金块</t>
    <phoneticPr fontId="1" type="noConversion"/>
  </si>
  <si>
    <t>天使精华</t>
  </si>
  <si>
    <t>银块</t>
  </si>
  <si>
    <t>紫甘蓝</t>
  </si>
  <si>
    <t>长剑</t>
  </si>
  <si>
    <t>诅咒之剑</t>
  </si>
  <si>
    <t>冰之刃</t>
  </si>
  <si>
    <t>大地之剑</t>
  </si>
  <si>
    <t>铁枪</t>
  </si>
  <si>
    <t>骑士长枪</t>
  </si>
  <si>
    <t>三叉戟</t>
  </si>
  <si>
    <t>法杖</t>
  </si>
  <si>
    <t>银杖</t>
  </si>
  <si>
    <t>雷霆之杖</t>
  </si>
  <si>
    <t>亡灵之杖</t>
  </si>
  <si>
    <t>魔力法杖</t>
  </si>
  <si>
    <t>战斧</t>
  </si>
  <si>
    <t>毒蜥之牙</t>
  </si>
  <si>
    <t>恶魔之斧</t>
  </si>
  <si>
    <t>蛇皮鞭</t>
  </si>
  <si>
    <t>藤鞭</t>
  </si>
  <si>
    <t>布衣</t>
  </si>
  <si>
    <t>皮铠</t>
  </si>
  <si>
    <t>锁子甲</t>
  </si>
  <si>
    <t>毛皮斗篷</t>
  </si>
  <si>
    <t>铁铠甲</t>
  </si>
  <si>
    <t>龙之铠</t>
  </si>
  <si>
    <t>华丽背心</t>
  </si>
  <si>
    <t>鳞铠</t>
  </si>
  <si>
    <t>暗之袍</t>
  </si>
  <si>
    <t>饭团</t>
  </si>
  <si>
    <t>海鲜饭</t>
  </si>
  <si>
    <t>煎蛋</t>
  </si>
  <si>
    <t>蛋包饭</t>
  </si>
  <si>
    <t>鳗鱼饭</t>
  </si>
  <si>
    <t>鲱鱼罐头</t>
  </si>
  <si>
    <t>沙丁鱼罐头</t>
  </si>
  <si>
    <t>汉堡</t>
  </si>
  <si>
    <t>烤鳗鱼</t>
  </si>
  <si>
    <t>鱼子酱</t>
  </si>
  <si>
    <t>烤面包</t>
  </si>
  <si>
    <t>烤鱿鱼</t>
  </si>
  <si>
    <t>河豚汤</t>
  </si>
  <si>
    <t>烤龙虾</t>
  </si>
  <si>
    <t>烤蟹肉</t>
  </si>
  <si>
    <t>烤土豆</t>
  </si>
  <si>
    <t>河蚌汤</t>
  </si>
  <si>
    <t>肉丸子</t>
  </si>
  <si>
    <t>葡萄酒</t>
  </si>
  <si>
    <t>苹果酒</t>
  </si>
  <si>
    <t>蓝莓酒</t>
  </si>
  <si>
    <t>混合果蔬汁</t>
  </si>
  <si>
    <t>绯红之吻</t>
  </si>
  <si>
    <t>格瓦斯</t>
  </si>
  <si>
    <t>酸奶</t>
  </si>
  <si>
    <t>野草</t>
  </si>
  <si>
    <t>香菇</t>
  </si>
  <si>
    <t>蘑菇</t>
  </si>
  <si>
    <t>竹笋</t>
  </si>
  <si>
    <t>四叶草</t>
  </si>
  <si>
    <t>大丽花</t>
  </si>
  <si>
    <t>石材</t>
  </si>
  <si>
    <t>枯木</t>
  </si>
  <si>
    <t>绿石</t>
  </si>
  <si>
    <t>黑曜石</t>
  </si>
  <si>
    <t>苹果</t>
  </si>
  <si>
    <t>樱桃</t>
  </si>
  <si>
    <t>龟甲</t>
  </si>
  <si>
    <t>椰子</t>
  </si>
  <si>
    <t>鸡蛋</t>
  </si>
  <si>
    <t>橡子</t>
  </si>
  <si>
    <t>树枝</t>
  </si>
  <si>
    <t>郁金香</t>
  </si>
  <si>
    <t>古代钱币</t>
  </si>
  <si>
    <t>废铁</t>
  </si>
  <si>
    <t>雪球</t>
  </si>
  <si>
    <t>冰晶</t>
  </si>
  <si>
    <t>化石</t>
  </si>
  <si>
    <t>亡者之土</t>
  </si>
  <si>
    <t>钻石</t>
  </si>
  <si>
    <t>粘液球</t>
  </si>
  <si>
    <t>恶魔之翼</t>
  </si>
  <si>
    <t>兽角</t>
  </si>
  <si>
    <t>风元素结晶</t>
  </si>
  <si>
    <t>蛛丝</t>
  </si>
  <si>
    <t>眼球</t>
  </si>
  <si>
    <t>布片</t>
  </si>
  <si>
    <t>彩色羽毛</t>
  </si>
  <si>
    <t>龙鳞</t>
  </si>
  <si>
    <t>蜂刺</t>
  </si>
  <si>
    <t>亚龙之血</t>
  </si>
  <si>
    <t>蛇皮</t>
  </si>
  <si>
    <t>狼牙</t>
  </si>
  <si>
    <t>水元素结晶</t>
  </si>
  <si>
    <t>纯净之水</t>
  </si>
  <si>
    <t>鱼胶</t>
  </si>
  <si>
    <t>奇美拉之翼</t>
  </si>
  <si>
    <t>牛角</t>
  </si>
  <si>
    <t>刀刃</t>
  </si>
  <si>
    <t>机关</t>
  </si>
  <si>
    <t>水晶球</t>
  </si>
  <si>
    <t>黑暗结晶</t>
  </si>
  <si>
    <t>幽魂</t>
  </si>
  <si>
    <t>狂暴之血</t>
  </si>
  <si>
    <t>亡灵之书</t>
  </si>
  <si>
    <t>骨粉</t>
  </si>
  <si>
    <t>僵尸之油</t>
  </si>
  <si>
    <t>魔族之血</t>
  </si>
  <si>
    <t>恶魔之角</t>
  </si>
  <si>
    <t>魅惑之心</t>
  </si>
  <si>
    <t>血族徽章</t>
  </si>
  <si>
    <t>冰之结晶</t>
  </si>
  <si>
    <t>阿莫尔之水</t>
  </si>
  <si>
    <t>兽皮</t>
  </si>
  <si>
    <t>木棒</t>
  </si>
  <si>
    <t>钢</t>
  </si>
  <si>
    <t>蜂蜜</t>
  </si>
  <si>
    <t>植物的茎</t>
  </si>
  <si>
    <t>魔兽皮毛</t>
  </si>
  <si>
    <t>蓝水晶球</t>
  </si>
  <si>
    <t>石化之眼</t>
  </si>
  <si>
    <t>鱼饵</t>
  </si>
  <si>
    <t>兔耳</t>
  </si>
  <si>
    <t>羊毛</t>
  </si>
  <si>
    <t>猪肉</t>
  </si>
  <si>
    <t>马尾</t>
  </si>
  <si>
    <t>牛奶</t>
  </si>
  <si>
    <t>卷心菜种子</t>
  </si>
  <si>
    <t>南瓜种子</t>
  </si>
  <si>
    <t>黄瓜种子</t>
  </si>
  <si>
    <t>玉米种子</t>
  </si>
  <si>
    <t>番茄种子</t>
  </si>
  <si>
    <t>茄子种子</t>
  </si>
  <si>
    <t>马铃薯种子</t>
  </si>
  <si>
    <t>胡萝卜种子</t>
  </si>
  <si>
    <t>芜菁种子</t>
  </si>
  <si>
    <t>萝卜种子</t>
  </si>
  <si>
    <t>大葱种子</t>
  </si>
  <si>
    <t>甘蓝种子</t>
  </si>
  <si>
    <t>葡萄种子</t>
  </si>
  <si>
    <t>蓝莓种子</t>
  </si>
  <si>
    <t>辣椒种子</t>
  </si>
  <si>
    <t>大蒜种子</t>
  </si>
  <si>
    <t>草莓种子</t>
  </si>
  <si>
    <t>牧草种子</t>
  </si>
  <si>
    <t>鸡</t>
  </si>
  <si>
    <t>兔</t>
  </si>
  <si>
    <t>猪</t>
  </si>
  <si>
    <t>牛</t>
  </si>
  <si>
    <t>羊</t>
  </si>
  <si>
    <t>狗</t>
  </si>
  <si>
    <t>马</t>
  </si>
  <si>
    <t>松鼠</t>
  </si>
  <si>
    <t>蘑菇怪</t>
  </si>
  <si>
    <t>米饭</t>
  </si>
  <si>
    <t>小麦粉</t>
  </si>
  <si>
    <t>发酵粉</t>
  </si>
  <si>
    <t>盐</t>
  </si>
  <si>
    <t>武器配方</t>
  </si>
  <si>
    <t>防具配方</t>
  </si>
  <si>
    <t>冷食配方</t>
  </si>
  <si>
    <t>热食配方</t>
  </si>
  <si>
    <t>酿造配方</t>
  </si>
  <si>
    <t>失败的料理</t>
  </si>
  <si>
    <t>失败的酒水</t>
  </si>
  <si>
    <t>失败的造物</t>
  </si>
  <si>
    <t>淡麦酒</t>
  </si>
  <si>
    <t>鱿鱼</t>
  </si>
  <si>
    <t>鳗鱼</t>
  </si>
  <si>
    <t>沙丁鱼</t>
  </si>
  <si>
    <t>河蚌</t>
  </si>
  <si>
    <t>金枪鱼</t>
  </si>
  <si>
    <t>龙虾</t>
  </si>
  <si>
    <t>鲱鱼</t>
  </si>
  <si>
    <t>海参</t>
  </si>
  <si>
    <t>鲟鱼</t>
  </si>
  <si>
    <t>比目鱼</t>
  </si>
  <si>
    <t>鲑鱼</t>
  </si>
  <si>
    <t>鲶鱼</t>
  </si>
  <si>
    <t>鳟鱼</t>
  </si>
  <si>
    <t>河豚</t>
  </si>
  <si>
    <t>螃蟹</t>
  </si>
  <si>
    <t>空罐头盒</t>
  </si>
  <si>
    <t>双人床</t>
  </si>
  <si>
    <t>冰箱</t>
  </si>
  <si>
    <t>冷餐台</t>
  </si>
  <si>
    <t>地毯</t>
  </si>
  <si>
    <t>沙发</t>
  </si>
  <si>
    <t>酿造桶</t>
  </si>
  <si>
    <t>锻造台</t>
  </si>
  <si>
    <t>热餐台</t>
  </si>
  <si>
    <t>狂暴之血</t>
    <phoneticPr fontId="1" type="noConversion"/>
  </si>
  <si>
    <t>僵尸之油</t>
    <phoneticPr fontId="1" type="noConversion"/>
  </si>
  <si>
    <t>狼牙</t>
    <phoneticPr fontId="1" type="noConversion"/>
  </si>
  <si>
    <t>梅林</t>
    <phoneticPr fontId="1" type="noConversion"/>
  </si>
  <si>
    <t>奥蒂莉亚</t>
  </si>
  <si>
    <t>希贝儿</t>
  </si>
  <si>
    <t>丝特芬妮</t>
  </si>
  <si>
    <t>布蓝达</t>
  </si>
  <si>
    <t>艾琳娜</t>
  </si>
  <si>
    <t>坎蒂丝</t>
  </si>
  <si>
    <t>多莉丝</t>
  </si>
  <si>
    <t>阿尔杰农</t>
  </si>
  <si>
    <t>布莱兹</t>
  </si>
  <si>
    <t>帕特里克</t>
  </si>
  <si>
    <t>瓦尔特</t>
  </si>
  <si>
    <t>班尼迪克</t>
  </si>
  <si>
    <t>爱格伯特</t>
  </si>
  <si>
    <t xml:space="preserve">赫伯特 </t>
  </si>
  <si>
    <t xml:space="preserve">朱利尔斯 </t>
  </si>
  <si>
    <t>莱特</t>
  </si>
  <si>
    <t>格吉尔</t>
  </si>
  <si>
    <t>布拉德利</t>
  </si>
  <si>
    <t>黛芙妮</t>
  </si>
  <si>
    <t>玛德琳</t>
  </si>
  <si>
    <t>亚度尼斯</t>
  </si>
  <si>
    <t>史莱姆</t>
  </si>
  <si>
    <t>进化史莱姆</t>
  </si>
  <si>
    <t>蝙蝠</t>
  </si>
  <si>
    <t>狼蝠</t>
  </si>
  <si>
    <t>蛮兽</t>
  </si>
  <si>
    <t>雷霆蛮兽</t>
  </si>
  <si>
    <t>风精灵</t>
  </si>
  <si>
    <t>利刃蜘蛛</t>
  </si>
  <si>
    <t>鬼脸蜘蛛</t>
  </si>
  <si>
    <t>邪眼</t>
  </si>
  <si>
    <t>浮空斜眼</t>
  </si>
  <si>
    <t>巨魔</t>
  </si>
  <si>
    <t>哥布林战士</t>
  </si>
  <si>
    <t>守护者</t>
  </si>
  <si>
    <t>彩虹鸟</t>
  </si>
  <si>
    <t>青龙</t>
  </si>
  <si>
    <t>毒蜂</t>
  </si>
  <si>
    <t>食人花</t>
  </si>
  <si>
    <t>速龙</t>
  </si>
  <si>
    <t>巨蟒</t>
  </si>
  <si>
    <t>魔狼</t>
  </si>
  <si>
    <t xml:space="preserve">蓝龙 </t>
  </si>
  <si>
    <t>水元素</t>
  </si>
  <si>
    <t>水螅</t>
  </si>
  <si>
    <t>水母</t>
  </si>
  <si>
    <t>蛇女</t>
  </si>
  <si>
    <t>鱼人</t>
  </si>
  <si>
    <t>飞鲨</t>
  </si>
  <si>
    <t>盗贼</t>
  </si>
  <si>
    <t>狮魔</t>
  </si>
  <si>
    <t>家楼罗</t>
  </si>
  <si>
    <t>牛头人</t>
  </si>
  <si>
    <t>毒蝎</t>
  </si>
  <si>
    <t>杀手</t>
  </si>
  <si>
    <t>狂战</t>
  </si>
  <si>
    <t>空鼠</t>
  </si>
  <si>
    <t>老鼠</t>
  </si>
  <si>
    <t>黑衣</t>
  </si>
  <si>
    <t>盔甲</t>
  </si>
  <si>
    <t>宝箱怪</t>
  </si>
  <si>
    <t>傀儡</t>
  </si>
  <si>
    <t>恶法师</t>
  </si>
  <si>
    <t>暴徒</t>
  </si>
  <si>
    <t>死神</t>
  </si>
  <si>
    <t>白龙</t>
  </si>
  <si>
    <t>幽灵盔甲</t>
  </si>
  <si>
    <t>浮游</t>
  </si>
  <si>
    <t>地狱犬</t>
  </si>
  <si>
    <t>亡灵法师</t>
  </si>
  <si>
    <t>骷髅兵</t>
  </si>
  <si>
    <t>僵尸</t>
  </si>
  <si>
    <t>恶魔犬</t>
  </si>
  <si>
    <t>魔族大将</t>
  </si>
  <si>
    <t>羊角恶魔</t>
  </si>
  <si>
    <t>千手天使</t>
  </si>
  <si>
    <t>小恶魔</t>
  </si>
  <si>
    <t>魅魔</t>
  </si>
  <si>
    <t>血族伯爵</t>
  </si>
  <si>
    <t>米饭</t>
    <phoneticPr fontId="1" type="noConversion"/>
  </si>
  <si>
    <t>米饭</t>
    <phoneticPr fontId="1" type="noConversion"/>
  </si>
  <si>
    <t>鸡蛋</t>
    <phoneticPr fontId="1" type="noConversion"/>
  </si>
  <si>
    <t>腌芜菁</t>
    <phoneticPr fontId="1" type="noConversion"/>
  </si>
  <si>
    <t>竹笋</t>
    <phoneticPr fontId="1" type="noConversion"/>
  </si>
  <si>
    <t>黄瓜</t>
    <phoneticPr fontId="1" type="noConversion"/>
  </si>
  <si>
    <t>盐</t>
    <phoneticPr fontId="1" type="noConversion"/>
  </si>
  <si>
    <t>烤鲑鱼</t>
    <phoneticPr fontId="1" type="noConversion"/>
  </si>
  <si>
    <t>牛奶</t>
    <phoneticPr fontId="1" type="noConversion"/>
  </si>
  <si>
    <t>发酵剂</t>
    <phoneticPr fontId="1" type="noConversion"/>
  </si>
  <si>
    <t>面包</t>
    <phoneticPr fontId="1" type="noConversion"/>
  </si>
  <si>
    <t>萝卜</t>
    <phoneticPr fontId="1" type="noConversion"/>
  </si>
  <si>
    <t>烤鳗鱼</t>
    <phoneticPr fontId="1" type="noConversion"/>
  </si>
  <si>
    <t>罐头盒</t>
    <phoneticPr fontId="1" type="noConversion"/>
  </si>
  <si>
    <t>鲱鱼</t>
    <phoneticPr fontId="1" type="noConversion"/>
  </si>
  <si>
    <t>沙丁鱼</t>
    <phoneticPr fontId="1" type="noConversion"/>
  </si>
  <si>
    <t>卷心菜</t>
    <phoneticPr fontId="1" type="noConversion"/>
  </si>
  <si>
    <t>肉饼</t>
    <phoneticPr fontId="1" type="noConversion"/>
  </si>
  <si>
    <t>鳗鱼</t>
    <phoneticPr fontId="1" type="noConversion"/>
  </si>
  <si>
    <t>盐</t>
    <phoneticPr fontId="1" type="noConversion"/>
  </si>
  <si>
    <t>鲟鱼</t>
    <phoneticPr fontId="1" type="noConversion"/>
  </si>
  <si>
    <t>小麦粉</t>
    <phoneticPr fontId="1" type="noConversion"/>
  </si>
  <si>
    <t>鱿鱼</t>
    <phoneticPr fontId="1" type="noConversion"/>
  </si>
  <si>
    <t>河豚</t>
    <phoneticPr fontId="1" type="noConversion"/>
  </si>
  <si>
    <t>龙虾</t>
    <phoneticPr fontId="1" type="noConversion"/>
  </si>
  <si>
    <t>大蒜</t>
    <phoneticPr fontId="1" type="noConversion"/>
  </si>
  <si>
    <t>盐</t>
    <phoneticPr fontId="1" type="noConversion"/>
  </si>
  <si>
    <t>螃蟹</t>
    <phoneticPr fontId="1" type="noConversion"/>
  </si>
  <si>
    <t>马铃薯</t>
    <phoneticPr fontId="1" type="noConversion"/>
  </si>
  <si>
    <t>玉米</t>
    <phoneticPr fontId="1" type="noConversion"/>
  </si>
  <si>
    <t>河蚌</t>
    <phoneticPr fontId="1" type="noConversion"/>
  </si>
  <si>
    <t>猪肉</t>
    <phoneticPr fontId="1" type="noConversion"/>
  </si>
  <si>
    <t>葡萄</t>
    <phoneticPr fontId="1" type="noConversion"/>
  </si>
  <si>
    <t>苹果</t>
    <phoneticPr fontId="1" type="noConversion"/>
  </si>
  <si>
    <t>蓝莓</t>
    <phoneticPr fontId="1" type="noConversion"/>
  </si>
  <si>
    <t>三明治</t>
    <phoneticPr fontId="1" type="noConversion"/>
  </si>
  <si>
    <t>奶酪</t>
    <phoneticPr fontId="1" type="noConversion"/>
  </si>
  <si>
    <t>煎蛋</t>
    <phoneticPr fontId="1" type="noConversion"/>
  </si>
  <si>
    <t>辣椒</t>
    <phoneticPr fontId="1" type="noConversion"/>
  </si>
  <si>
    <t>鳟鱼</t>
    <phoneticPr fontId="1" type="noConversion"/>
  </si>
  <si>
    <t>金枪鱼</t>
    <phoneticPr fontId="1" type="noConversion"/>
  </si>
  <si>
    <t>鲑鱼</t>
    <phoneticPr fontId="1" type="noConversion"/>
  </si>
  <si>
    <t>蔬菜沙拉</t>
    <phoneticPr fontId="1" type="noConversion"/>
  </si>
  <si>
    <t>春之山脉</t>
  </si>
  <si>
    <t>夏之丛林</t>
  </si>
  <si>
    <t>和风海岸</t>
  </si>
  <si>
    <t>极寒冰隙</t>
  </si>
  <si>
    <t>刀刃</t>
    <phoneticPr fontId="1" type="noConversion"/>
  </si>
  <si>
    <t>等级</t>
    <phoneticPr fontId="1" type="noConversion"/>
  </si>
  <si>
    <t>剑</t>
    <phoneticPr fontId="1" type="noConversion"/>
  </si>
  <si>
    <t>枪</t>
    <phoneticPr fontId="1" type="noConversion"/>
  </si>
  <si>
    <t>杖</t>
    <phoneticPr fontId="1" type="noConversion"/>
  </si>
  <si>
    <t>斧</t>
    <phoneticPr fontId="1" type="noConversion"/>
  </si>
  <si>
    <t>鞭</t>
    <phoneticPr fontId="1" type="noConversion"/>
  </si>
  <si>
    <t>值</t>
    <phoneticPr fontId="1" type="noConversion"/>
  </si>
  <si>
    <t>废铁</t>
    <phoneticPr fontId="1" type="noConversion"/>
  </si>
  <si>
    <t>木棒</t>
    <phoneticPr fontId="1" type="noConversion"/>
  </si>
  <si>
    <t>法杖</t>
    <phoneticPr fontId="1" type="noConversion"/>
  </si>
  <si>
    <t>蛇皮</t>
    <phoneticPr fontId="1" type="noConversion"/>
  </si>
  <si>
    <t>长剑</t>
    <phoneticPr fontId="1" type="noConversion"/>
  </si>
  <si>
    <t>钢</t>
    <phoneticPr fontId="1" type="noConversion"/>
  </si>
  <si>
    <t>铁枪</t>
    <phoneticPr fontId="1" type="noConversion"/>
  </si>
  <si>
    <t>战斧</t>
    <phoneticPr fontId="1" type="noConversion"/>
  </si>
  <si>
    <t>植物的茎</t>
    <phoneticPr fontId="1" type="noConversion"/>
  </si>
  <si>
    <t>蛇皮鞭</t>
    <phoneticPr fontId="1" type="noConversion"/>
  </si>
  <si>
    <t>女王鞭</t>
    <phoneticPr fontId="1" type="noConversion"/>
  </si>
  <si>
    <t>水晶球</t>
    <phoneticPr fontId="1" type="noConversion"/>
  </si>
  <si>
    <t>刀刃</t>
    <phoneticPr fontId="1" type="noConversion"/>
  </si>
  <si>
    <t>银块</t>
    <phoneticPr fontId="1" type="noConversion"/>
  </si>
  <si>
    <t>蛛丝</t>
    <phoneticPr fontId="1" type="noConversion"/>
  </si>
  <si>
    <t>龙鳞</t>
    <phoneticPr fontId="1" type="noConversion"/>
  </si>
  <si>
    <t>眼球</t>
    <phoneticPr fontId="1" type="noConversion"/>
  </si>
  <si>
    <t>兽角</t>
    <phoneticPr fontId="1" type="noConversion"/>
  </si>
  <si>
    <t>风元素结晶</t>
    <phoneticPr fontId="1" type="noConversion"/>
  </si>
  <si>
    <t>土元素结晶</t>
  </si>
  <si>
    <t>土元素结晶</t>
    <phoneticPr fontId="1" type="noConversion"/>
  </si>
  <si>
    <t>水元素法杖</t>
    <phoneticPr fontId="1" type="noConversion"/>
  </si>
  <si>
    <t>暗元素结晶</t>
  </si>
  <si>
    <t>暗元素结晶</t>
    <phoneticPr fontId="1" type="noConversion"/>
  </si>
  <si>
    <t>冰晶</t>
    <phoneticPr fontId="1" type="noConversion"/>
  </si>
  <si>
    <t>雪球</t>
    <phoneticPr fontId="1" type="noConversion"/>
  </si>
  <si>
    <t>亡者之土</t>
    <phoneticPr fontId="1" type="noConversion"/>
  </si>
  <si>
    <t>衣</t>
    <phoneticPr fontId="1" type="noConversion"/>
  </si>
  <si>
    <t>铠</t>
    <phoneticPr fontId="1" type="noConversion"/>
  </si>
  <si>
    <t>布片</t>
    <phoneticPr fontId="1" type="noConversion"/>
  </si>
  <si>
    <t>皮铠</t>
    <phoneticPr fontId="1" type="noConversion"/>
  </si>
  <si>
    <t>羊毛</t>
    <phoneticPr fontId="1" type="noConversion"/>
  </si>
  <si>
    <t>番茄</t>
    <phoneticPr fontId="1" type="noConversion"/>
  </si>
  <si>
    <t>兔耳朵</t>
  </si>
  <si>
    <t>兔耳朵</t>
    <phoneticPr fontId="1" type="noConversion"/>
  </si>
  <si>
    <t>金块</t>
    <phoneticPr fontId="1" type="noConversion"/>
  </si>
  <si>
    <t>钢刃锁甲</t>
    <phoneticPr fontId="1" type="noConversion"/>
  </si>
  <si>
    <t>马尾</t>
    <phoneticPr fontId="1" type="noConversion"/>
  </si>
  <si>
    <t>风雷之杖</t>
    <phoneticPr fontId="1" type="noConversion"/>
  </si>
  <si>
    <t>浮空</t>
    <phoneticPr fontId="1" type="noConversion"/>
  </si>
  <si>
    <t>幽魂</t>
    <phoneticPr fontId="1" type="noConversion"/>
  </si>
  <si>
    <t>石化之眼</t>
    <phoneticPr fontId="1" type="noConversion"/>
  </si>
  <si>
    <t>蝎尾</t>
    <phoneticPr fontId="1" type="noConversion"/>
  </si>
  <si>
    <t>红莲之铠</t>
    <phoneticPr fontId="1" type="noConversion"/>
  </si>
  <si>
    <t>蝎尾</t>
    <phoneticPr fontId="1" type="noConversion"/>
  </si>
  <si>
    <t>鲑鱼刺身</t>
    <phoneticPr fontId="1" type="noConversion"/>
  </si>
  <si>
    <t>椰奶</t>
    <phoneticPr fontId="1" type="noConversion"/>
  </si>
  <si>
    <t>牛奶</t>
    <phoneticPr fontId="1" type="noConversion"/>
  </si>
  <si>
    <t>椰子</t>
    <phoneticPr fontId="1" type="noConversion"/>
  </si>
  <si>
    <t>蜂蜜</t>
    <phoneticPr fontId="1" type="noConversion"/>
  </si>
  <si>
    <t>海鲜浓汤</t>
    <phoneticPr fontId="1" type="noConversion"/>
  </si>
  <si>
    <t>蜘蛛</t>
  </si>
  <si>
    <t>蜜蜂</t>
    <phoneticPr fontId="1" type="noConversion"/>
  </si>
  <si>
    <t>蛇女</t>
    <phoneticPr fontId="1" type="noConversion"/>
  </si>
  <si>
    <t>迦楼罗</t>
    <phoneticPr fontId="1" type="noConversion"/>
  </si>
  <si>
    <t>蜜蜂</t>
    <phoneticPr fontId="1" type="noConversion"/>
  </si>
  <si>
    <t>蛇女</t>
    <phoneticPr fontId="1" type="noConversion"/>
  </si>
  <si>
    <t>迦楼罗</t>
    <phoneticPr fontId="1" type="noConversion"/>
  </si>
  <si>
    <t>金块</t>
    <phoneticPr fontId="1" type="noConversion"/>
  </si>
  <si>
    <t>蛇牙鞭</t>
    <phoneticPr fontId="1" type="noConversion"/>
  </si>
  <si>
    <t>蛇牙鞭</t>
  </si>
  <si>
    <t>红莲之铠</t>
  </si>
  <si>
    <t>钢刃锁甲</t>
  </si>
  <si>
    <t>女王鞭</t>
  </si>
  <si>
    <t>武器</t>
    <phoneticPr fontId="1" type="noConversion"/>
  </si>
  <si>
    <t>防具</t>
    <phoneticPr fontId="1" type="noConversion"/>
  </si>
  <si>
    <t>at</t>
    <phoneticPr fontId="1" type="noConversion"/>
  </si>
  <si>
    <t>df</t>
    <phoneticPr fontId="1" type="noConversion"/>
  </si>
  <si>
    <t>c</t>
    <phoneticPr fontId="1" type="noConversion"/>
  </si>
  <si>
    <t>d</t>
    <phoneticPr fontId="1" type="noConversion"/>
  </si>
  <si>
    <t>鞭</t>
    <phoneticPr fontId="1" type="noConversion"/>
  </si>
  <si>
    <t>攻击</t>
    <phoneticPr fontId="1" type="noConversion"/>
  </si>
  <si>
    <t>防御</t>
    <phoneticPr fontId="1" type="noConversion"/>
  </si>
  <si>
    <t>灵巧</t>
    <phoneticPr fontId="1" type="noConversion"/>
  </si>
  <si>
    <t>暴烈</t>
    <phoneticPr fontId="1" type="noConversion"/>
  </si>
  <si>
    <t xml:space="preserve">攻击+44 灵巧+10 </t>
  </si>
  <si>
    <t>攻击+58 灵巧+4 暴烈+6</t>
  </si>
  <si>
    <t>攻击+65 灵巧+4 暴烈+6</t>
  </si>
  <si>
    <t xml:space="preserve">攻击+72 灵巧+12 </t>
  </si>
  <si>
    <t xml:space="preserve">攻击+87 灵巧+12 </t>
  </si>
  <si>
    <t>攻击+102 灵巧+6 暴烈+6</t>
  </si>
  <si>
    <t>攻击+116 灵巧+6 暴烈+6</t>
  </si>
  <si>
    <t xml:space="preserve">攻击+34 </t>
  </si>
  <si>
    <t xml:space="preserve">攻击+73 </t>
  </si>
  <si>
    <t>攻击+101 暴烈+12</t>
  </si>
  <si>
    <t>攻击+108 暴烈+12</t>
  </si>
  <si>
    <t xml:space="preserve">攻击+127 </t>
  </si>
  <si>
    <t>攻击+116 暴烈+14</t>
  </si>
  <si>
    <t xml:space="preserve">攻击+145 </t>
  </si>
  <si>
    <t>攻击+130 暴烈+14</t>
  </si>
  <si>
    <t>防御+97 灵巧+14</t>
  </si>
  <si>
    <t>防御+23 灵巧+10</t>
  </si>
  <si>
    <t>防御+29</t>
  </si>
  <si>
    <t>防御+37 灵巧+10</t>
  </si>
  <si>
    <t>防御+46</t>
  </si>
  <si>
    <t>防御+49 灵巧+11</t>
  </si>
  <si>
    <t>防御+76</t>
  </si>
  <si>
    <t>防御+84</t>
  </si>
  <si>
    <t>防御+61 灵巧+12</t>
  </si>
  <si>
    <t>防御+73 灵巧+13</t>
  </si>
  <si>
    <t>防御+79 灵巧+13</t>
  </si>
  <si>
    <t>防御+91</t>
  </si>
  <si>
    <t>防御+106</t>
  </si>
  <si>
    <t>防御+121</t>
  </si>
  <si>
    <t>防御+109 灵巧+14</t>
  </si>
  <si>
    <t>蝎尾</t>
  </si>
  <si>
    <t>剩余价值</t>
    <phoneticPr fontId="1" type="noConversion"/>
  </si>
  <si>
    <t>羊毛</t>
    <phoneticPr fontId="1" type="noConversion"/>
  </si>
  <si>
    <t>狼牙</t>
    <phoneticPr fontId="1" type="noConversion"/>
  </si>
  <si>
    <t>马尾</t>
    <phoneticPr fontId="1" type="noConversion"/>
  </si>
  <si>
    <t>锁子甲</t>
    <phoneticPr fontId="1" type="noConversion"/>
  </si>
  <si>
    <t>蛇皮</t>
    <phoneticPr fontId="1" type="noConversion"/>
  </si>
  <si>
    <t>布片</t>
    <phoneticPr fontId="1" type="noConversion"/>
  </si>
  <si>
    <t>废铁</t>
    <phoneticPr fontId="1" type="noConversion"/>
  </si>
  <si>
    <t>刀刃</t>
    <phoneticPr fontId="1" type="noConversion"/>
  </si>
  <si>
    <t>皮铠</t>
    <phoneticPr fontId="1" type="noConversion"/>
  </si>
  <si>
    <t>铁铠甲</t>
    <phoneticPr fontId="1" type="noConversion"/>
  </si>
  <si>
    <t>BGM</t>
    <phoneticPr fontId="1" type="noConversion"/>
  </si>
  <si>
    <t>封面</t>
    <phoneticPr fontId="1" type="noConversion"/>
  </si>
  <si>
    <t>主体</t>
    <phoneticPr fontId="1" type="noConversion"/>
  </si>
  <si>
    <t>战斗选择</t>
    <phoneticPr fontId="1" type="noConversion"/>
  </si>
  <si>
    <t>普通战斗</t>
    <phoneticPr fontId="1" type="noConversion"/>
  </si>
  <si>
    <t>boss战</t>
    <phoneticPr fontId="1" type="noConversion"/>
  </si>
  <si>
    <t>钓鱼</t>
    <phoneticPr fontId="1" type="noConversion"/>
  </si>
  <si>
    <t>玫瑰</t>
    <phoneticPr fontId="1" type="noConversion"/>
  </si>
  <si>
    <t>向日葵</t>
    <phoneticPr fontId="1" type="noConversion"/>
  </si>
  <si>
    <t>四叶草</t>
    <phoneticPr fontId="1" type="noConversion"/>
  </si>
  <si>
    <t>栀子花</t>
    <phoneticPr fontId="1" type="noConversion"/>
  </si>
  <si>
    <t>紫罗兰</t>
    <phoneticPr fontId="1" type="noConversion"/>
  </si>
  <si>
    <t>铃兰</t>
    <phoneticPr fontId="1" type="noConversion"/>
  </si>
  <si>
    <t>蒲公英</t>
    <phoneticPr fontId="1" type="noConversion"/>
  </si>
  <si>
    <t>爱与美的代表，希望与你泛起激情的爱。</t>
    <phoneticPr fontId="1" type="noConversion"/>
  </si>
  <si>
    <t>野菊</t>
    <phoneticPr fontId="1" type="noConversion"/>
  </si>
  <si>
    <t>坚强的野花，清净高洁的象征。</t>
    <phoneticPr fontId="1" type="noConversion"/>
  </si>
  <si>
    <t>象征阳光与坦荡，勇敢地去追求自己想要的幸福吧。</t>
    <phoneticPr fontId="1" type="noConversion"/>
  </si>
  <si>
    <t>幸运与甜蜜的象征，希望你得到幸运的眷顾。</t>
    <phoneticPr fontId="1" type="noConversion"/>
  </si>
  <si>
    <t>我愿用一生的守候，等待与你的约定。</t>
    <phoneticPr fontId="1" type="noConversion"/>
  </si>
  <si>
    <t>你出现在我的梦，我在梦中爱上你。</t>
    <phoneticPr fontId="1" type="noConversion"/>
  </si>
  <si>
    <t>我对你的爱无法停止。</t>
    <phoneticPr fontId="1" type="noConversion"/>
  </si>
  <si>
    <t>让我亲手奉上迟来的幸福。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</si>
</sst>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sz val="9"/>
      <color rgb="FF000000"/>
      <name val="宋体"/>
      <family val="2"/>
      <charset val="134"/>
    </font>
    <font>
      <sz val="9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2F2F2F"/>
      <name val="宋体"/>
      <family val="3"/>
      <charset val="134"/>
      <scheme val="minor"/>
    </font>
    <font>
      <sz val="11"/>
      <color rgb="FF333333"/>
      <name val="Arial"/>
      <family val="2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F3B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4" fillId="2" borderId="0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readingOrder="1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/>
    </xf>
    <xf numFmtId="0" fontId="0" fillId="6" borderId="0" xfId="0" applyFill="1">
      <alignment vertical="center"/>
    </xf>
    <xf numFmtId="0" fontId="12" fillId="0" borderId="0" xfId="0" applyFont="1">
      <alignment vertical="center"/>
    </xf>
    <xf numFmtId="0" fontId="3" fillId="3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</xdr:colOff>
      <xdr:row>1</xdr:row>
      <xdr:rowOff>85725</xdr:rowOff>
    </xdr:from>
    <xdr:to>
      <xdr:col>2</xdr:col>
      <xdr:colOff>34756</xdr:colOff>
      <xdr:row>9</xdr:row>
      <xdr:rowOff>66506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" y="260350"/>
          <a:ext cx="1346031" cy="1377781"/>
        </a:xfrm>
        <a:prstGeom prst="rect">
          <a:avLst/>
        </a:prstGeom>
      </xdr:spPr>
    </xdr:pic>
    <xdr:clientData/>
  </xdr:twoCellAnchor>
  <xdr:twoCellAnchor editAs="oneCell">
    <xdr:from>
      <xdr:col>2</xdr:col>
      <xdr:colOff>355600</xdr:colOff>
      <xdr:row>1</xdr:row>
      <xdr:rowOff>15875</xdr:rowOff>
    </xdr:from>
    <xdr:to>
      <xdr:col>4</xdr:col>
      <xdr:colOff>260190</xdr:colOff>
      <xdr:row>9</xdr:row>
      <xdr:rowOff>12529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0850" y="190500"/>
          <a:ext cx="1269840" cy="1393654"/>
        </a:xfrm>
        <a:prstGeom prst="rect">
          <a:avLst/>
        </a:prstGeom>
      </xdr:spPr>
    </xdr:pic>
    <xdr:clientData/>
  </xdr:twoCellAnchor>
  <xdr:twoCellAnchor editAs="oneCell">
    <xdr:from>
      <xdr:col>4</xdr:col>
      <xdr:colOff>673100</xdr:colOff>
      <xdr:row>1</xdr:row>
      <xdr:rowOff>34925</xdr:rowOff>
    </xdr:from>
    <xdr:to>
      <xdr:col>7</xdr:col>
      <xdr:colOff>18875</xdr:colOff>
      <xdr:row>8</xdr:row>
      <xdr:rowOff>168108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3600" y="209550"/>
          <a:ext cx="1393650" cy="1355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161925</xdr:rowOff>
    </xdr:from>
    <xdr:to>
      <xdr:col>1</xdr:col>
      <xdr:colOff>587215</xdr:colOff>
      <xdr:row>22</xdr:row>
      <xdr:rowOff>171277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33550"/>
          <a:ext cx="1269840" cy="1406352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1</xdr:row>
      <xdr:rowOff>34925</xdr:rowOff>
    </xdr:from>
    <xdr:to>
      <xdr:col>9</xdr:col>
      <xdr:colOff>361777</xdr:colOff>
      <xdr:row>9</xdr:row>
      <xdr:rowOff>15706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0800" y="209550"/>
          <a:ext cx="1374602" cy="13777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15</xdr:row>
      <xdr:rowOff>0</xdr:rowOff>
    </xdr:from>
    <xdr:to>
      <xdr:col>4</xdr:col>
      <xdr:colOff>101429</xdr:colOff>
      <xdr:row>22</xdr:row>
      <xdr:rowOff>120482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0500" y="1746250"/>
          <a:ext cx="1371429" cy="1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37</xdr:row>
      <xdr:rowOff>63500</xdr:rowOff>
    </xdr:from>
    <xdr:to>
      <xdr:col>2</xdr:col>
      <xdr:colOff>63339</xdr:colOff>
      <xdr:row>45</xdr:row>
      <xdr:rowOff>37929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5" y="4953000"/>
          <a:ext cx="1285714" cy="13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635000</xdr:colOff>
      <xdr:row>1</xdr:row>
      <xdr:rowOff>47625</xdr:rowOff>
    </xdr:from>
    <xdr:to>
      <xdr:col>11</xdr:col>
      <xdr:colOff>545940</xdr:colOff>
      <xdr:row>9</xdr:row>
      <xdr:rowOff>69673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78625" y="222250"/>
          <a:ext cx="1276190" cy="14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</xdr:colOff>
      <xdr:row>1</xdr:row>
      <xdr:rowOff>95250</xdr:rowOff>
    </xdr:from>
    <xdr:to>
      <xdr:col>13</xdr:col>
      <xdr:colOff>682458</xdr:colOff>
      <xdr:row>9</xdr:row>
      <xdr:rowOff>98250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3250" y="269875"/>
          <a:ext cx="1333333" cy="14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412750</xdr:colOff>
      <xdr:row>26</xdr:row>
      <xdr:rowOff>15875</xdr:rowOff>
    </xdr:from>
    <xdr:to>
      <xdr:col>18</xdr:col>
      <xdr:colOff>352262</xdr:colOff>
      <xdr:row>33</xdr:row>
      <xdr:rowOff>126833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34750" y="3333750"/>
          <a:ext cx="1304762" cy="13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26</xdr:row>
      <xdr:rowOff>63500</xdr:rowOff>
    </xdr:from>
    <xdr:to>
      <xdr:col>1</xdr:col>
      <xdr:colOff>653899</xdr:colOff>
      <xdr:row>33</xdr:row>
      <xdr:rowOff>79220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000" y="3381375"/>
          <a:ext cx="1209524" cy="1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25</xdr:row>
      <xdr:rowOff>127000</xdr:rowOff>
    </xdr:from>
    <xdr:to>
      <xdr:col>3</xdr:col>
      <xdr:colOff>625321</xdr:colOff>
      <xdr:row>33</xdr:row>
      <xdr:rowOff>44286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4625" y="3270250"/>
          <a:ext cx="1228571" cy="1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25</xdr:row>
      <xdr:rowOff>111125</xdr:rowOff>
    </xdr:from>
    <xdr:to>
      <xdr:col>6</xdr:col>
      <xdr:colOff>63357</xdr:colOff>
      <xdr:row>33</xdr:row>
      <xdr:rowOff>66506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16250" y="3254375"/>
          <a:ext cx="1142857" cy="13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301625</xdr:colOff>
      <xdr:row>26</xdr:row>
      <xdr:rowOff>15875</xdr:rowOff>
    </xdr:from>
    <xdr:to>
      <xdr:col>8</xdr:col>
      <xdr:colOff>164946</xdr:colOff>
      <xdr:row>33</xdr:row>
      <xdr:rowOff>79214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97375" y="3333750"/>
          <a:ext cx="1228571" cy="1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349250</xdr:colOff>
      <xdr:row>14</xdr:row>
      <xdr:rowOff>127000</xdr:rowOff>
    </xdr:from>
    <xdr:to>
      <xdr:col>8</xdr:col>
      <xdr:colOff>22095</xdr:colOff>
      <xdr:row>22</xdr:row>
      <xdr:rowOff>91905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45000" y="1698625"/>
          <a:ext cx="1038095" cy="1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37</xdr:row>
      <xdr:rowOff>31750</xdr:rowOff>
    </xdr:from>
    <xdr:to>
      <xdr:col>4</xdr:col>
      <xdr:colOff>114125</xdr:colOff>
      <xdr:row>45</xdr:row>
      <xdr:rowOff>34750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4625" y="4921250"/>
          <a:ext cx="1400000" cy="14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460375</xdr:colOff>
      <xdr:row>25</xdr:row>
      <xdr:rowOff>142875</xdr:rowOff>
    </xdr:from>
    <xdr:to>
      <xdr:col>10</xdr:col>
      <xdr:colOff>314173</xdr:colOff>
      <xdr:row>33</xdr:row>
      <xdr:rowOff>79208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21375" y="3286125"/>
          <a:ext cx="1219048" cy="1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37</xdr:row>
      <xdr:rowOff>15875</xdr:rowOff>
    </xdr:from>
    <xdr:to>
      <xdr:col>5</xdr:col>
      <xdr:colOff>606280</xdr:colOff>
      <xdr:row>45</xdr:row>
      <xdr:rowOff>18875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57500" y="4905375"/>
          <a:ext cx="1161905" cy="14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412750</xdr:colOff>
      <xdr:row>25</xdr:row>
      <xdr:rowOff>127000</xdr:rowOff>
    </xdr:from>
    <xdr:to>
      <xdr:col>12</xdr:col>
      <xdr:colOff>342738</xdr:colOff>
      <xdr:row>33</xdr:row>
      <xdr:rowOff>72857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39000" y="3270250"/>
          <a:ext cx="1295238" cy="13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444500</xdr:colOff>
      <xdr:row>25</xdr:row>
      <xdr:rowOff>142875</xdr:rowOff>
    </xdr:from>
    <xdr:to>
      <xdr:col>14</xdr:col>
      <xdr:colOff>307821</xdr:colOff>
      <xdr:row>33</xdr:row>
      <xdr:rowOff>117304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636000" y="3286125"/>
          <a:ext cx="1228571" cy="1371429"/>
        </a:xfrm>
        <a:prstGeom prst="rect">
          <a:avLst/>
        </a:prstGeom>
      </xdr:spPr>
    </xdr:pic>
    <xdr:clientData/>
  </xdr:twoCellAnchor>
  <xdr:twoCellAnchor editAs="oneCell">
    <xdr:from>
      <xdr:col>14</xdr:col>
      <xdr:colOff>492125</xdr:colOff>
      <xdr:row>26</xdr:row>
      <xdr:rowOff>0</xdr:rowOff>
    </xdr:from>
    <xdr:to>
      <xdr:col>16</xdr:col>
      <xdr:colOff>326875</xdr:colOff>
      <xdr:row>33</xdr:row>
      <xdr:rowOff>91911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48875" y="3317875"/>
          <a:ext cx="1200000" cy="13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492125</xdr:colOff>
      <xdr:row>1</xdr:row>
      <xdr:rowOff>15875</xdr:rowOff>
    </xdr:from>
    <xdr:to>
      <xdr:col>16</xdr:col>
      <xdr:colOff>260208</xdr:colOff>
      <xdr:row>8</xdr:row>
      <xdr:rowOff>164929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048875" y="190500"/>
          <a:ext cx="1133333" cy="13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15875</xdr:colOff>
      <xdr:row>0</xdr:row>
      <xdr:rowOff>158750</xdr:rowOff>
    </xdr:from>
    <xdr:to>
      <xdr:col>18</xdr:col>
      <xdr:colOff>647536</xdr:colOff>
      <xdr:row>8</xdr:row>
      <xdr:rowOff>142702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620500" y="158750"/>
          <a:ext cx="1314286" cy="13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222250</xdr:colOff>
      <xdr:row>14</xdr:row>
      <xdr:rowOff>127000</xdr:rowOff>
    </xdr:from>
    <xdr:to>
      <xdr:col>9</xdr:col>
      <xdr:colOff>625339</xdr:colOff>
      <xdr:row>22</xdr:row>
      <xdr:rowOff>110952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683250" y="1698625"/>
          <a:ext cx="1085714" cy="1380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14</xdr:row>
      <xdr:rowOff>142875</xdr:rowOff>
    </xdr:from>
    <xdr:to>
      <xdr:col>11</xdr:col>
      <xdr:colOff>650714</xdr:colOff>
      <xdr:row>22</xdr:row>
      <xdr:rowOff>60161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73875" y="2587625"/>
          <a:ext cx="1285714" cy="13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333375</xdr:colOff>
      <xdr:row>15</xdr:row>
      <xdr:rowOff>15875</xdr:rowOff>
    </xdr:from>
    <xdr:to>
      <xdr:col>16</xdr:col>
      <xdr:colOff>310982</xdr:colOff>
      <xdr:row>22</xdr:row>
      <xdr:rowOff>117310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890125" y="2635250"/>
          <a:ext cx="1342857" cy="13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15</xdr:row>
      <xdr:rowOff>0</xdr:rowOff>
    </xdr:from>
    <xdr:to>
      <xdr:col>6</xdr:col>
      <xdr:colOff>168107</xdr:colOff>
      <xdr:row>22</xdr:row>
      <xdr:rowOff>139530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21000" y="1746250"/>
          <a:ext cx="1342857" cy="1361905"/>
        </a:xfrm>
        <a:prstGeom prst="rect">
          <a:avLst/>
        </a:prstGeom>
      </xdr:spPr>
    </xdr:pic>
    <xdr:clientData/>
  </xdr:twoCellAnchor>
  <xdr:twoCellAnchor editAs="oneCell">
    <xdr:from>
      <xdr:col>12</xdr:col>
      <xdr:colOff>111125</xdr:colOff>
      <xdr:row>14</xdr:row>
      <xdr:rowOff>127000</xdr:rowOff>
    </xdr:from>
    <xdr:to>
      <xdr:col>14</xdr:col>
      <xdr:colOff>136351</xdr:colOff>
      <xdr:row>22</xdr:row>
      <xdr:rowOff>82381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302625" y="2571750"/>
          <a:ext cx="1390476" cy="1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S47"/>
  <sheetViews>
    <sheetView tabSelected="1" topLeftCell="I4" zoomScale="60" zoomScaleNormal="60" workbookViewId="0">
      <selection activeCell="P36" sqref="P36"/>
    </sheetView>
  </sheetViews>
  <sheetFormatPr defaultRowHeight="13.5" x14ac:dyDescent="0.15"/>
  <sheetData>
    <row r="11" spans="1:19" x14ac:dyDescent="0.15">
      <c r="A11" t="s">
        <v>0</v>
      </c>
      <c r="B11" t="s">
        <v>635</v>
      </c>
      <c r="F11" t="s">
        <v>6</v>
      </c>
      <c r="G11" s="15" t="s">
        <v>638</v>
      </c>
      <c r="H11" t="s">
        <v>0</v>
      </c>
      <c r="I11">
        <v>1</v>
      </c>
      <c r="K11" t="s">
        <v>4</v>
      </c>
      <c r="L11" s="15" t="s">
        <v>636</v>
      </c>
      <c r="M11" t="s">
        <v>5</v>
      </c>
      <c r="N11" s="15" t="s">
        <v>641</v>
      </c>
      <c r="P11" t="s">
        <v>4</v>
      </c>
      <c r="Q11" s="15" t="s">
        <v>654</v>
      </c>
      <c r="R11" t="s">
        <v>5</v>
      </c>
      <c r="S11" s="15" t="s">
        <v>639</v>
      </c>
    </row>
    <row r="12" spans="1:19" x14ac:dyDescent="0.15">
      <c r="D12">
        <v>1</v>
      </c>
      <c r="G12">
        <v>1</v>
      </c>
      <c r="I12" s="15" t="s">
        <v>637</v>
      </c>
      <c r="L12">
        <v>1</v>
      </c>
      <c r="N12">
        <v>1</v>
      </c>
      <c r="Q12">
        <v>1</v>
      </c>
      <c r="S12">
        <v>1</v>
      </c>
    </row>
    <row r="13" spans="1:19" x14ac:dyDescent="0.15">
      <c r="A13">
        <v>1</v>
      </c>
    </row>
    <row r="24" spans="1:16" ht="14.25" x14ac:dyDescent="0.15">
      <c r="A24" s="17" t="s">
        <v>656</v>
      </c>
      <c r="C24" t="s">
        <v>6</v>
      </c>
      <c r="D24" t="s">
        <v>652</v>
      </c>
      <c r="G24">
        <v>1</v>
      </c>
      <c r="H24" t="s">
        <v>3</v>
      </c>
      <c r="I24">
        <v>1</v>
      </c>
      <c r="J24" t="s">
        <v>1</v>
      </c>
      <c r="K24" s="16" t="s">
        <v>648</v>
      </c>
      <c r="N24" t="s">
        <v>649</v>
      </c>
      <c r="P24" t="s">
        <v>650</v>
      </c>
    </row>
    <row r="25" spans="1:16" ht="14.25" x14ac:dyDescent="0.15">
      <c r="H25" s="16" t="s">
        <v>644</v>
      </c>
      <c r="I25" t="s">
        <v>653</v>
      </c>
    </row>
    <row r="35" spans="1:17" x14ac:dyDescent="0.15">
      <c r="A35" t="s">
        <v>1</v>
      </c>
      <c r="B35">
        <v>1</v>
      </c>
      <c r="C35" t="s">
        <v>2</v>
      </c>
      <c r="D35">
        <v>1</v>
      </c>
      <c r="E35" t="s">
        <v>8</v>
      </c>
      <c r="F35">
        <v>1</v>
      </c>
      <c r="G35" t="s">
        <v>3</v>
      </c>
      <c r="H35">
        <v>1</v>
      </c>
      <c r="L35" t="s">
        <v>7</v>
      </c>
      <c r="M35">
        <v>1</v>
      </c>
      <c r="N35" t="s">
        <v>7</v>
      </c>
      <c r="O35">
        <v>1</v>
      </c>
      <c r="P35" t="s">
        <v>5</v>
      </c>
      <c r="Q35">
        <v>1</v>
      </c>
    </row>
    <row r="36" spans="1:17" ht="14.25" x14ac:dyDescent="0.15">
      <c r="A36" t="s">
        <v>651</v>
      </c>
      <c r="C36" s="15" t="s">
        <v>640</v>
      </c>
      <c r="F36" s="16" t="s">
        <v>645</v>
      </c>
      <c r="H36" s="15" t="s">
        <v>655</v>
      </c>
      <c r="L36" s="16" t="s">
        <v>643</v>
      </c>
      <c r="N36" s="16" t="s">
        <v>646</v>
      </c>
      <c r="P36" s="16" t="s">
        <v>647</v>
      </c>
    </row>
    <row r="47" spans="1:17" x14ac:dyDescent="0.15">
      <c r="C47">
        <v>1</v>
      </c>
      <c r="D47" s="15" t="s">
        <v>642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workbookViewId="0">
      <selection activeCell="B14" sqref="B14"/>
    </sheetView>
  </sheetViews>
  <sheetFormatPr defaultRowHeight="13.5" x14ac:dyDescent="0.15"/>
  <cols>
    <col min="1" max="1" width="12.75" customWidth="1"/>
    <col min="3" max="3" width="10.125" customWidth="1"/>
    <col min="6" max="6" width="9.875" customWidth="1"/>
  </cols>
  <sheetData>
    <row r="2" spans="1:9" x14ac:dyDescent="0.15">
      <c r="A2" t="s">
        <v>9</v>
      </c>
      <c r="B2" t="s">
        <v>10</v>
      </c>
      <c r="D2" t="s">
        <v>14</v>
      </c>
      <c r="E2" t="s">
        <v>15</v>
      </c>
    </row>
    <row r="3" spans="1:9" x14ac:dyDescent="0.15">
      <c r="B3" t="s">
        <v>11</v>
      </c>
    </row>
    <row r="4" spans="1:9" x14ac:dyDescent="0.15">
      <c r="B4" t="s">
        <v>12</v>
      </c>
    </row>
    <row r="5" spans="1:9" x14ac:dyDescent="0.15">
      <c r="B5" t="s">
        <v>13</v>
      </c>
    </row>
    <row r="7" spans="1:9" x14ac:dyDescent="0.15">
      <c r="A7" t="s">
        <v>16</v>
      </c>
      <c r="C7" t="s">
        <v>20</v>
      </c>
      <c r="D7" t="s">
        <v>21</v>
      </c>
      <c r="E7" t="s">
        <v>22</v>
      </c>
      <c r="F7" t="s">
        <v>23</v>
      </c>
      <c r="I7" t="s">
        <v>19</v>
      </c>
    </row>
    <row r="8" spans="1:9" x14ac:dyDescent="0.15">
      <c r="A8" t="s">
        <v>17</v>
      </c>
      <c r="B8">
        <v>8</v>
      </c>
      <c r="C8">
        <v>5</v>
      </c>
      <c r="I8">
        <f>B8*C8</f>
        <v>40</v>
      </c>
    </row>
    <row r="10" spans="1:9" x14ac:dyDescent="0.15">
      <c r="A10" t="s">
        <v>18</v>
      </c>
      <c r="B10">
        <v>6</v>
      </c>
    </row>
    <row r="12" spans="1:9" x14ac:dyDescent="0.15">
      <c r="A12" t="s">
        <v>24</v>
      </c>
    </row>
    <row r="13" spans="1:9" x14ac:dyDescent="0.15">
      <c r="B13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9" workbookViewId="0">
      <selection activeCell="D23" sqref="D23"/>
    </sheetView>
  </sheetViews>
  <sheetFormatPr defaultRowHeight="13.5" x14ac:dyDescent="0.15"/>
  <cols>
    <col min="1" max="1" width="15.5" customWidth="1"/>
    <col min="10" max="10" width="10.75" customWidth="1"/>
  </cols>
  <sheetData>
    <row r="1" spans="1:17" x14ac:dyDescent="0.15">
      <c r="A1" t="s">
        <v>26</v>
      </c>
    </row>
    <row r="2" spans="1:17" x14ac:dyDescent="0.15">
      <c r="B2">
        <v>3</v>
      </c>
      <c r="C2">
        <v>3</v>
      </c>
      <c r="D2">
        <v>3</v>
      </c>
      <c r="E2">
        <v>3</v>
      </c>
    </row>
    <row r="5" spans="1:17" x14ac:dyDescent="0.15">
      <c r="A5" t="s">
        <v>27</v>
      </c>
    </row>
    <row r="7" spans="1:17" x14ac:dyDescent="0.15">
      <c r="A7" s="23" t="s">
        <v>28</v>
      </c>
      <c r="B7" s="23"/>
      <c r="C7" s="23"/>
      <c r="D7" s="4"/>
      <c r="F7" t="s">
        <v>47</v>
      </c>
      <c r="G7" t="s">
        <v>45</v>
      </c>
      <c r="M7" t="s">
        <v>79</v>
      </c>
      <c r="N7" t="s">
        <v>80</v>
      </c>
      <c r="O7" t="s">
        <v>87</v>
      </c>
      <c r="P7" t="s">
        <v>91</v>
      </c>
    </row>
    <row r="8" spans="1:17" x14ac:dyDescent="0.15">
      <c r="A8" s="23"/>
      <c r="B8" s="23"/>
      <c r="C8" s="23"/>
      <c r="D8" s="4"/>
      <c r="F8" t="s">
        <v>54</v>
      </c>
      <c r="G8" s="2" t="s">
        <v>95</v>
      </c>
      <c r="H8" t="s">
        <v>40</v>
      </c>
      <c r="N8" t="s">
        <v>81</v>
      </c>
      <c r="O8" t="s">
        <v>88</v>
      </c>
      <c r="P8" t="s">
        <v>92</v>
      </c>
    </row>
    <row r="9" spans="1:17" ht="21" customHeight="1" x14ac:dyDescent="0.15">
      <c r="A9" s="11" t="s">
        <v>30</v>
      </c>
      <c r="B9" s="1"/>
      <c r="C9" s="1"/>
      <c r="D9" s="5"/>
      <c r="F9" t="s">
        <v>48</v>
      </c>
      <c r="G9" s="1" t="s">
        <v>41</v>
      </c>
      <c r="H9" s="1" t="s">
        <v>33</v>
      </c>
      <c r="I9" s="1" t="s">
        <v>35</v>
      </c>
      <c r="J9" s="2" t="s">
        <v>30</v>
      </c>
      <c r="K9" s="1" t="s">
        <v>43</v>
      </c>
      <c r="L9" s="2"/>
      <c r="N9" t="s">
        <v>82</v>
      </c>
      <c r="O9" t="s">
        <v>89</v>
      </c>
      <c r="P9" t="s">
        <v>93</v>
      </c>
    </row>
    <row r="10" spans="1:17" x14ac:dyDescent="0.15">
      <c r="A10" s="2"/>
      <c r="B10" s="1"/>
      <c r="C10" s="1"/>
      <c r="D10" s="5"/>
      <c r="F10" s="3" t="s">
        <v>49</v>
      </c>
      <c r="G10" s="1" t="s">
        <v>32</v>
      </c>
      <c r="H10" s="1" t="s">
        <v>34</v>
      </c>
      <c r="I10" s="1" t="s">
        <v>37</v>
      </c>
      <c r="J10" s="1" t="s">
        <v>38</v>
      </c>
      <c r="K10" s="1" t="s">
        <v>39</v>
      </c>
      <c r="L10" s="1" t="s">
        <v>31</v>
      </c>
      <c r="N10" s="3"/>
      <c r="P10" s="5"/>
    </row>
    <row r="11" spans="1:17" x14ac:dyDescent="0.15">
      <c r="A11" s="1"/>
      <c r="B11" s="1"/>
      <c r="C11" s="1"/>
      <c r="D11" s="5"/>
      <c r="F11" t="s">
        <v>52</v>
      </c>
      <c r="G11" s="1" t="s">
        <v>29</v>
      </c>
      <c r="H11" s="1" t="s">
        <v>44</v>
      </c>
      <c r="I11" s="1" t="s">
        <v>33</v>
      </c>
    </row>
    <row r="12" spans="1:17" x14ac:dyDescent="0.15">
      <c r="A12" s="10" t="s">
        <v>32</v>
      </c>
      <c r="B12" s="1"/>
      <c r="C12" s="1"/>
      <c r="D12" s="5"/>
    </row>
    <row r="13" spans="1:17" x14ac:dyDescent="0.15">
      <c r="A13" s="10" t="s">
        <v>33</v>
      </c>
      <c r="B13" s="1"/>
      <c r="C13" s="1"/>
      <c r="D13" s="5"/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</row>
    <row r="14" spans="1:17" x14ac:dyDescent="0.15">
      <c r="A14" s="10" t="s">
        <v>34</v>
      </c>
      <c r="B14" s="1"/>
      <c r="C14" s="1"/>
      <c r="D14" s="5"/>
      <c r="F14" t="s">
        <v>66</v>
      </c>
      <c r="G14" s="6" t="s">
        <v>97</v>
      </c>
      <c r="H14" s="5" t="s">
        <v>99</v>
      </c>
      <c r="I14" s="5" t="s">
        <v>100</v>
      </c>
      <c r="J14" t="s">
        <v>101</v>
      </c>
      <c r="K14" s="7" t="s">
        <v>102</v>
      </c>
      <c r="L14" s="7" t="s">
        <v>103</v>
      </c>
      <c r="M14" s="7" t="s">
        <v>104</v>
      </c>
      <c r="N14" s="7" t="s">
        <v>105</v>
      </c>
    </row>
    <row r="15" spans="1:17" x14ac:dyDescent="0.15">
      <c r="A15" s="1"/>
      <c r="B15" s="1"/>
      <c r="C15" s="1"/>
      <c r="D15" s="5"/>
      <c r="G15" s="6" t="s">
        <v>106</v>
      </c>
      <c r="H15" s="8" t="s">
        <v>107</v>
      </c>
      <c r="I15" s="8" t="s">
        <v>108</v>
      </c>
      <c r="J15" s="8" t="s">
        <v>109</v>
      </c>
      <c r="K15" s="9" t="s">
        <v>110</v>
      </c>
      <c r="L15" s="9" t="s">
        <v>111</v>
      </c>
      <c r="M15" s="9" t="s">
        <v>112</v>
      </c>
      <c r="N15" s="9" t="s">
        <v>113</v>
      </c>
      <c r="O15" t="s">
        <v>114</v>
      </c>
      <c r="P15" t="s">
        <v>115</v>
      </c>
      <c r="Q15" t="s">
        <v>116</v>
      </c>
    </row>
    <row r="16" spans="1:17" x14ac:dyDescent="0.15">
      <c r="A16" s="10" t="s">
        <v>35</v>
      </c>
      <c r="B16" s="1"/>
      <c r="C16" s="1"/>
      <c r="D16" s="5"/>
    </row>
    <row r="17" spans="1:6" x14ac:dyDescent="0.15">
      <c r="A17" s="10" t="s">
        <v>36</v>
      </c>
      <c r="B17" s="1"/>
      <c r="C17" s="1"/>
      <c r="D17" s="5"/>
      <c r="F17" t="s">
        <v>63</v>
      </c>
    </row>
    <row r="18" spans="1:6" x14ac:dyDescent="0.15">
      <c r="A18" s="1"/>
      <c r="B18" s="1"/>
      <c r="C18" s="1"/>
      <c r="D18" s="5"/>
      <c r="F18" t="s">
        <v>64</v>
      </c>
    </row>
    <row r="19" spans="1:6" x14ac:dyDescent="0.15">
      <c r="A19" s="10" t="s">
        <v>38</v>
      </c>
      <c r="B19" s="1"/>
      <c r="C19" s="1"/>
      <c r="D19" s="5"/>
      <c r="F19" t="s">
        <v>55</v>
      </c>
    </row>
    <row r="20" spans="1:6" x14ac:dyDescent="0.15">
      <c r="A20" s="10" t="s">
        <v>39</v>
      </c>
      <c r="B20" s="1"/>
      <c r="C20" s="1"/>
      <c r="D20" s="5"/>
    </row>
    <row r="21" spans="1:6" x14ac:dyDescent="0.15">
      <c r="A21" s="2"/>
      <c r="B21" s="1"/>
      <c r="C21" s="1"/>
      <c r="D21" s="5"/>
      <c r="F21" t="s">
        <v>62</v>
      </c>
    </row>
    <row r="22" spans="1:6" x14ac:dyDescent="0.15">
      <c r="A22" s="1"/>
      <c r="B22" s="1"/>
      <c r="C22" s="1"/>
      <c r="D22" s="5"/>
      <c r="F22" t="s">
        <v>65</v>
      </c>
    </row>
    <row r="23" spans="1:6" x14ac:dyDescent="0.15">
      <c r="A23" s="10" t="s">
        <v>42</v>
      </c>
      <c r="B23" s="1"/>
      <c r="C23" s="1"/>
      <c r="D23" s="5"/>
      <c r="F23" t="s">
        <v>66</v>
      </c>
    </row>
    <row r="24" spans="1:6" x14ac:dyDescent="0.15">
      <c r="A24" s="10" t="s">
        <v>43</v>
      </c>
      <c r="B24" s="1"/>
      <c r="C24" s="1"/>
      <c r="D24" s="5"/>
      <c r="F24" t="s">
        <v>76</v>
      </c>
    </row>
    <row r="25" spans="1:6" x14ac:dyDescent="0.15">
      <c r="A25" s="1" t="s">
        <v>44</v>
      </c>
      <c r="B25" s="1"/>
      <c r="C25" s="1"/>
      <c r="D25" s="5"/>
    </row>
    <row r="26" spans="1:6" x14ac:dyDescent="0.15">
      <c r="A26" s="2" t="s">
        <v>117</v>
      </c>
      <c r="B26" s="1"/>
      <c r="C26" s="1"/>
      <c r="D26" s="5"/>
      <c r="F26" t="s">
        <v>67</v>
      </c>
    </row>
    <row r="27" spans="1:6" x14ac:dyDescent="0.15">
      <c r="A27" s="2"/>
      <c r="B27" s="1"/>
      <c r="C27" s="1"/>
      <c r="D27" s="5"/>
      <c r="F27" t="s">
        <v>68</v>
      </c>
    </row>
    <row r="28" spans="1:6" x14ac:dyDescent="0.15">
      <c r="A28" t="s">
        <v>119</v>
      </c>
      <c r="F28" t="s">
        <v>69</v>
      </c>
    </row>
    <row r="29" spans="1:6" x14ac:dyDescent="0.15">
      <c r="A29" t="s">
        <v>121</v>
      </c>
      <c r="F29" t="s">
        <v>70</v>
      </c>
    </row>
    <row r="30" spans="1:6" x14ac:dyDescent="0.15">
      <c r="A30" t="s">
        <v>123</v>
      </c>
      <c r="F30" t="s">
        <v>77</v>
      </c>
    </row>
    <row r="31" spans="1:6" x14ac:dyDescent="0.15">
      <c r="A31" t="s">
        <v>125</v>
      </c>
    </row>
    <row r="32" spans="1:6" x14ac:dyDescent="0.15">
      <c r="A32" t="s">
        <v>127</v>
      </c>
      <c r="F32" t="s">
        <v>71</v>
      </c>
    </row>
    <row r="33" spans="1:6" x14ac:dyDescent="0.15">
      <c r="A33" t="s">
        <v>51</v>
      </c>
      <c r="F33" t="s">
        <v>72</v>
      </c>
    </row>
    <row r="34" spans="1:6" x14ac:dyDescent="0.15">
      <c r="A34" t="s">
        <v>85</v>
      </c>
    </row>
    <row r="35" spans="1:6" x14ac:dyDescent="0.15">
      <c r="F35" t="s">
        <v>73</v>
      </c>
    </row>
    <row r="36" spans="1:6" x14ac:dyDescent="0.15">
      <c r="F36" t="s">
        <v>74</v>
      </c>
    </row>
    <row r="37" spans="1:6" x14ac:dyDescent="0.15">
      <c r="F37" t="s">
        <v>75</v>
      </c>
    </row>
    <row r="38" spans="1:6" x14ac:dyDescent="0.15">
      <c r="F38" t="s">
        <v>78</v>
      </c>
    </row>
    <row r="40" spans="1:6" x14ac:dyDescent="0.15">
      <c r="F40" t="s">
        <v>83</v>
      </c>
    </row>
    <row r="41" spans="1:6" x14ac:dyDescent="0.15">
      <c r="F41" t="s">
        <v>86</v>
      </c>
    </row>
    <row r="42" spans="1:6" x14ac:dyDescent="0.15">
      <c r="F42" t="s">
        <v>85</v>
      </c>
    </row>
  </sheetData>
  <mergeCells count="3">
    <mergeCell ref="A7:A8"/>
    <mergeCell ref="B7:B8"/>
    <mergeCell ref="C7:C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Normal="100" workbookViewId="0">
      <selection activeCell="O15" sqref="O15"/>
    </sheetView>
  </sheetViews>
  <sheetFormatPr defaultRowHeight="13.5" x14ac:dyDescent="0.15"/>
  <sheetData>
    <row r="1" spans="1:14" x14ac:dyDescent="0.15">
      <c r="C1" t="s">
        <v>763</v>
      </c>
      <c r="D1" t="s">
        <v>769</v>
      </c>
    </row>
    <row r="2" spans="1:14" x14ac:dyDescent="0.15">
      <c r="A2" t="s">
        <v>445</v>
      </c>
      <c r="B2" t="s">
        <v>764</v>
      </c>
      <c r="C2">
        <v>1</v>
      </c>
      <c r="D2">
        <v>1</v>
      </c>
      <c r="E2" t="s">
        <v>770</v>
      </c>
      <c r="F2" t="s">
        <v>277</v>
      </c>
      <c r="J2" t="s">
        <v>657</v>
      </c>
      <c r="K2" t="s">
        <v>758</v>
      </c>
      <c r="L2">
        <v>1</v>
      </c>
      <c r="M2" t="s">
        <v>521</v>
      </c>
    </row>
    <row r="3" spans="1:14" x14ac:dyDescent="0.15">
      <c r="A3" s="19" t="s">
        <v>452</v>
      </c>
      <c r="B3" s="19" t="s">
        <v>766</v>
      </c>
      <c r="C3" s="19">
        <v>1</v>
      </c>
      <c r="D3" s="19">
        <v>1</v>
      </c>
      <c r="E3" s="19" t="s">
        <v>771</v>
      </c>
      <c r="F3" s="19" t="s">
        <v>781</v>
      </c>
      <c r="G3" s="19"/>
      <c r="H3" s="19"/>
      <c r="J3" t="s">
        <v>658</v>
      </c>
      <c r="K3" t="s">
        <v>758</v>
      </c>
      <c r="L3">
        <v>2</v>
      </c>
      <c r="M3" t="s">
        <v>521</v>
      </c>
      <c r="N3" t="s">
        <v>553</v>
      </c>
    </row>
    <row r="4" spans="1:14" x14ac:dyDescent="0.15">
      <c r="A4" t="s">
        <v>449</v>
      </c>
      <c r="B4" t="s">
        <v>765</v>
      </c>
      <c r="C4">
        <v>2</v>
      </c>
      <c r="D4">
        <v>2</v>
      </c>
      <c r="E4" t="s">
        <v>771</v>
      </c>
      <c r="F4" t="s">
        <v>770</v>
      </c>
      <c r="G4" t="s">
        <v>782</v>
      </c>
      <c r="H4" t="s">
        <v>782</v>
      </c>
      <c r="J4" t="s">
        <v>659</v>
      </c>
      <c r="K4" t="s">
        <v>758</v>
      </c>
      <c r="L4">
        <v>3</v>
      </c>
      <c r="M4" t="s">
        <v>522</v>
      </c>
    </row>
    <row r="5" spans="1:14" x14ac:dyDescent="0.15">
      <c r="A5" s="19" t="s">
        <v>808</v>
      </c>
      <c r="B5" s="19" t="s">
        <v>766</v>
      </c>
      <c r="C5" s="19"/>
      <c r="D5" s="19">
        <v>2</v>
      </c>
      <c r="E5" s="19" t="s">
        <v>772</v>
      </c>
      <c r="F5" s="19" t="s">
        <v>788</v>
      </c>
      <c r="G5" s="19"/>
      <c r="H5" s="19"/>
      <c r="J5" t="s">
        <v>660</v>
      </c>
      <c r="K5" t="s">
        <v>758</v>
      </c>
      <c r="L5">
        <v>4</v>
      </c>
      <c r="M5" t="s">
        <v>522</v>
      </c>
      <c r="N5" t="s">
        <v>533</v>
      </c>
    </row>
    <row r="6" spans="1:14" x14ac:dyDescent="0.15">
      <c r="A6" t="s">
        <v>460</v>
      </c>
      <c r="B6" t="s">
        <v>768</v>
      </c>
      <c r="C6">
        <v>3</v>
      </c>
      <c r="D6">
        <v>3</v>
      </c>
      <c r="E6" t="s">
        <v>773</v>
      </c>
      <c r="F6" t="s">
        <v>807</v>
      </c>
      <c r="J6" t="s">
        <v>661</v>
      </c>
      <c r="K6" t="s">
        <v>758</v>
      </c>
      <c r="L6">
        <v>5</v>
      </c>
      <c r="M6" t="s">
        <v>523</v>
      </c>
    </row>
    <row r="7" spans="1:14" x14ac:dyDescent="0.15">
      <c r="A7" t="s">
        <v>369</v>
      </c>
      <c r="B7" t="s">
        <v>768</v>
      </c>
      <c r="D7">
        <v>3</v>
      </c>
      <c r="E7" t="s">
        <v>779</v>
      </c>
      <c r="F7" t="s">
        <v>785</v>
      </c>
      <c r="G7" t="s">
        <v>530</v>
      </c>
      <c r="J7" t="s">
        <v>662</v>
      </c>
      <c r="K7" t="s">
        <v>758</v>
      </c>
      <c r="L7">
        <v>6</v>
      </c>
      <c r="M7" t="s">
        <v>523</v>
      </c>
      <c r="N7" t="s">
        <v>554</v>
      </c>
    </row>
    <row r="8" spans="1:14" x14ac:dyDescent="0.15">
      <c r="A8" t="s">
        <v>446</v>
      </c>
      <c r="B8" t="s">
        <v>764</v>
      </c>
      <c r="D8">
        <v>3</v>
      </c>
      <c r="E8" t="s">
        <v>774</v>
      </c>
      <c r="F8" t="s">
        <v>786</v>
      </c>
      <c r="G8" t="s">
        <v>561</v>
      </c>
      <c r="J8" t="s">
        <v>663</v>
      </c>
      <c r="K8" t="s">
        <v>758</v>
      </c>
      <c r="L8">
        <v>7</v>
      </c>
      <c r="M8" t="s">
        <v>524</v>
      </c>
    </row>
    <row r="9" spans="1:14" x14ac:dyDescent="0.15">
      <c r="A9" s="19" t="s">
        <v>453</v>
      </c>
      <c r="B9" s="19" t="s">
        <v>766</v>
      </c>
      <c r="C9" s="19"/>
      <c r="D9" s="19">
        <v>4</v>
      </c>
      <c r="E9" s="19" t="s">
        <v>772</v>
      </c>
      <c r="F9" s="19" t="s">
        <v>783</v>
      </c>
      <c r="G9" s="19"/>
      <c r="H9" s="19"/>
      <c r="J9" t="s">
        <v>664</v>
      </c>
      <c r="K9" t="s">
        <v>224</v>
      </c>
      <c r="L9">
        <v>2</v>
      </c>
      <c r="M9" t="s">
        <v>762</v>
      </c>
      <c r="N9" t="s">
        <v>525</v>
      </c>
    </row>
    <row r="10" spans="1:14" x14ac:dyDescent="0.15">
      <c r="A10" t="s">
        <v>457</v>
      </c>
      <c r="B10" t="s">
        <v>767</v>
      </c>
      <c r="C10">
        <v>2</v>
      </c>
      <c r="D10">
        <v>4</v>
      </c>
      <c r="E10" t="s">
        <v>775</v>
      </c>
      <c r="F10" t="s">
        <v>775</v>
      </c>
      <c r="G10" t="s">
        <v>782</v>
      </c>
      <c r="J10" t="s">
        <v>665</v>
      </c>
      <c r="K10" t="s">
        <v>224</v>
      </c>
      <c r="L10">
        <v>1</v>
      </c>
      <c r="M10" t="s">
        <v>525</v>
      </c>
    </row>
    <row r="11" spans="1:14" x14ac:dyDescent="0.15">
      <c r="A11" t="s">
        <v>451</v>
      </c>
      <c r="B11" t="s">
        <v>765</v>
      </c>
      <c r="D11">
        <v>4</v>
      </c>
      <c r="E11" t="s">
        <v>776</v>
      </c>
      <c r="F11" t="s">
        <v>787</v>
      </c>
      <c r="G11" t="s">
        <v>787</v>
      </c>
      <c r="J11" t="s">
        <v>666</v>
      </c>
      <c r="K11" t="s">
        <v>224</v>
      </c>
      <c r="L11">
        <v>3</v>
      </c>
      <c r="M11" t="s">
        <v>526</v>
      </c>
    </row>
    <row r="12" spans="1:14" x14ac:dyDescent="0.15">
      <c r="A12" t="s">
        <v>458</v>
      </c>
      <c r="B12" t="s">
        <v>767</v>
      </c>
      <c r="D12">
        <v>5</v>
      </c>
      <c r="E12" t="s">
        <v>777</v>
      </c>
      <c r="F12" t="s">
        <v>533</v>
      </c>
      <c r="J12" t="s">
        <v>667</v>
      </c>
      <c r="K12" t="s">
        <v>224</v>
      </c>
      <c r="L12">
        <v>4</v>
      </c>
      <c r="M12" t="s">
        <v>526</v>
      </c>
    </row>
    <row r="13" spans="1:14" x14ac:dyDescent="0.15">
      <c r="A13" t="s">
        <v>448</v>
      </c>
      <c r="B13" t="s">
        <v>764</v>
      </c>
      <c r="D13">
        <v>5</v>
      </c>
      <c r="E13" t="s">
        <v>774</v>
      </c>
      <c r="F13" t="s">
        <v>790</v>
      </c>
      <c r="J13" t="s">
        <v>668</v>
      </c>
      <c r="K13" t="s">
        <v>224</v>
      </c>
      <c r="L13">
        <v>6</v>
      </c>
      <c r="M13" t="s">
        <v>497</v>
      </c>
      <c r="N13" t="s">
        <v>555</v>
      </c>
    </row>
    <row r="14" spans="1:14" x14ac:dyDescent="0.15">
      <c r="A14" t="s">
        <v>450</v>
      </c>
      <c r="B14" t="s">
        <v>765</v>
      </c>
      <c r="D14">
        <v>5</v>
      </c>
      <c r="E14" t="s">
        <v>776</v>
      </c>
      <c r="F14" t="s">
        <v>776</v>
      </c>
      <c r="G14" t="s">
        <v>787</v>
      </c>
      <c r="J14" t="s">
        <v>669</v>
      </c>
      <c r="K14" t="s">
        <v>224</v>
      </c>
      <c r="L14">
        <v>5</v>
      </c>
      <c r="M14" t="s">
        <v>527</v>
      </c>
    </row>
    <row r="15" spans="1:14" x14ac:dyDescent="0.15">
      <c r="A15" t="s">
        <v>461</v>
      </c>
      <c r="B15" t="s">
        <v>768</v>
      </c>
      <c r="D15">
        <v>6</v>
      </c>
      <c r="E15" t="s">
        <v>778</v>
      </c>
      <c r="F15" t="s">
        <v>807</v>
      </c>
      <c r="J15" t="s">
        <v>670</v>
      </c>
      <c r="K15" t="s">
        <v>224</v>
      </c>
      <c r="L15">
        <v>7</v>
      </c>
      <c r="M15" t="s">
        <v>515</v>
      </c>
      <c r="N15" t="s">
        <v>556</v>
      </c>
    </row>
    <row r="16" spans="1:14" x14ac:dyDescent="0.15">
      <c r="A16" s="19" t="s">
        <v>456</v>
      </c>
      <c r="B16" s="19" t="s">
        <v>766</v>
      </c>
      <c r="C16" s="19"/>
      <c r="D16" s="19">
        <v>6</v>
      </c>
      <c r="E16" s="19" t="s">
        <v>454</v>
      </c>
      <c r="F16" s="19" t="s">
        <v>791</v>
      </c>
      <c r="G16" s="19" t="s">
        <v>790</v>
      </c>
      <c r="H16" s="19" t="s">
        <v>793</v>
      </c>
      <c r="J16" t="s">
        <v>671</v>
      </c>
      <c r="K16" t="s">
        <v>759</v>
      </c>
      <c r="L16">
        <v>3</v>
      </c>
      <c r="M16" t="s">
        <v>528</v>
      </c>
    </row>
    <row r="17" spans="1:14" x14ac:dyDescent="0.15">
      <c r="A17" t="s">
        <v>780</v>
      </c>
      <c r="B17" t="s">
        <v>768</v>
      </c>
      <c r="D17">
        <v>6</v>
      </c>
      <c r="E17" t="s">
        <v>461</v>
      </c>
      <c r="F17" t="s">
        <v>782</v>
      </c>
      <c r="J17" t="s">
        <v>672</v>
      </c>
      <c r="K17" t="s">
        <v>759</v>
      </c>
      <c r="L17">
        <v>7</v>
      </c>
      <c r="M17" t="s">
        <v>529</v>
      </c>
    </row>
    <row r="18" spans="1:14" x14ac:dyDescent="0.15">
      <c r="A18" t="s">
        <v>371</v>
      </c>
      <c r="B18" t="s">
        <v>767</v>
      </c>
      <c r="D18">
        <v>7</v>
      </c>
      <c r="E18" t="s">
        <v>777</v>
      </c>
      <c r="F18" t="s">
        <v>795</v>
      </c>
      <c r="J18" t="s">
        <v>673</v>
      </c>
      <c r="K18" t="s">
        <v>759</v>
      </c>
      <c r="L18">
        <v>1</v>
      </c>
      <c r="M18" t="s">
        <v>530</v>
      </c>
      <c r="N18" t="s">
        <v>557</v>
      </c>
    </row>
    <row r="19" spans="1:14" x14ac:dyDescent="0.15">
      <c r="A19" t="s">
        <v>447</v>
      </c>
      <c r="B19" t="s">
        <v>764</v>
      </c>
      <c r="D19">
        <v>7</v>
      </c>
      <c r="E19" t="s">
        <v>774</v>
      </c>
      <c r="F19" t="s">
        <v>794</v>
      </c>
      <c r="G19" t="s">
        <v>794</v>
      </c>
      <c r="H19" t="s">
        <v>795</v>
      </c>
      <c r="J19" t="s">
        <v>674</v>
      </c>
      <c r="K19" t="s">
        <v>759</v>
      </c>
      <c r="L19">
        <v>2</v>
      </c>
      <c r="M19" t="s">
        <v>802</v>
      </c>
      <c r="N19" t="s">
        <v>558</v>
      </c>
    </row>
    <row r="20" spans="1:14" x14ac:dyDescent="0.15">
      <c r="A20" s="19" t="s">
        <v>455</v>
      </c>
      <c r="B20" s="19" t="s">
        <v>766</v>
      </c>
      <c r="C20" s="19"/>
      <c r="D20" s="19">
        <v>7</v>
      </c>
      <c r="E20" s="19" t="s">
        <v>772</v>
      </c>
      <c r="F20" s="19" t="s">
        <v>796</v>
      </c>
      <c r="G20" s="19" t="s">
        <v>811</v>
      </c>
      <c r="H20" s="19" t="s">
        <v>810</v>
      </c>
      <c r="J20" t="s">
        <v>675</v>
      </c>
      <c r="K20" t="s">
        <v>759</v>
      </c>
      <c r="L20">
        <v>4</v>
      </c>
      <c r="M20" t="s">
        <v>531</v>
      </c>
    </row>
    <row r="21" spans="1:14" x14ac:dyDescent="0.15">
      <c r="A21" t="s">
        <v>459</v>
      </c>
      <c r="B21" t="s">
        <v>767</v>
      </c>
      <c r="D21">
        <v>8</v>
      </c>
      <c r="E21" t="s">
        <v>777</v>
      </c>
      <c r="F21" t="s">
        <v>548</v>
      </c>
      <c r="G21" t="s">
        <v>793</v>
      </c>
      <c r="J21" t="s">
        <v>676</v>
      </c>
      <c r="K21" t="s">
        <v>759</v>
      </c>
      <c r="L21">
        <v>5</v>
      </c>
      <c r="M21" t="s">
        <v>532</v>
      </c>
    </row>
    <row r="22" spans="1:14" x14ac:dyDescent="0.15">
      <c r="J22" t="s">
        <v>677</v>
      </c>
      <c r="K22" t="s">
        <v>759</v>
      </c>
      <c r="L22">
        <v>6</v>
      </c>
      <c r="M22" t="s">
        <v>533</v>
      </c>
      <c r="N22" t="s">
        <v>559</v>
      </c>
    </row>
    <row r="23" spans="1:14" x14ac:dyDescent="0.15">
      <c r="A23" t="s">
        <v>462</v>
      </c>
      <c r="B23" t="s">
        <v>797</v>
      </c>
      <c r="D23">
        <v>1</v>
      </c>
      <c r="E23" t="s">
        <v>799</v>
      </c>
      <c r="F23" t="s">
        <v>525</v>
      </c>
      <c r="J23" t="s">
        <v>678</v>
      </c>
      <c r="K23" t="s">
        <v>760</v>
      </c>
      <c r="L23">
        <v>7</v>
      </c>
      <c r="M23" t="s">
        <v>529</v>
      </c>
      <c r="N23" t="s">
        <v>560</v>
      </c>
    </row>
    <row r="24" spans="1:14" x14ac:dyDescent="0.15">
      <c r="A24" t="s">
        <v>463</v>
      </c>
      <c r="B24" t="s">
        <v>798</v>
      </c>
      <c r="D24">
        <v>1</v>
      </c>
      <c r="E24" t="s">
        <v>554</v>
      </c>
      <c r="F24" t="s">
        <v>525</v>
      </c>
      <c r="J24" t="s">
        <v>679</v>
      </c>
      <c r="K24" t="s">
        <v>760</v>
      </c>
      <c r="L24">
        <v>5</v>
      </c>
      <c r="M24" t="s">
        <v>534</v>
      </c>
    </row>
    <row r="25" spans="1:14" x14ac:dyDescent="0.15">
      <c r="A25" t="s">
        <v>464</v>
      </c>
      <c r="B25" t="s">
        <v>798</v>
      </c>
      <c r="D25">
        <v>4</v>
      </c>
      <c r="E25" t="s">
        <v>463</v>
      </c>
      <c r="F25" t="s">
        <v>434</v>
      </c>
      <c r="G25" t="s">
        <v>770</v>
      </c>
      <c r="J25" t="s">
        <v>680</v>
      </c>
      <c r="K25" t="s">
        <v>760</v>
      </c>
      <c r="L25">
        <v>2</v>
      </c>
      <c r="M25" t="s">
        <v>535</v>
      </c>
      <c r="N25" t="s">
        <v>434</v>
      </c>
    </row>
    <row r="26" spans="1:14" x14ac:dyDescent="0.15">
      <c r="A26" t="s">
        <v>465</v>
      </c>
      <c r="B26" t="s">
        <v>797</v>
      </c>
      <c r="D26">
        <v>2</v>
      </c>
      <c r="E26" t="s">
        <v>559</v>
      </c>
      <c r="F26" t="s">
        <v>801</v>
      </c>
      <c r="J26" t="s">
        <v>681</v>
      </c>
      <c r="K26" t="s">
        <v>760</v>
      </c>
      <c r="L26">
        <v>1</v>
      </c>
      <c r="M26" t="s">
        <v>535</v>
      </c>
    </row>
    <row r="27" spans="1:14" x14ac:dyDescent="0.15">
      <c r="A27" t="s">
        <v>466</v>
      </c>
      <c r="B27" t="s">
        <v>798</v>
      </c>
      <c r="D27">
        <v>2</v>
      </c>
      <c r="E27" t="s">
        <v>800</v>
      </c>
      <c r="F27" t="s">
        <v>770</v>
      </c>
      <c r="J27" t="s">
        <v>682</v>
      </c>
      <c r="K27" t="s">
        <v>760</v>
      </c>
      <c r="L27">
        <v>6</v>
      </c>
      <c r="M27" t="s">
        <v>532</v>
      </c>
      <c r="N27" t="s">
        <v>561</v>
      </c>
    </row>
    <row r="28" spans="1:14" x14ac:dyDescent="0.15">
      <c r="A28" t="s">
        <v>813</v>
      </c>
      <c r="B28" t="s">
        <v>798</v>
      </c>
      <c r="D28">
        <v>5</v>
      </c>
      <c r="E28" t="s">
        <v>464</v>
      </c>
      <c r="F28" t="s">
        <v>814</v>
      </c>
      <c r="J28" t="s">
        <v>683</v>
      </c>
      <c r="K28" t="s">
        <v>760</v>
      </c>
      <c r="L28">
        <v>3</v>
      </c>
      <c r="M28" t="s">
        <v>536</v>
      </c>
      <c r="N28" t="s">
        <v>562</v>
      </c>
    </row>
    <row r="29" spans="1:14" x14ac:dyDescent="0.15">
      <c r="A29" t="s">
        <v>468</v>
      </c>
      <c r="B29" t="s">
        <v>797</v>
      </c>
      <c r="D29">
        <v>3</v>
      </c>
      <c r="E29" t="s">
        <v>462</v>
      </c>
      <c r="F29" t="s">
        <v>528</v>
      </c>
      <c r="J29" t="s">
        <v>684</v>
      </c>
      <c r="K29" t="s">
        <v>760</v>
      </c>
      <c r="L29">
        <v>4</v>
      </c>
      <c r="M29" t="s">
        <v>434</v>
      </c>
    </row>
    <row r="30" spans="1:14" x14ac:dyDescent="0.15">
      <c r="A30" t="s">
        <v>469</v>
      </c>
      <c r="B30" t="s">
        <v>798</v>
      </c>
      <c r="D30">
        <v>3</v>
      </c>
      <c r="E30" t="s">
        <v>773</v>
      </c>
      <c r="F30" t="s">
        <v>536</v>
      </c>
      <c r="J30" t="s">
        <v>685</v>
      </c>
      <c r="K30" t="s">
        <v>230</v>
      </c>
      <c r="L30">
        <v>2</v>
      </c>
      <c r="M30" t="s">
        <v>527</v>
      </c>
      <c r="N30" t="s">
        <v>443</v>
      </c>
    </row>
    <row r="31" spans="1:14" x14ac:dyDescent="0.15">
      <c r="A31" t="s">
        <v>470</v>
      </c>
      <c r="B31" t="s">
        <v>797</v>
      </c>
      <c r="D31">
        <v>8</v>
      </c>
      <c r="E31" t="s">
        <v>462</v>
      </c>
      <c r="F31" t="s">
        <v>542</v>
      </c>
      <c r="G31" t="s">
        <v>796</v>
      </c>
      <c r="H31" t="s">
        <v>543</v>
      </c>
      <c r="J31" t="s">
        <v>686</v>
      </c>
      <c r="K31" t="s">
        <v>230</v>
      </c>
      <c r="L31">
        <v>7</v>
      </c>
      <c r="M31" t="s">
        <v>537</v>
      </c>
      <c r="N31" t="s">
        <v>559</v>
      </c>
    </row>
    <row r="32" spans="1:14" x14ac:dyDescent="0.15">
      <c r="A32" t="s">
        <v>364</v>
      </c>
      <c r="B32" t="s">
        <v>797</v>
      </c>
      <c r="D32">
        <v>6</v>
      </c>
      <c r="E32" t="s">
        <v>462</v>
      </c>
      <c r="F32" t="s">
        <v>524</v>
      </c>
      <c r="G32" t="s">
        <v>537</v>
      </c>
      <c r="J32" t="s">
        <v>687</v>
      </c>
      <c r="K32" t="s">
        <v>230</v>
      </c>
      <c r="L32">
        <v>6</v>
      </c>
      <c r="M32" t="s">
        <v>537</v>
      </c>
    </row>
    <row r="33" spans="1:14" x14ac:dyDescent="0.15">
      <c r="A33" t="s">
        <v>365</v>
      </c>
      <c r="B33" t="s">
        <v>798</v>
      </c>
      <c r="D33">
        <v>7</v>
      </c>
      <c r="E33" t="s">
        <v>800</v>
      </c>
      <c r="F33" t="s">
        <v>781</v>
      </c>
      <c r="G33" t="s">
        <v>805</v>
      </c>
      <c r="J33" t="s">
        <v>688</v>
      </c>
      <c r="K33" t="s">
        <v>230</v>
      </c>
      <c r="L33">
        <v>5</v>
      </c>
      <c r="M33" t="s">
        <v>538</v>
      </c>
      <c r="N33" t="s">
        <v>559</v>
      </c>
    </row>
    <row r="34" spans="1:14" x14ac:dyDescent="0.15">
      <c r="A34" t="s">
        <v>806</v>
      </c>
      <c r="B34" t="s">
        <v>798</v>
      </c>
      <c r="D34">
        <v>6</v>
      </c>
      <c r="E34" t="s">
        <v>800</v>
      </c>
      <c r="F34" t="s">
        <v>539</v>
      </c>
      <c r="G34" t="s">
        <v>775</v>
      </c>
      <c r="J34" t="s">
        <v>689</v>
      </c>
      <c r="K34" t="s">
        <v>230</v>
      </c>
      <c r="L34">
        <v>1</v>
      </c>
      <c r="M34" t="s">
        <v>436</v>
      </c>
    </row>
    <row r="35" spans="1:14" x14ac:dyDescent="0.15">
      <c r="A35" t="s">
        <v>367</v>
      </c>
      <c r="B35" t="s">
        <v>797</v>
      </c>
      <c r="D35">
        <v>5</v>
      </c>
      <c r="E35" t="s">
        <v>527</v>
      </c>
      <c r="F35" t="s">
        <v>784</v>
      </c>
      <c r="G35" t="s">
        <v>784</v>
      </c>
      <c r="H35" t="s">
        <v>783</v>
      </c>
      <c r="J35" t="s">
        <v>690</v>
      </c>
      <c r="K35" t="s">
        <v>230</v>
      </c>
      <c r="L35">
        <v>3</v>
      </c>
      <c r="M35" t="s">
        <v>539</v>
      </c>
      <c r="N35" t="s">
        <v>440</v>
      </c>
    </row>
    <row r="36" spans="1:14" x14ac:dyDescent="0.15">
      <c r="A36" t="s">
        <v>372</v>
      </c>
      <c r="B36" t="s">
        <v>797</v>
      </c>
      <c r="D36">
        <v>7</v>
      </c>
      <c r="E36" t="s">
        <v>468</v>
      </c>
      <c r="F36" t="s">
        <v>804</v>
      </c>
      <c r="G36" t="s">
        <v>801</v>
      </c>
      <c r="H36" t="s">
        <v>537</v>
      </c>
      <c r="J36" t="s">
        <v>691</v>
      </c>
      <c r="K36" t="s">
        <v>230</v>
      </c>
      <c r="L36">
        <v>4</v>
      </c>
      <c r="M36" t="s">
        <v>515</v>
      </c>
      <c r="N36" t="s">
        <v>556</v>
      </c>
    </row>
    <row r="37" spans="1:14" x14ac:dyDescent="0.15">
      <c r="A37" t="s">
        <v>374</v>
      </c>
      <c r="B37" t="s">
        <v>797</v>
      </c>
      <c r="D37">
        <v>4</v>
      </c>
      <c r="E37" t="s">
        <v>462</v>
      </c>
      <c r="F37" t="s">
        <v>534</v>
      </c>
      <c r="G37" t="s">
        <v>465</v>
      </c>
      <c r="H37" t="s">
        <v>784</v>
      </c>
      <c r="J37" t="s">
        <v>692</v>
      </c>
      <c r="K37" t="s">
        <v>232</v>
      </c>
      <c r="L37">
        <v>2</v>
      </c>
      <c r="M37" t="s">
        <v>438</v>
      </c>
    </row>
    <row r="38" spans="1:14" x14ac:dyDescent="0.15">
      <c r="J38" t="s">
        <v>693</v>
      </c>
      <c r="K38" t="s">
        <v>232</v>
      </c>
      <c r="L38">
        <v>1</v>
      </c>
      <c r="M38" t="s">
        <v>438</v>
      </c>
      <c r="N38" t="s">
        <v>443</v>
      </c>
    </row>
    <row r="39" spans="1:14" x14ac:dyDescent="0.15">
      <c r="J39" t="s">
        <v>694</v>
      </c>
      <c r="K39" t="s">
        <v>232</v>
      </c>
      <c r="L39">
        <v>4</v>
      </c>
      <c r="M39" t="s">
        <v>527</v>
      </c>
    </row>
    <row r="40" spans="1:14" x14ac:dyDescent="0.15">
      <c r="J40" t="s">
        <v>695</v>
      </c>
      <c r="K40" t="s">
        <v>232</v>
      </c>
      <c r="L40">
        <v>5</v>
      </c>
      <c r="M40" t="s">
        <v>515</v>
      </c>
    </row>
    <row r="41" spans="1:14" x14ac:dyDescent="0.15">
      <c r="J41" t="s">
        <v>696</v>
      </c>
      <c r="K41" t="s">
        <v>232</v>
      </c>
      <c r="L41">
        <v>6</v>
      </c>
      <c r="M41" t="s">
        <v>440</v>
      </c>
    </row>
    <row r="42" spans="1:14" x14ac:dyDescent="0.15">
      <c r="J42" t="s">
        <v>697</v>
      </c>
      <c r="K42" t="s">
        <v>232</v>
      </c>
      <c r="L42">
        <v>3</v>
      </c>
      <c r="M42" t="s">
        <v>540</v>
      </c>
    </row>
    <row r="43" spans="1:14" x14ac:dyDescent="0.15">
      <c r="J43" t="s">
        <v>698</v>
      </c>
      <c r="K43" t="s">
        <v>232</v>
      </c>
      <c r="L43">
        <v>8</v>
      </c>
      <c r="M43" t="s">
        <v>541</v>
      </c>
    </row>
    <row r="44" spans="1:14" x14ac:dyDescent="0.15">
      <c r="J44" t="s">
        <v>699</v>
      </c>
      <c r="K44" t="s">
        <v>232</v>
      </c>
      <c r="L44">
        <v>7</v>
      </c>
      <c r="M44" t="s">
        <v>539</v>
      </c>
      <c r="N44" t="s">
        <v>438</v>
      </c>
    </row>
    <row r="45" spans="1:14" x14ac:dyDescent="0.15">
      <c r="J45" t="s">
        <v>700</v>
      </c>
      <c r="K45" t="s">
        <v>234</v>
      </c>
      <c r="L45">
        <v>8</v>
      </c>
      <c r="M45" t="s">
        <v>542</v>
      </c>
    </row>
    <row r="46" spans="1:14" x14ac:dyDescent="0.15">
      <c r="J46" t="s">
        <v>701</v>
      </c>
      <c r="K46" t="s">
        <v>234</v>
      </c>
      <c r="L46">
        <v>7</v>
      </c>
      <c r="M46" t="s">
        <v>529</v>
      </c>
      <c r="N46" t="s">
        <v>552</v>
      </c>
    </row>
    <row r="47" spans="1:14" x14ac:dyDescent="0.15">
      <c r="J47" t="s">
        <v>702</v>
      </c>
      <c r="K47" t="s">
        <v>234</v>
      </c>
      <c r="L47">
        <v>6</v>
      </c>
      <c r="M47" t="s">
        <v>543</v>
      </c>
      <c r="N47" t="s">
        <v>515</v>
      </c>
    </row>
    <row r="48" spans="1:14" x14ac:dyDescent="0.15">
      <c r="J48" t="s">
        <v>703</v>
      </c>
      <c r="K48" t="s">
        <v>234</v>
      </c>
      <c r="L48">
        <v>2</v>
      </c>
      <c r="M48" t="s">
        <v>543</v>
      </c>
    </row>
    <row r="49" spans="10:14" x14ac:dyDescent="0.15">
      <c r="J49" t="s">
        <v>704</v>
      </c>
      <c r="K49" t="s">
        <v>234</v>
      </c>
      <c r="L49">
        <v>5</v>
      </c>
      <c r="M49" t="s">
        <v>544</v>
      </c>
    </row>
    <row r="50" spans="10:14" x14ac:dyDescent="0.15">
      <c r="J50" t="s">
        <v>705</v>
      </c>
      <c r="K50" t="s">
        <v>234</v>
      </c>
      <c r="L50">
        <v>4</v>
      </c>
      <c r="M50" t="s">
        <v>545</v>
      </c>
    </row>
    <row r="51" spans="10:14" x14ac:dyDescent="0.15">
      <c r="J51" t="s">
        <v>706</v>
      </c>
      <c r="K51" t="s">
        <v>234</v>
      </c>
      <c r="L51">
        <v>1</v>
      </c>
      <c r="M51" t="s">
        <v>546</v>
      </c>
    </row>
    <row r="52" spans="10:14" x14ac:dyDescent="0.15">
      <c r="J52" t="s">
        <v>707</v>
      </c>
      <c r="K52" t="s">
        <v>234</v>
      </c>
      <c r="L52">
        <v>3</v>
      </c>
      <c r="M52" t="s">
        <v>547</v>
      </c>
    </row>
    <row r="53" spans="10:14" x14ac:dyDescent="0.15">
      <c r="J53" t="s">
        <v>708</v>
      </c>
      <c r="K53" t="s">
        <v>761</v>
      </c>
      <c r="L53">
        <v>2</v>
      </c>
      <c r="M53" t="s">
        <v>533</v>
      </c>
      <c r="N53" t="s">
        <v>519</v>
      </c>
    </row>
    <row r="54" spans="10:14" x14ac:dyDescent="0.15">
      <c r="J54" t="s">
        <v>709</v>
      </c>
      <c r="K54" t="s">
        <v>761</v>
      </c>
      <c r="L54">
        <v>5</v>
      </c>
      <c r="M54" t="s">
        <v>548</v>
      </c>
    </row>
    <row r="55" spans="10:14" x14ac:dyDescent="0.15">
      <c r="J55" t="s">
        <v>710</v>
      </c>
      <c r="K55" t="s">
        <v>761</v>
      </c>
      <c r="L55">
        <v>3</v>
      </c>
      <c r="M55" t="s">
        <v>549</v>
      </c>
    </row>
    <row r="56" spans="10:14" x14ac:dyDescent="0.15">
      <c r="J56" t="s">
        <v>711</v>
      </c>
      <c r="K56" t="s">
        <v>761</v>
      </c>
      <c r="L56">
        <v>7</v>
      </c>
      <c r="M56" t="s">
        <v>442</v>
      </c>
    </row>
    <row r="57" spans="10:14" x14ac:dyDescent="0.15">
      <c r="J57" t="s">
        <v>712</v>
      </c>
      <c r="K57" t="s">
        <v>761</v>
      </c>
      <c r="L57">
        <v>1</v>
      </c>
      <c r="M57" t="s">
        <v>522</v>
      </c>
    </row>
    <row r="58" spans="10:14" x14ac:dyDescent="0.15">
      <c r="J58" t="s">
        <v>713</v>
      </c>
      <c r="K58" t="s">
        <v>761</v>
      </c>
      <c r="L58">
        <v>4</v>
      </c>
      <c r="M58" t="s">
        <v>550</v>
      </c>
    </row>
    <row r="59" spans="10:14" x14ac:dyDescent="0.15">
      <c r="J59" t="s">
        <v>714</v>
      </c>
      <c r="K59" t="s">
        <v>761</v>
      </c>
      <c r="L59">
        <v>6</v>
      </c>
      <c r="M59" t="s">
        <v>551</v>
      </c>
    </row>
    <row r="60" spans="10:14" x14ac:dyDescent="0.15">
      <c r="K60" t="s">
        <v>560</v>
      </c>
    </row>
    <row r="61" spans="10:14" x14ac:dyDescent="0.15">
      <c r="K61" t="s">
        <v>561</v>
      </c>
    </row>
    <row r="62" spans="10:14" x14ac:dyDescent="0.15">
      <c r="K62" t="s">
        <v>443</v>
      </c>
    </row>
    <row r="63" spans="10:14" x14ac:dyDescent="0.15">
      <c r="K63" t="s">
        <v>563</v>
      </c>
    </row>
    <row r="64" spans="10:14" x14ac:dyDescent="0.15">
      <c r="K64" t="s">
        <v>564</v>
      </c>
    </row>
    <row r="65" spans="11:11" x14ac:dyDescent="0.15">
      <c r="K65" t="s">
        <v>566</v>
      </c>
    </row>
  </sheetData>
  <autoFilter ref="A1:H21">
    <sortState ref="A2:H21">
      <sortCondition ref="D1:D21"/>
    </sortState>
  </autoFilter>
  <sortState ref="A2:D21">
    <sortCondition ref="D2:D21"/>
    <sortCondition ref="B2:B2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7"/>
  <sheetViews>
    <sheetView topLeftCell="A19" workbookViewId="0">
      <selection activeCell="E23" sqref="E23"/>
    </sheetView>
  </sheetViews>
  <sheetFormatPr defaultRowHeight="13.5" x14ac:dyDescent="0.15"/>
  <sheetData>
    <row r="2" spans="1:14" x14ac:dyDescent="0.15">
      <c r="A2" t="s">
        <v>471</v>
      </c>
      <c r="C2" t="s">
        <v>715</v>
      </c>
      <c r="H2" s="14" t="s">
        <v>30</v>
      </c>
      <c r="J2" t="s">
        <v>535</v>
      </c>
      <c r="N2" t="s">
        <v>45</v>
      </c>
    </row>
    <row r="3" spans="1:14" x14ac:dyDescent="0.15">
      <c r="A3" t="s">
        <v>472</v>
      </c>
      <c r="C3" t="s">
        <v>716</v>
      </c>
      <c r="D3" t="s">
        <v>612</v>
      </c>
      <c r="E3" t="s">
        <v>617</v>
      </c>
      <c r="F3" s="14" t="s">
        <v>122</v>
      </c>
      <c r="H3" s="14" t="s">
        <v>32</v>
      </c>
      <c r="J3" t="s">
        <v>553</v>
      </c>
      <c r="N3" t="s">
        <v>507</v>
      </c>
    </row>
    <row r="4" spans="1:14" x14ac:dyDescent="0.15">
      <c r="A4" t="s">
        <v>473</v>
      </c>
      <c r="C4" t="s">
        <v>717</v>
      </c>
      <c r="H4" s="14" t="s">
        <v>33</v>
      </c>
      <c r="J4" t="s">
        <v>557</v>
      </c>
    </row>
    <row r="5" spans="1:14" x14ac:dyDescent="0.15">
      <c r="A5" t="s">
        <v>474</v>
      </c>
      <c r="C5" t="s">
        <v>716</v>
      </c>
      <c r="D5" t="s">
        <v>717</v>
      </c>
      <c r="E5" s="14" t="s">
        <v>44</v>
      </c>
      <c r="H5" s="14" t="s">
        <v>34</v>
      </c>
      <c r="J5" t="s">
        <v>565</v>
      </c>
      <c r="N5" t="s">
        <v>269</v>
      </c>
    </row>
    <row r="6" spans="1:14" x14ac:dyDescent="0.15">
      <c r="A6" t="s">
        <v>718</v>
      </c>
      <c r="C6" t="s">
        <v>42</v>
      </c>
      <c r="D6" t="s">
        <v>59</v>
      </c>
      <c r="H6" s="14" t="s">
        <v>35</v>
      </c>
      <c r="J6" t="s">
        <v>567</v>
      </c>
    </row>
    <row r="7" spans="1:14" x14ac:dyDescent="0.15">
      <c r="A7" t="s">
        <v>102</v>
      </c>
      <c r="C7" t="s">
        <v>716</v>
      </c>
      <c r="D7" t="s">
        <v>719</v>
      </c>
      <c r="H7" s="14" t="s">
        <v>36</v>
      </c>
      <c r="J7" t="s">
        <v>595</v>
      </c>
    </row>
    <row r="8" spans="1:14" x14ac:dyDescent="0.15">
      <c r="A8" t="s">
        <v>98</v>
      </c>
      <c r="C8" t="s">
        <v>720</v>
      </c>
      <c r="D8" t="s">
        <v>721</v>
      </c>
      <c r="H8" s="14" t="s">
        <v>38</v>
      </c>
      <c r="J8" t="s">
        <v>596</v>
      </c>
    </row>
    <row r="9" spans="1:14" x14ac:dyDescent="0.15">
      <c r="A9" t="s">
        <v>103</v>
      </c>
      <c r="C9" t="s">
        <v>716</v>
      </c>
      <c r="D9" t="s">
        <v>722</v>
      </c>
      <c r="H9" s="14" t="s">
        <v>39</v>
      </c>
      <c r="J9" t="s">
        <v>597</v>
      </c>
    </row>
    <row r="10" spans="1:14" x14ac:dyDescent="0.15">
      <c r="A10" t="s">
        <v>104</v>
      </c>
      <c r="C10" t="s">
        <v>723</v>
      </c>
      <c r="D10" t="s">
        <v>724</v>
      </c>
      <c r="H10" s="14" t="s">
        <v>42</v>
      </c>
      <c r="J10" t="s">
        <v>598</v>
      </c>
    </row>
    <row r="11" spans="1:14" x14ac:dyDescent="0.15">
      <c r="A11" t="s">
        <v>750</v>
      </c>
      <c r="C11" t="s">
        <v>725</v>
      </c>
      <c r="D11" t="s">
        <v>731</v>
      </c>
      <c r="E11" t="s">
        <v>751</v>
      </c>
      <c r="F11" t="s">
        <v>752</v>
      </c>
      <c r="H11" s="14" t="s">
        <v>43</v>
      </c>
      <c r="J11" t="s">
        <v>604</v>
      </c>
    </row>
    <row r="12" spans="1:14" x14ac:dyDescent="0.15">
      <c r="A12" t="s">
        <v>757</v>
      </c>
      <c r="C12" t="s">
        <v>720</v>
      </c>
      <c r="D12" s="14" t="s">
        <v>444</v>
      </c>
      <c r="E12" t="s">
        <v>726</v>
      </c>
      <c r="F12" t="s">
        <v>557</v>
      </c>
      <c r="H12" s="14" t="s">
        <v>44</v>
      </c>
      <c r="J12" t="s">
        <v>605</v>
      </c>
    </row>
    <row r="13" spans="1:14" x14ac:dyDescent="0.15">
      <c r="A13" t="s">
        <v>815</v>
      </c>
      <c r="C13" t="s">
        <v>618</v>
      </c>
      <c r="D13" s="14"/>
      <c r="H13" s="14" t="s">
        <v>444</v>
      </c>
      <c r="J13" t="s">
        <v>608</v>
      </c>
    </row>
    <row r="14" spans="1:14" x14ac:dyDescent="0.15">
      <c r="A14" t="s">
        <v>475</v>
      </c>
      <c r="C14" t="s">
        <v>727</v>
      </c>
      <c r="D14" t="s">
        <v>716</v>
      </c>
      <c r="H14" s="14" t="s">
        <v>118</v>
      </c>
      <c r="J14" t="s">
        <v>609</v>
      </c>
    </row>
    <row r="15" spans="1:14" x14ac:dyDescent="0.15">
      <c r="A15" t="s">
        <v>476</v>
      </c>
      <c r="C15" t="s">
        <v>728</v>
      </c>
      <c r="D15" t="s">
        <v>729</v>
      </c>
      <c r="E15" t="s">
        <v>553</v>
      </c>
      <c r="H15" s="14" t="s">
        <v>120</v>
      </c>
      <c r="J15" t="s">
        <v>610</v>
      </c>
    </row>
    <row r="16" spans="1:14" x14ac:dyDescent="0.15">
      <c r="A16" t="s">
        <v>477</v>
      </c>
      <c r="C16" t="s">
        <v>728</v>
      </c>
      <c r="D16" t="s">
        <v>730</v>
      </c>
      <c r="E16" t="s">
        <v>553</v>
      </c>
      <c r="H16" s="14" t="s">
        <v>122</v>
      </c>
      <c r="J16" t="s">
        <v>611</v>
      </c>
    </row>
    <row r="17" spans="1:10" x14ac:dyDescent="0.15">
      <c r="A17" t="s">
        <v>478</v>
      </c>
      <c r="C17" t="s">
        <v>725</v>
      </c>
      <c r="D17" t="s">
        <v>731</v>
      </c>
      <c r="E17" t="s">
        <v>732</v>
      </c>
      <c r="H17" s="14" t="s">
        <v>124</v>
      </c>
      <c r="J17" t="s">
        <v>755</v>
      </c>
    </row>
    <row r="18" spans="1:10" x14ac:dyDescent="0.15">
      <c r="A18" t="s">
        <v>479</v>
      </c>
      <c r="C18" t="s">
        <v>733</v>
      </c>
      <c r="D18" t="s">
        <v>734</v>
      </c>
      <c r="H18" s="14" t="s">
        <v>126</v>
      </c>
      <c r="J18" t="s">
        <v>613</v>
      </c>
    </row>
    <row r="19" spans="1:10" x14ac:dyDescent="0.15">
      <c r="A19" t="s">
        <v>480</v>
      </c>
      <c r="C19" t="s">
        <v>735</v>
      </c>
      <c r="D19" t="s">
        <v>728</v>
      </c>
      <c r="E19" t="s">
        <v>553</v>
      </c>
      <c r="H19" t="s">
        <v>471</v>
      </c>
      <c r="J19" t="s">
        <v>614</v>
      </c>
    </row>
    <row r="20" spans="1:10" x14ac:dyDescent="0.15">
      <c r="A20" t="s">
        <v>481</v>
      </c>
      <c r="C20" t="s">
        <v>736</v>
      </c>
      <c r="D20" t="s">
        <v>724</v>
      </c>
      <c r="E20" t="s">
        <v>598</v>
      </c>
      <c r="H20" t="s">
        <v>472</v>
      </c>
      <c r="J20" t="s">
        <v>615</v>
      </c>
    </row>
    <row r="21" spans="1:10" x14ac:dyDescent="0.15">
      <c r="A21" t="s">
        <v>482</v>
      </c>
      <c r="C21" t="s">
        <v>737</v>
      </c>
      <c r="D21" t="s">
        <v>598</v>
      </c>
      <c r="E21" s="14" t="s">
        <v>124</v>
      </c>
      <c r="H21" t="s">
        <v>473</v>
      </c>
      <c r="J21" t="s">
        <v>616</v>
      </c>
    </row>
    <row r="22" spans="1:10" x14ac:dyDescent="0.15">
      <c r="A22" t="s">
        <v>483</v>
      </c>
      <c r="C22" t="s">
        <v>738</v>
      </c>
      <c r="D22" s="14" t="s">
        <v>44</v>
      </c>
      <c r="E22" t="s">
        <v>598</v>
      </c>
      <c r="H22" t="s">
        <v>474</v>
      </c>
      <c r="J22" t="s">
        <v>617</v>
      </c>
    </row>
    <row r="23" spans="1:10" x14ac:dyDescent="0.15">
      <c r="A23" t="s">
        <v>484</v>
      </c>
      <c r="C23" t="s">
        <v>739</v>
      </c>
      <c r="D23" t="s">
        <v>740</v>
      </c>
      <c r="E23" t="s">
        <v>741</v>
      </c>
      <c r="H23" t="s">
        <v>96</v>
      </c>
      <c r="J23" t="s">
        <v>756</v>
      </c>
    </row>
    <row r="24" spans="1:10" x14ac:dyDescent="0.15">
      <c r="A24" t="s">
        <v>485</v>
      </c>
      <c r="C24" t="s">
        <v>742</v>
      </c>
      <c r="D24" t="s">
        <v>740</v>
      </c>
      <c r="E24" t="s">
        <v>741</v>
      </c>
      <c r="H24" t="s">
        <v>102</v>
      </c>
      <c r="J24" t="s">
        <v>619</v>
      </c>
    </row>
    <row r="25" spans="1:10" x14ac:dyDescent="0.15">
      <c r="A25" t="s">
        <v>486</v>
      </c>
      <c r="C25" t="s">
        <v>743</v>
      </c>
      <c r="H25" t="s">
        <v>98</v>
      </c>
      <c r="J25" t="s">
        <v>754</v>
      </c>
    </row>
    <row r="26" spans="1:10" x14ac:dyDescent="0.15">
      <c r="A26" t="s">
        <v>407</v>
      </c>
      <c r="C26" t="s">
        <v>565</v>
      </c>
      <c r="D26" t="s">
        <v>124</v>
      </c>
      <c r="H26" t="s">
        <v>103</v>
      </c>
      <c r="J26" t="s">
        <v>621</v>
      </c>
    </row>
    <row r="27" spans="1:10" x14ac:dyDescent="0.15">
      <c r="A27" t="s">
        <v>409</v>
      </c>
      <c r="C27" t="s">
        <v>744</v>
      </c>
      <c r="H27" t="s">
        <v>104</v>
      </c>
      <c r="J27" t="s">
        <v>622</v>
      </c>
    </row>
    <row r="28" spans="1:10" x14ac:dyDescent="0.15">
      <c r="A28" t="s">
        <v>487</v>
      </c>
      <c r="C28" t="s">
        <v>745</v>
      </c>
      <c r="D28" t="s">
        <v>535</v>
      </c>
      <c r="E28" s="14" t="s">
        <v>124</v>
      </c>
      <c r="F28" s="14" t="s">
        <v>44</v>
      </c>
      <c r="H28" t="s">
        <v>394</v>
      </c>
      <c r="J28" t="s">
        <v>623</v>
      </c>
    </row>
    <row r="29" spans="1:10" x14ac:dyDescent="0.15">
      <c r="A29" t="s">
        <v>820</v>
      </c>
      <c r="C29" t="s">
        <v>620</v>
      </c>
      <c r="D29" t="s">
        <v>615</v>
      </c>
      <c r="E29" s="14" t="s">
        <v>124</v>
      </c>
      <c r="F29" s="14" t="s">
        <v>753</v>
      </c>
      <c r="H29" t="s">
        <v>395</v>
      </c>
    </row>
    <row r="30" spans="1:10" x14ac:dyDescent="0.15">
      <c r="A30" t="s">
        <v>488</v>
      </c>
      <c r="C30" t="s">
        <v>746</v>
      </c>
      <c r="D30" s="14" t="s">
        <v>124</v>
      </c>
      <c r="H30" t="s">
        <v>475</v>
      </c>
    </row>
    <row r="31" spans="1:10" x14ac:dyDescent="0.15">
      <c r="A31" t="s">
        <v>489</v>
      </c>
      <c r="C31" t="s">
        <v>747</v>
      </c>
      <c r="D31" t="s">
        <v>724</v>
      </c>
      <c r="H31" t="s">
        <v>476</v>
      </c>
    </row>
    <row r="32" spans="1:10" x14ac:dyDescent="0.15">
      <c r="A32" t="s">
        <v>490</v>
      </c>
      <c r="C32" t="s">
        <v>748</v>
      </c>
      <c r="D32" t="s">
        <v>724</v>
      </c>
      <c r="H32" t="s">
        <v>477</v>
      </c>
    </row>
    <row r="33" spans="1:8" x14ac:dyDescent="0.15">
      <c r="A33" t="s">
        <v>491</v>
      </c>
      <c r="C33" t="s">
        <v>749</v>
      </c>
      <c r="D33" t="s">
        <v>724</v>
      </c>
      <c r="H33" t="s">
        <v>478</v>
      </c>
    </row>
    <row r="34" spans="1:8" x14ac:dyDescent="0.15">
      <c r="A34" t="s">
        <v>492</v>
      </c>
      <c r="C34" s="14" t="s">
        <v>35</v>
      </c>
      <c r="D34" t="s">
        <v>748</v>
      </c>
      <c r="E34" t="s">
        <v>747</v>
      </c>
      <c r="F34" s="14" t="s">
        <v>39</v>
      </c>
      <c r="H34" t="s">
        <v>479</v>
      </c>
    </row>
    <row r="35" spans="1:8" x14ac:dyDescent="0.15">
      <c r="A35" t="s">
        <v>493</v>
      </c>
      <c r="C35" s="14" t="s">
        <v>126</v>
      </c>
      <c r="D35" s="14" t="s">
        <v>35</v>
      </c>
      <c r="E35" t="s">
        <v>507</v>
      </c>
      <c r="F35" t="s">
        <v>557</v>
      </c>
      <c r="H35" t="s">
        <v>480</v>
      </c>
    </row>
    <row r="36" spans="1:8" x14ac:dyDescent="0.15">
      <c r="A36" t="s">
        <v>494</v>
      </c>
      <c r="C36" t="s">
        <v>725</v>
      </c>
      <c r="D36" t="s">
        <v>724</v>
      </c>
      <c r="E36" t="s">
        <v>535</v>
      </c>
      <c r="H36" t="s">
        <v>481</v>
      </c>
    </row>
    <row r="37" spans="1:8" x14ac:dyDescent="0.15">
      <c r="A37" t="s">
        <v>495</v>
      </c>
      <c r="C37" t="s">
        <v>723</v>
      </c>
      <c r="D37" t="s">
        <v>724</v>
      </c>
      <c r="E37" t="s">
        <v>553</v>
      </c>
      <c r="H37" t="s">
        <v>482</v>
      </c>
    </row>
    <row r="38" spans="1:8" x14ac:dyDescent="0.15">
      <c r="A38" t="s">
        <v>816</v>
      </c>
      <c r="C38" t="s">
        <v>817</v>
      </c>
      <c r="D38" t="s">
        <v>818</v>
      </c>
      <c r="E38" t="s">
        <v>819</v>
      </c>
      <c r="H38" t="s">
        <v>483</v>
      </c>
    </row>
    <row r="39" spans="1:8" x14ac:dyDescent="0.15">
      <c r="H39" t="s">
        <v>484</v>
      </c>
    </row>
    <row r="40" spans="1:8" x14ac:dyDescent="0.15">
      <c r="H40" t="s">
        <v>485</v>
      </c>
    </row>
    <row r="41" spans="1:8" x14ac:dyDescent="0.15">
      <c r="B41" t="s">
        <v>535</v>
      </c>
      <c r="H41" t="s">
        <v>486</v>
      </c>
    </row>
    <row r="42" spans="1:8" x14ac:dyDescent="0.15">
      <c r="B42" t="s">
        <v>553</v>
      </c>
      <c r="H42" t="s">
        <v>407</v>
      </c>
    </row>
    <row r="43" spans="1:8" x14ac:dyDescent="0.15">
      <c r="B43" t="s">
        <v>507</v>
      </c>
      <c r="H43" t="s">
        <v>409</v>
      </c>
    </row>
    <row r="44" spans="1:8" x14ac:dyDescent="0.15">
      <c r="B44" t="s">
        <v>557</v>
      </c>
      <c r="H44" t="s">
        <v>487</v>
      </c>
    </row>
    <row r="45" spans="1:8" x14ac:dyDescent="0.15">
      <c r="B45" t="s">
        <v>269</v>
      </c>
      <c r="H45" t="s">
        <v>488</v>
      </c>
    </row>
    <row r="46" spans="1:8" x14ac:dyDescent="0.15">
      <c r="B46" t="s">
        <v>45</v>
      </c>
      <c r="H46" t="s">
        <v>489</v>
      </c>
    </row>
    <row r="47" spans="1:8" x14ac:dyDescent="0.15">
      <c r="H47" t="s">
        <v>490</v>
      </c>
    </row>
    <row r="48" spans="1:8" x14ac:dyDescent="0.15">
      <c r="H48" t="s">
        <v>491</v>
      </c>
    </row>
    <row r="49" spans="8:8" x14ac:dyDescent="0.15">
      <c r="H49" t="s">
        <v>492</v>
      </c>
    </row>
    <row r="50" spans="8:8" x14ac:dyDescent="0.15">
      <c r="H50" t="s">
        <v>493</v>
      </c>
    </row>
    <row r="51" spans="8:8" x14ac:dyDescent="0.15">
      <c r="H51" t="s">
        <v>494</v>
      </c>
    </row>
    <row r="52" spans="8:8" x14ac:dyDescent="0.15">
      <c r="H52" t="s">
        <v>495</v>
      </c>
    </row>
    <row r="53" spans="8:8" x14ac:dyDescent="0.15">
      <c r="H53" t="s">
        <v>497</v>
      </c>
    </row>
    <row r="54" spans="8:8" x14ac:dyDescent="0.15">
      <c r="H54" t="s">
        <v>498</v>
      </c>
    </row>
    <row r="55" spans="8:8" x14ac:dyDescent="0.15">
      <c r="H55" t="s">
        <v>499</v>
      </c>
    </row>
    <row r="56" spans="8:8" x14ac:dyDescent="0.15">
      <c r="H56" t="s">
        <v>506</v>
      </c>
    </row>
    <row r="57" spans="8:8" x14ac:dyDescent="0.15">
      <c r="H57" t="s">
        <v>507</v>
      </c>
    </row>
    <row r="58" spans="8:8" x14ac:dyDescent="0.15">
      <c r="H58" t="s">
        <v>508</v>
      </c>
    </row>
    <row r="59" spans="8:8" x14ac:dyDescent="0.15">
      <c r="H59" t="s">
        <v>509</v>
      </c>
    </row>
    <row r="60" spans="8:8" x14ac:dyDescent="0.15">
      <c r="H60" t="s">
        <v>510</v>
      </c>
    </row>
    <row r="61" spans="8:8" x14ac:dyDescent="0.15">
      <c r="H61" t="s">
        <v>511</v>
      </c>
    </row>
    <row r="67" spans="6:6" x14ac:dyDescent="0.15">
      <c r="F67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3"/>
  <sheetViews>
    <sheetView topLeftCell="A10" workbookViewId="0">
      <selection activeCell="G32" sqref="G32"/>
    </sheetView>
  </sheetViews>
  <sheetFormatPr defaultRowHeight="13.5" x14ac:dyDescent="0.15"/>
  <cols>
    <col min="2" max="2" width="10.375" customWidth="1"/>
  </cols>
  <sheetData>
    <row r="1" spans="1:20" x14ac:dyDescent="0.15">
      <c r="A1" t="s">
        <v>86</v>
      </c>
      <c r="B1" t="s">
        <v>131</v>
      </c>
      <c r="C1" t="s">
        <v>138</v>
      </c>
      <c r="D1" t="s">
        <v>135</v>
      </c>
      <c r="F1" t="s">
        <v>136</v>
      </c>
      <c r="G1" t="s">
        <v>137</v>
      </c>
      <c r="I1" t="s">
        <v>151</v>
      </c>
      <c r="N1" t="s">
        <v>167</v>
      </c>
      <c r="O1" t="s">
        <v>244</v>
      </c>
      <c r="P1" t="s">
        <v>245</v>
      </c>
      <c r="Q1" t="s">
        <v>248</v>
      </c>
      <c r="R1" t="s">
        <v>249</v>
      </c>
      <c r="S1" t="s">
        <v>250</v>
      </c>
      <c r="T1" t="s">
        <v>309</v>
      </c>
    </row>
    <row r="2" spans="1:20" x14ac:dyDescent="0.15">
      <c r="A2" s="12" t="s">
        <v>80</v>
      </c>
      <c r="B2" t="s">
        <v>87</v>
      </c>
      <c r="C2" t="s">
        <v>55</v>
      </c>
      <c r="D2">
        <v>1</v>
      </c>
      <c r="F2">
        <v>3</v>
      </c>
      <c r="G2">
        <v>3</v>
      </c>
      <c r="M2">
        <v>1</v>
      </c>
      <c r="N2" t="s">
        <v>168</v>
      </c>
      <c r="O2" t="s">
        <v>223</v>
      </c>
      <c r="P2">
        <v>1</v>
      </c>
      <c r="Q2" t="s">
        <v>251</v>
      </c>
    </row>
    <row r="3" spans="1:20" x14ac:dyDescent="0.15">
      <c r="A3" s="12" t="s">
        <v>128</v>
      </c>
      <c r="B3" t="s">
        <v>132</v>
      </c>
      <c r="C3" t="s">
        <v>139</v>
      </c>
      <c r="D3">
        <v>2</v>
      </c>
      <c r="F3">
        <v>4</v>
      </c>
      <c r="G3">
        <v>4</v>
      </c>
      <c r="I3" t="s">
        <v>401</v>
      </c>
      <c r="J3" t="s">
        <v>146</v>
      </c>
      <c r="M3">
        <v>1</v>
      </c>
      <c r="N3" t="s">
        <v>169</v>
      </c>
      <c r="O3" t="s">
        <v>223</v>
      </c>
      <c r="P3">
        <v>2</v>
      </c>
      <c r="Q3" t="s">
        <v>251</v>
      </c>
      <c r="R3" t="s">
        <v>252</v>
      </c>
    </row>
    <row r="4" spans="1:20" x14ac:dyDescent="0.15">
      <c r="A4" s="12" t="s">
        <v>82</v>
      </c>
      <c r="B4" t="s">
        <v>88</v>
      </c>
      <c r="C4" t="s">
        <v>139</v>
      </c>
      <c r="D4">
        <v>2</v>
      </c>
      <c r="F4">
        <v>5</v>
      </c>
      <c r="G4">
        <v>6</v>
      </c>
      <c r="I4" t="s">
        <v>155</v>
      </c>
      <c r="J4" t="s">
        <v>146</v>
      </c>
      <c r="M4">
        <v>1</v>
      </c>
      <c r="N4" t="s">
        <v>175</v>
      </c>
      <c r="O4" t="s">
        <v>223</v>
      </c>
      <c r="P4">
        <v>3</v>
      </c>
      <c r="Q4" t="s">
        <v>253</v>
      </c>
    </row>
    <row r="5" spans="1:20" x14ac:dyDescent="0.15">
      <c r="A5" s="12" t="s">
        <v>90</v>
      </c>
      <c r="B5" t="s">
        <v>94</v>
      </c>
      <c r="C5" t="s">
        <v>55</v>
      </c>
      <c r="D5">
        <v>3</v>
      </c>
      <c r="F5">
        <v>5</v>
      </c>
      <c r="G5">
        <v>7</v>
      </c>
      <c r="I5" t="s">
        <v>158</v>
      </c>
      <c r="J5" t="s">
        <v>146</v>
      </c>
      <c r="M5">
        <v>1</v>
      </c>
      <c r="N5" t="s">
        <v>254</v>
      </c>
      <c r="O5" t="s">
        <v>223</v>
      </c>
      <c r="P5">
        <v>4</v>
      </c>
      <c r="Q5" t="s">
        <v>253</v>
      </c>
      <c r="R5" t="s">
        <v>255</v>
      </c>
    </row>
    <row r="6" spans="1:20" x14ac:dyDescent="0.15">
      <c r="A6" s="12" t="s">
        <v>421</v>
      </c>
      <c r="B6" t="s">
        <v>422</v>
      </c>
      <c r="C6" t="s">
        <v>139</v>
      </c>
      <c r="D6">
        <v>3</v>
      </c>
      <c r="F6">
        <v>8</v>
      </c>
      <c r="G6">
        <v>5</v>
      </c>
      <c r="I6" t="s">
        <v>163</v>
      </c>
      <c r="J6" t="s">
        <v>146</v>
      </c>
      <c r="M6">
        <v>1</v>
      </c>
      <c r="N6" t="s">
        <v>176</v>
      </c>
      <c r="O6" t="s">
        <v>223</v>
      </c>
      <c r="P6">
        <v>5</v>
      </c>
      <c r="Q6" t="s">
        <v>256</v>
      </c>
    </row>
    <row r="7" spans="1:20" x14ac:dyDescent="0.15">
      <c r="A7" s="12" t="s">
        <v>129</v>
      </c>
      <c r="B7" t="s">
        <v>133</v>
      </c>
      <c r="C7" t="s">
        <v>139</v>
      </c>
      <c r="D7">
        <v>3</v>
      </c>
      <c r="F7">
        <v>6</v>
      </c>
      <c r="G7">
        <v>8</v>
      </c>
      <c r="I7" t="s">
        <v>156</v>
      </c>
      <c r="J7" t="s">
        <v>146</v>
      </c>
      <c r="M7">
        <v>1</v>
      </c>
      <c r="N7" t="s">
        <v>177</v>
      </c>
      <c r="O7" t="s">
        <v>223</v>
      </c>
      <c r="P7">
        <v>6</v>
      </c>
      <c r="Q7" t="s">
        <v>256</v>
      </c>
      <c r="R7" t="s">
        <v>257</v>
      </c>
    </row>
    <row r="8" spans="1:20" x14ac:dyDescent="0.15">
      <c r="A8" s="12" t="s">
        <v>81</v>
      </c>
      <c r="B8" t="s">
        <v>89</v>
      </c>
      <c r="C8" t="s">
        <v>55</v>
      </c>
      <c r="D8">
        <v>2</v>
      </c>
      <c r="F8">
        <v>6</v>
      </c>
      <c r="G8">
        <v>9</v>
      </c>
      <c r="I8" t="s">
        <v>152</v>
      </c>
      <c r="J8" t="s">
        <v>46</v>
      </c>
      <c r="M8">
        <v>1</v>
      </c>
      <c r="N8" t="s">
        <v>221</v>
      </c>
      <c r="O8" t="s">
        <v>223</v>
      </c>
      <c r="P8">
        <v>7</v>
      </c>
      <c r="Q8" t="s">
        <v>258</v>
      </c>
    </row>
    <row r="9" spans="1:20" x14ac:dyDescent="0.15">
      <c r="A9" t="s">
        <v>420</v>
      </c>
      <c r="B9" t="s">
        <v>423</v>
      </c>
      <c r="C9" t="s">
        <v>140</v>
      </c>
      <c r="D9">
        <v>4</v>
      </c>
      <c r="F9">
        <v>7</v>
      </c>
      <c r="G9">
        <v>7</v>
      </c>
      <c r="I9" t="s">
        <v>161</v>
      </c>
      <c r="J9" t="s">
        <v>46</v>
      </c>
      <c r="M9">
        <v>7</v>
      </c>
      <c r="N9" t="s">
        <v>214</v>
      </c>
      <c r="O9" t="s">
        <v>235</v>
      </c>
      <c r="P9">
        <v>1</v>
      </c>
      <c r="Q9" t="s">
        <v>291</v>
      </c>
    </row>
    <row r="10" spans="1:20" x14ac:dyDescent="0.15">
      <c r="A10" s="12" t="s">
        <v>130</v>
      </c>
      <c r="B10" t="s">
        <v>134</v>
      </c>
      <c r="C10" t="s">
        <v>140</v>
      </c>
      <c r="D10">
        <v>3</v>
      </c>
      <c r="F10">
        <v>9</v>
      </c>
      <c r="G10">
        <v>6</v>
      </c>
      <c r="I10" t="s">
        <v>162</v>
      </c>
      <c r="J10" t="s">
        <v>46</v>
      </c>
      <c r="M10">
        <v>7</v>
      </c>
      <c r="N10" t="s">
        <v>192</v>
      </c>
      <c r="O10" t="s">
        <v>235</v>
      </c>
      <c r="P10">
        <v>2</v>
      </c>
      <c r="Q10" t="s">
        <v>290</v>
      </c>
    </row>
    <row r="11" spans="1:20" x14ac:dyDescent="0.15">
      <c r="I11" t="s">
        <v>166</v>
      </c>
      <c r="J11" t="s">
        <v>46</v>
      </c>
      <c r="M11">
        <v>7</v>
      </c>
      <c r="N11" t="s">
        <v>222</v>
      </c>
      <c r="O11" t="s">
        <v>235</v>
      </c>
      <c r="P11">
        <v>3</v>
      </c>
      <c r="Q11" t="s">
        <v>292</v>
      </c>
    </row>
    <row r="12" spans="1:20" x14ac:dyDescent="0.15">
      <c r="A12" t="s">
        <v>27</v>
      </c>
      <c r="B12" t="s">
        <v>141</v>
      </c>
      <c r="C12" t="s">
        <v>142</v>
      </c>
      <c r="D12" t="s">
        <v>143</v>
      </c>
      <c r="E12" t="s">
        <v>148</v>
      </c>
      <c r="F12" t="s">
        <v>144</v>
      </c>
      <c r="I12" t="s">
        <v>164</v>
      </c>
      <c r="J12" t="s">
        <v>46</v>
      </c>
      <c r="M12">
        <v>7</v>
      </c>
      <c r="N12" t="s">
        <v>201</v>
      </c>
      <c r="O12" t="s">
        <v>235</v>
      </c>
      <c r="P12">
        <v>4</v>
      </c>
      <c r="Q12" t="s">
        <v>299</v>
      </c>
    </row>
    <row r="13" spans="1:20" x14ac:dyDescent="0.15">
      <c r="A13" t="s">
        <v>30</v>
      </c>
      <c r="B13" t="s">
        <v>146</v>
      </c>
      <c r="C13">
        <v>4</v>
      </c>
      <c r="D13">
        <v>1</v>
      </c>
      <c r="F13">
        <v>2</v>
      </c>
      <c r="G13">
        <v>2</v>
      </c>
      <c r="I13" t="s">
        <v>159</v>
      </c>
      <c r="J13" t="s">
        <v>147</v>
      </c>
      <c r="M13">
        <v>7</v>
      </c>
      <c r="N13" t="s">
        <v>199</v>
      </c>
      <c r="O13" t="s">
        <v>234</v>
      </c>
      <c r="P13">
        <v>5</v>
      </c>
      <c r="Q13" t="s">
        <v>298</v>
      </c>
    </row>
    <row r="14" spans="1:20" x14ac:dyDescent="0.15">
      <c r="A14" t="s">
        <v>32</v>
      </c>
      <c r="B14" t="s">
        <v>147</v>
      </c>
      <c r="C14">
        <v>9</v>
      </c>
      <c r="D14">
        <v>1</v>
      </c>
      <c r="F14">
        <v>7</v>
      </c>
      <c r="G14">
        <v>2</v>
      </c>
      <c r="I14" t="s">
        <v>160</v>
      </c>
      <c r="J14" t="s">
        <v>147</v>
      </c>
      <c r="M14">
        <v>7</v>
      </c>
      <c r="N14" t="s">
        <v>191</v>
      </c>
      <c r="O14" t="s">
        <v>235</v>
      </c>
      <c r="P14">
        <v>6</v>
      </c>
      <c r="Q14" t="s">
        <v>290</v>
      </c>
      <c r="R14" t="s">
        <v>283</v>
      </c>
    </row>
    <row r="15" spans="1:20" x14ac:dyDescent="0.15">
      <c r="A15" t="s">
        <v>33</v>
      </c>
      <c r="B15" t="s">
        <v>146</v>
      </c>
      <c r="C15">
        <v>10</v>
      </c>
      <c r="D15">
        <v>2</v>
      </c>
      <c r="E15">
        <v>5</v>
      </c>
      <c r="F15">
        <v>6</v>
      </c>
      <c r="G15">
        <v>2</v>
      </c>
      <c r="I15" t="s">
        <v>154</v>
      </c>
      <c r="J15" t="s">
        <v>147</v>
      </c>
      <c r="M15">
        <v>7</v>
      </c>
      <c r="N15" t="s">
        <v>186</v>
      </c>
      <c r="O15" t="s">
        <v>234</v>
      </c>
      <c r="P15">
        <v>7</v>
      </c>
      <c r="Q15" t="s">
        <v>266</v>
      </c>
      <c r="R15" t="s">
        <v>289</v>
      </c>
    </row>
    <row r="16" spans="1:20" x14ac:dyDescent="0.15">
      <c r="A16" t="s">
        <v>34</v>
      </c>
      <c r="B16" t="s">
        <v>146</v>
      </c>
      <c r="C16">
        <v>20</v>
      </c>
      <c r="D16">
        <v>1</v>
      </c>
      <c r="F16">
        <v>10</v>
      </c>
      <c r="G16">
        <v>2</v>
      </c>
      <c r="I16" t="s">
        <v>157</v>
      </c>
      <c r="J16" t="s">
        <v>147</v>
      </c>
      <c r="M16">
        <v>7</v>
      </c>
      <c r="N16" t="s">
        <v>183</v>
      </c>
      <c r="O16" t="s">
        <v>235</v>
      </c>
      <c r="P16">
        <v>8</v>
      </c>
      <c r="Q16" t="s">
        <v>288</v>
      </c>
    </row>
    <row r="17" spans="1:18" x14ac:dyDescent="0.15">
      <c r="A17" t="s">
        <v>35</v>
      </c>
      <c r="B17" t="s">
        <v>150</v>
      </c>
      <c r="C17">
        <v>10</v>
      </c>
      <c r="D17">
        <v>2</v>
      </c>
      <c r="E17">
        <v>5</v>
      </c>
      <c r="F17">
        <v>6</v>
      </c>
      <c r="G17">
        <v>2</v>
      </c>
      <c r="I17" t="s">
        <v>153</v>
      </c>
      <c r="J17" t="s">
        <v>147</v>
      </c>
      <c r="M17">
        <v>6</v>
      </c>
      <c r="N17" t="s">
        <v>171</v>
      </c>
      <c r="O17" t="s">
        <v>232</v>
      </c>
      <c r="P17">
        <v>1</v>
      </c>
      <c r="Q17" t="s">
        <v>278</v>
      </c>
    </row>
    <row r="18" spans="1:18" x14ac:dyDescent="0.15">
      <c r="A18" t="s">
        <v>36</v>
      </c>
      <c r="B18" t="s">
        <v>149</v>
      </c>
      <c r="C18">
        <v>8</v>
      </c>
      <c r="D18">
        <v>1</v>
      </c>
      <c r="F18">
        <v>7</v>
      </c>
      <c r="G18">
        <v>2</v>
      </c>
      <c r="I18" t="s">
        <v>165</v>
      </c>
      <c r="M18">
        <v>6</v>
      </c>
      <c r="N18" t="s">
        <v>170</v>
      </c>
      <c r="O18" t="s">
        <v>232</v>
      </c>
      <c r="P18">
        <v>2</v>
      </c>
      <c r="Q18" t="s">
        <v>278</v>
      </c>
    </row>
    <row r="19" spans="1:18" x14ac:dyDescent="0.15">
      <c r="A19" t="s">
        <v>38</v>
      </c>
      <c r="B19" t="s">
        <v>147</v>
      </c>
      <c r="C19">
        <v>15</v>
      </c>
      <c r="D19">
        <v>1</v>
      </c>
      <c r="F19">
        <v>9</v>
      </c>
      <c r="G19">
        <v>2</v>
      </c>
      <c r="M19">
        <v>6</v>
      </c>
      <c r="N19" t="s">
        <v>208</v>
      </c>
      <c r="O19" t="s">
        <v>233</v>
      </c>
      <c r="P19">
        <v>3</v>
      </c>
      <c r="Q19" t="s">
        <v>285</v>
      </c>
    </row>
    <row r="20" spans="1:18" x14ac:dyDescent="0.15">
      <c r="A20" t="s">
        <v>39</v>
      </c>
      <c r="B20" t="s">
        <v>149</v>
      </c>
      <c r="C20">
        <v>9</v>
      </c>
      <c r="D20">
        <v>1</v>
      </c>
      <c r="F20">
        <v>8</v>
      </c>
      <c r="G20">
        <v>2</v>
      </c>
      <c r="M20">
        <v>6</v>
      </c>
      <c r="N20" t="s">
        <v>185</v>
      </c>
      <c r="O20" t="s">
        <v>232</v>
      </c>
      <c r="P20">
        <v>4</v>
      </c>
      <c r="Q20" t="s">
        <v>261</v>
      </c>
    </row>
    <row r="21" spans="1:18" x14ac:dyDescent="0.15">
      <c r="A21" t="s">
        <v>42</v>
      </c>
      <c r="B21" t="s">
        <v>54</v>
      </c>
      <c r="C21">
        <v>4</v>
      </c>
      <c r="D21">
        <v>1</v>
      </c>
      <c r="F21">
        <v>2</v>
      </c>
      <c r="G21">
        <v>2</v>
      </c>
      <c r="M21">
        <v>6</v>
      </c>
      <c r="N21" t="s">
        <v>190</v>
      </c>
      <c r="O21" t="s">
        <v>233</v>
      </c>
      <c r="P21">
        <v>5</v>
      </c>
      <c r="Q21" t="s">
        <v>283</v>
      </c>
    </row>
    <row r="22" spans="1:18" x14ac:dyDescent="0.15">
      <c r="A22" t="s">
        <v>43</v>
      </c>
      <c r="B22" t="s">
        <v>149</v>
      </c>
      <c r="C22">
        <v>7</v>
      </c>
      <c r="D22">
        <v>1</v>
      </c>
      <c r="F22">
        <v>5</v>
      </c>
      <c r="G22">
        <v>2</v>
      </c>
      <c r="M22">
        <v>6</v>
      </c>
      <c r="N22" t="s">
        <v>202</v>
      </c>
      <c r="O22" t="s">
        <v>233</v>
      </c>
      <c r="P22">
        <v>6</v>
      </c>
    </row>
    <row r="23" spans="1:18" x14ac:dyDescent="0.15">
      <c r="A23" t="s">
        <v>44</v>
      </c>
      <c r="B23" t="s">
        <v>147</v>
      </c>
      <c r="C23">
        <v>5</v>
      </c>
      <c r="D23">
        <v>1</v>
      </c>
      <c r="F23">
        <v>3</v>
      </c>
      <c r="G23">
        <v>2</v>
      </c>
      <c r="M23">
        <v>6</v>
      </c>
      <c r="N23" t="s">
        <v>210</v>
      </c>
      <c r="O23" t="s">
        <v>233</v>
      </c>
      <c r="P23">
        <v>7</v>
      </c>
      <c r="Q23" t="s">
        <v>277</v>
      </c>
      <c r="R23" t="s">
        <v>287</v>
      </c>
    </row>
    <row r="24" spans="1:18" x14ac:dyDescent="0.15">
      <c r="A24" t="s">
        <v>419</v>
      </c>
      <c r="B24" t="s">
        <v>53</v>
      </c>
      <c r="C24">
        <v>5</v>
      </c>
      <c r="D24">
        <v>1</v>
      </c>
      <c r="F24">
        <v>3</v>
      </c>
      <c r="G24">
        <v>2</v>
      </c>
      <c r="M24">
        <v>6</v>
      </c>
      <c r="N24" t="s">
        <v>209</v>
      </c>
      <c r="O24" t="s">
        <v>233</v>
      </c>
      <c r="P24">
        <v>8</v>
      </c>
      <c r="Q24" t="s">
        <v>286</v>
      </c>
    </row>
    <row r="25" spans="1:18" x14ac:dyDescent="0.15">
      <c r="A25" t="s">
        <v>118</v>
      </c>
      <c r="B25" t="s">
        <v>146</v>
      </c>
      <c r="C25">
        <v>30</v>
      </c>
      <c r="D25">
        <v>6</v>
      </c>
      <c r="E25">
        <v>15</v>
      </c>
      <c r="F25">
        <v>9</v>
      </c>
      <c r="G25">
        <v>2</v>
      </c>
      <c r="M25">
        <v>4</v>
      </c>
      <c r="N25" t="s">
        <v>198</v>
      </c>
      <c r="O25" t="s">
        <v>229</v>
      </c>
      <c r="P25">
        <v>1</v>
      </c>
      <c r="Q25" t="s">
        <v>273</v>
      </c>
    </row>
    <row r="26" spans="1:18" x14ac:dyDescent="0.15">
      <c r="A26" t="s">
        <v>120</v>
      </c>
      <c r="B26" t="s">
        <v>46</v>
      </c>
      <c r="C26">
        <v>30</v>
      </c>
      <c r="D26">
        <v>3</v>
      </c>
      <c r="E26">
        <v>10</v>
      </c>
      <c r="F26">
        <v>9</v>
      </c>
      <c r="G26">
        <v>2</v>
      </c>
      <c r="M26">
        <v>4</v>
      </c>
      <c r="N26" t="s">
        <v>197</v>
      </c>
      <c r="O26" t="s">
        <v>229</v>
      </c>
      <c r="P26">
        <v>2</v>
      </c>
      <c r="Q26" t="s">
        <v>273</v>
      </c>
      <c r="R26" t="s">
        <v>301</v>
      </c>
    </row>
    <row r="27" spans="1:18" x14ac:dyDescent="0.15">
      <c r="A27" t="s">
        <v>122</v>
      </c>
      <c r="B27" t="s">
        <v>150</v>
      </c>
      <c r="C27">
        <v>7</v>
      </c>
      <c r="D27">
        <v>1</v>
      </c>
      <c r="F27">
        <v>5</v>
      </c>
      <c r="G27">
        <v>2</v>
      </c>
      <c r="M27">
        <v>4</v>
      </c>
      <c r="N27" t="s">
        <v>211</v>
      </c>
      <c r="O27" t="s">
        <v>229</v>
      </c>
      <c r="P27">
        <v>3</v>
      </c>
      <c r="Q27" t="s">
        <v>280</v>
      </c>
      <c r="R27" t="s">
        <v>305</v>
      </c>
    </row>
    <row r="28" spans="1:18" x14ac:dyDescent="0.15">
      <c r="A28" t="s">
        <v>124</v>
      </c>
      <c r="B28" t="s">
        <v>147</v>
      </c>
      <c r="C28">
        <v>6</v>
      </c>
      <c r="D28">
        <v>1</v>
      </c>
      <c r="F28">
        <v>4</v>
      </c>
      <c r="G28">
        <v>2</v>
      </c>
      <c r="M28">
        <v>4</v>
      </c>
      <c r="N28" t="s">
        <v>212</v>
      </c>
      <c r="O28" t="s">
        <v>229</v>
      </c>
      <c r="P28">
        <v>4</v>
      </c>
      <c r="Q28" t="s">
        <v>274</v>
      </c>
    </row>
    <row r="29" spans="1:18" x14ac:dyDescent="0.15">
      <c r="A29" t="s">
        <v>126</v>
      </c>
      <c r="B29" t="s">
        <v>146</v>
      </c>
      <c r="C29">
        <v>30</v>
      </c>
      <c r="D29">
        <v>3</v>
      </c>
      <c r="E29">
        <v>10</v>
      </c>
      <c r="F29">
        <v>9</v>
      </c>
      <c r="G29">
        <v>2</v>
      </c>
      <c r="M29">
        <v>4</v>
      </c>
      <c r="N29" t="s">
        <v>195</v>
      </c>
      <c r="O29" t="s">
        <v>229</v>
      </c>
      <c r="P29">
        <v>5</v>
      </c>
      <c r="Q29" t="s">
        <v>271</v>
      </c>
    </row>
    <row r="30" spans="1:18" x14ac:dyDescent="0.15">
      <c r="A30" t="s">
        <v>50</v>
      </c>
      <c r="B30" t="s">
        <v>46</v>
      </c>
      <c r="C30">
        <v>30</v>
      </c>
      <c r="D30">
        <v>1</v>
      </c>
      <c r="F30">
        <v>11</v>
      </c>
      <c r="G30">
        <v>2</v>
      </c>
      <c r="I30" t="s">
        <v>310</v>
      </c>
      <c r="M30">
        <v>4</v>
      </c>
      <c r="N30" t="s">
        <v>200</v>
      </c>
      <c r="O30" t="s">
        <v>229</v>
      </c>
      <c r="P30">
        <v>6</v>
      </c>
      <c r="Q30" t="s">
        <v>270</v>
      </c>
      <c r="R30" t="s">
        <v>302</v>
      </c>
    </row>
    <row r="31" spans="1:18" x14ac:dyDescent="0.15">
      <c r="A31" t="s">
        <v>84</v>
      </c>
      <c r="B31" t="s">
        <v>145</v>
      </c>
      <c r="C31">
        <v>4</v>
      </c>
      <c r="D31">
        <v>1</v>
      </c>
      <c r="F31">
        <v>1</v>
      </c>
      <c r="G31">
        <v>2</v>
      </c>
      <c r="I31" t="s">
        <v>311</v>
      </c>
      <c r="M31">
        <v>4</v>
      </c>
      <c r="N31" t="s">
        <v>228</v>
      </c>
      <c r="O31" t="s">
        <v>229</v>
      </c>
      <c r="P31">
        <v>7</v>
      </c>
      <c r="Q31" t="s">
        <v>266</v>
      </c>
      <c r="R31" t="s">
        <v>304</v>
      </c>
    </row>
    <row r="32" spans="1:18" x14ac:dyDescent="0.15">
      <c r="I32" t="s">
        <v>263</v>
      </c>
      <c r="M32">
        <v>8</v>
      </c>
      <c r="N32" t="s">
        <v>196</v>
      </c>
      <c r="O32" t="s">
        <v>236</v>
      </c>
      <c r="P32">
        <v>1</v>
      </c>
      <c r="Q32" t="s">
        <v>253</v>
      </c>
    </row>
    <row r="33" spans="1:18" x14ac:dyDescent="0.15">
      <c r="A33" t="s">
        <v>336</v>
      </c>
      <c r="E33" t="s">
        <v>74</v>
      </c>
      <c r="I33" t="s">
        <v>327</v>
      </c>
      <c r="M33">
        <v>8</v>
      </c>
      <c r="N33" t="s">
        <v>179</v>
      </c>
      <c r="O33" t="s">
        <v>236</v>
      </c>
      <c r="P33">
        <v>2</v>
      </c>
      <c r="Q33" t="s">
        <v>296</v>
      </c>
    </row>
    <row r="34" spans="1:18" x14ac:dyDescent="0.15">
      <c r="A34" t="s">
        <v>338</v>
      </c>
      <c r="E34" t="s">
        <v>337</v>
      </c>
      <c r="I34" t="s">
        <v>45</v>
      </c>
      <c r="M34">
        <v>8</v>
      </c>
      <c r="N34" t="s">
        <v>184</v>
      </c>
      <c r="O34" t="s">
        <v>236</v>
      </c>
      <c r="P34">
        <v>3</v>
      </c>
      <c r="Q34" t="s">
        <v>293</v>
      </c>
    </row>
    <row r="35" spans="1:18" x14ac:dyDescent="0.15">
      <c r="A35" t="s">
        <v>353</v>
      </c>
      <c r="E35" t="s">
        <v>389</v>
      </c>
      <c r="I35" t="s">
        <v>312</v>
      </c>
      <c r="M35">
        <v>8</v>
      </c>
      <c r="N35" t="s">
        <v>217</v>
      </c>
      <c r="O35" t="s">
        <v>236</v>
      </c>
      <c r="P35">
        <v>4</v>
      </c>
      <c r="Q35" t="s">
        <v>295</v>
      </c>
    </row>
    <row r="36" spans="1:18" x14ac:dyDescent="0.15">
      <c r="A36" t="s">
        <v>370</v>
      </c>
      <c r="E36" t="s">
        <v>388</v>
      </c>
      <c r="I36" t="s">
        <v>314</v>
      </c>
      <c r="M36">
        <v>8</v>
      </c>
      <c r="N36" t="s">
        <v>182</v>
      </c>
      <c r="O36" t="s">
        <v>236</v>
      </c>
      <c r="P36">
        <v>5</v>
      </c>
      <c r="Q36" t="s">
        <v>294</v>
      </c>
    </row>
    <row r="37" spans="1:18" x14ac:dyDescent="0.15">
      <c r="A37" t="s">
        <v>352</v>
      </c>
      <c r="E37" t="s">
        <v>375</v>
      </c>
      <c r="I37" t="s">
        <v>315</v>
      </c>
      <c r="M37">
        <v>8</v>
      </c>
      <c r="N37" t="s">
        <v>219</v>
      </c>
      <c r="O37" t="s">
        <v>236</v>
      </c>
      <c r="P37">
        <v>6</v>
      </c>
      <c r="Q37" t="s">
        <v>308</v>
      </c>
    </row>
    <row r="38" spans="1:18" x14ac:dyDescent="0.15">
      <c r="A38" t="s">
        <v>339</v>
      </c>
      <c r="E38" t="s">
        <v>376</v>
      </c>
      <c r="I38" t="s">
        <v>316</v>
      </c>
      <c r="M38">
        <v>8</v>
      </c>
      <c r="N38" t="s">
        <v>193</v>
      </c>
      <c r="O38" t="s">
        <v>236</v>
      </c>
      <c r="P38">
        <v>7</v>
      </c>
      <c r="Q38" t="s">
        <v>297</v>
      </c>
    </row>
    <row r="39" spans="1:18" x14ac:dyDescent="0.15">
      <c r="A39" t="s">
        <v>349</v>
      </c>
      <c r="E39" t="s">
        <v>377</v>
      </c>
      <c r="I39" t="s">
        <v>317</v>
      </c>
      <c r="M39">
        <v>2</v>
      </c>
      <c r="N39" t="s">
        <v>174</v>
      </c>
      <c r="O39" t="s">
        <v>225</v>
      </c>
      <c r="P39">
        <v>1</v>
      </c>
      <c r="Q39" t="s">
        <v>260</v>
      </c>
    </row>
    <row r="40" spans="1:18" x14ac:dyDescent="0.15">
      <c r="A40" t="s">
        <v>340</v>
      </c>
      <c r="E40" t="s">
        <v>378</v>
      </c>
      <c r="I40" t="s">
        <v>318</v>
      </c>
      <c r="M40">
        <v>2</v>
      </c>
      <c r="N40" t="s">
        <v>173</v>
      </c>
      <c r="O40" t="s">
        <v>225</v>
      </c>
      <c r="P40">
        <v>2</v>
      </c>
      <c r="Q40" t="s">
        <v>259</v>
      </c>
      <c r="R40" t="s">
        <v>260</v>
      </c>
    </row>
    <row r="41" spans="1:18" x14ac:dyDescent="0.15">
      <c r="A41" t="s">
        <v>341</v>
      </c>
      <c r="E41" t="s">
        <v>379</v>
      </c>
      <c r="I41" t="s">
        <v>319</v>
      </c>
      <c r="M41">
        <v>2</v>
      </c>
      <c r="N41" t="s">
        <v>188</v>
      </c>
      <c r="O41" t="s">
        <v>225</v>
      </c>
      <c r="P41">
        <v>3</v>
      </c>
      <c r="Q41" t="s">
        <v>262</v>
      </c>
    </row>
    <row r="42" spans="1:18" x14ac:dyDescent="0.15">
      <c r="A42" t="s">
        <v>342</v>
      </c>
      <c r="E42" t="s">
        <v>380</v>
      </c>
      <c r="I42" t="s">
        <v>320</v>
      </c>
      <c r="M42">
        <v>2</v>
      </c>
      <c r="N42" t="s">
        <v>189</v>
      </c>
      <c r="O42" t="s">
        <v>225</v>
      </c>
      <c r="P42">
        <v>4</v>
      </c>
      <c r="Q42" t="s">
        <v>262</v>
      </c>
    </row>
    <row r="43" spans="1:18" x14ac:dyDescent="0.15">
      <c r="A43" t="s">
        <v>343</v>
      </c>
      <c r="E43" t="s">
        <v>381</v>
      </c>
      <c r="I43" t="s">
        <v>269</v>
      </c>
      <c r="M43">
        <v>2</v>
      </c>
      <c r="N43" t="s">
        <v>205</v>
      </c>
      <c r="O43" t="s">
        <v>225</v>
      </c>
      <c r="P43">
        <v>5</v>
      </c>
      <c r="Q43" t="s">
        <v>261</v>
      </c>
    </row>
    <row r="44" spans="1:18" x14ac:dyDescent="0.15">
      <c r="A44" t="s">
        <v>344</v>
      </c>
      <c r="E44" t="s">
        <v>382</v>
      </c>
      <c r="I44" t="s">
        <v>313</v>
      </c>
      <c r="M44">
        <v>2</v>
      </c>
      <c r="N44" t="s">
        <v>204</v>
      </c>
      <c r="O44" t="s">
        <v>225</v>
      </c>
      <c r="P44">
        <v>6</v>
      </c>
      <c r="Q44" t="s">
        <v>263</v>
      </c>
      <c r="R44" t="s">
        <v>264</v>
      </c>
    </row>
    <row r="45" spans="1:18" x14ac:dyDescent="0.15">
      <c r="A45" t="s">
        <v>345</v>
      </c>
      <c r="E45" t="s">
        <v>383</v>
      </c>
      <c r="I45" t="s">
        <v>324</v>
      </c>
      <c r="M45">
        <v>2</v>
      </c>
      <c r="N45" t="s">
        <v>206</v>
      </c>
      <c r="O45" t="s">
        <v>224</v>
      </c>
      <c r="P45">
        <v>7</v>
      </c>
      <c r="Q45" t="s">
        <v>283</v>
      </c>
      <c r="R45" t="s">
        <v>284</v>
      </c>
    </row>
    <row r="46" spans="1:18" x14ac:dyDescent="0.15">
      <c r="A46" t="s">
        <v>354</v>
      </c>
      <c r="E46" t="s">
        <v>384</v>
      </c>
      <c r="I46" t="s">
        <v>321</v>
      </c>
      <c r="M46">
        <v>5</v>
      </c>
      <c r="N46" t="s">
        <v>213</v>
      </c>
      <c r="O46" t="s">
        <v>231</v>
      </c>
      <c r="P46">
        <v>1</v>
      </c>
      <c r="Q46" t="s">
        <v>276</v>
      </c>
    </row>
    <row r="47" spans="1:18" x14ac:dyDescent="0.15">
      <c r="A47" t="s">
        <v>346</v>
      </c>
      <c r="E47" t="s">
        <v>385</v>
      </c>
      <c r="I47" t="s">
        <v>322</v>
      </c>
      <c r="M47">
        <v>5</v>
      </c>
      <c r="N47" t="s">
        <v>178</v>
      </c>
      <c r="O47" t="s">
        <v>231</v>
      </c>
      <c r="P47">
        <v>2</v>
      </c>
      <c r="Q47" t="s">
        <v>261</v>
      </c>
      <c r="R47" t="s">
        <v>306</v>
      </c>
    </row>
    <row r="48" spans="1:18" x14ac:dyDescent="0.15">
      <c r="A48" t="s">
        <v>347</v>
      </c>
      <c r="E48" t="s">
        <v>386</v>
      </c>
      <c r="I48" t="s">
        <v>323</v>
      </c>
      <c r="M48">
        <v>5</v>
      </c>
      <c r="N48" t="s">
        <v>218</v>
      </c>
      <c r="O48" t="s">
        <v>230</v>
      </c>
      <c r="P48">
        <v>3</v>
      </c>
      <c r="Q48" t="s">
        <v>277</v>
      </c>
      <c r="R48" t="s">
        <v>300</v>
      </c>
    </row>
    <row r="49" spans="1:18" x14ac:dyDescent="0.15">
      <c r="A49" t="s">
        <v>348</v>
      </c>
      <c r="E49" t="s">
        <v>387</v>
      </c>
      <c r="I49" t="s">
        <v>325</v>
      </c>
      <c r="M49">
        <v>5</v>
      </c>
      <c r="N49" t="s">
        <v>220</v>
      </c>
      <c r="O49" t="s">
        <v>231</v>
      </c>
      <c r="P49">
        <v>4</v>
      </c>
      <c r="Q49" t="s">
        <v>283</v>
      </c>
      <c r="R49" t="s">
        <v>284</v>
      </c>
    </row>
    <row r="50" spans="1:18" x14ac:dyDescent="0.15">
      <c r="A50" t="s">
        <v>350</v>
      </c>
      <c r="I50" t="s">
        <v>87</v>
      </c>
      <c r="M50">
        <v>5</v>
      </c>
      <c r="N50" t="s">
        <v>203</v>
      </c>
      <c r="O50" t="s">
        <v>231</v>
      </c>
      <c r="P50">
        <v>5</v>
      </c>
      <c r="Q50" t="s">
        <v>275</v>
      </c>
      <c r="R50" t="s">
        <v>303</v>
      </c>
    </row>
    <row r="51" spans="1:18" x14ac:dyDescent="0.15">
      <c r="A51" t="s">
        <v>351</v>
      </c>
      <c r="E51" t="s">
        <v>390</v>
      </c>
      <c r="I51" t="s">
        <v>326</v>
      </c>
      <c r="M51">
        <v>5</v>
      </c>
      <c r="N51" t="s">
        <v>187</v>
      </c>
      <c r="O51" t="s">
        <v>231</v>
      </c>
      <c r="P51">
        <v>6</v>
      </c>
      <c r="Q51" t="s">
        <v>282</v>
      </c>
    </row>
    <row r="52" spans="1:18" x14ac:dyDescent="0.15">
      <c r="A52" t="s">
        <v>368</v>
      </c>
      <c r="E52" t="s">
        <v>391</v>
      </c>
      <c r="I52" t="s">
        <v>85</v>
      </c>
      <c r="M52">
        <v>5</v>
      </c>
      <c r="N52" t="s">
        <v>180</v>
      </c>
      <c r="O52" t="s">
        <v>231</v>
      </c>
      <c r="P52">
        <v>7</v>
      </c>
      <c r="Q52" t="s">
        <v>281</v>
      </c>
      <c r="R52" t="s">
        <v>303</v>
      </c>
    </row>
    <row r="53" spans="1:18" x14ac:dyDescent="0.15">
      <c r="A53" t="s">
        <v>369</v>
      </c>
      <c r="E53" t="s">
        <v>392</v>
      </c>
      <c r="I53" t="s">
        <v>328</v>
      </c>
      <c r="M53">
        <v>3</v>
      </c>
      <c r="N53" t="s">
        <v>194</v>
      </c>
      <c r="O53" t="s">
        <v>226</v>
      </c>
      <c r="P53">
        <v>1</v>
      </c>
      <c r="Q53" t="s">
        <v>267</v>
      </c>
      <c r="R53" t="s">
        <v>268</v>
      </c>
    </row>
    <row r="54" spans="1:18" x14ac:dyDescent="0.15">
      <c r="A54" t="s">
        <v>371</v>
      </c>
      <c r="E54" t="s">
        <v>393</v>
      </c>
      <c r="I54" t="s">
        <v>329</v>
      </c>
      <c r="M54">
        <v>3</v>
      </c>
      <c r="N54" t="s">
        <v>207</v>
      </c>
      <c r="O54" t="s">
        <v>226</v>
      </c>
      <c r="P54">
        <v>2</v>
      </c>
      <c r="Q54" t="s">
        <v>307</v>
      </c>
      <c r="R54" t="s">
        <v>279</v>
      </c>
    </row>
    <row r="55" spans="1:18" x14ac:dyDescent="0.15">
      <c r="E55" s="7" t="s">
        <v>96</v>
      </c>
      <c r="I55" t="s">
        <v>330</v>
      </c>
      <c r="M55">
        <v>3</v>
      </c>
      <c r="N55" t="s">
        <v>181</v>
      </c>
      <c r="O55" t="s">
        <v>226</v>
      </c>
      <c r="P55">
        <v>3</v>
      </c>
      <c r="Q55" t="s">
        <v>265</v>
      </c>
    </row>
    <row r="56" spans="1:18" x14ac:dyDescent="0.15">
      <c r="A56" t="s">
        <v>355</v>
      </c>
      <c r="E56" s="7" t="s">
        <v>102</v>
      </c>
      <c r="I56" t="s">
        <v>283</v>
      </c>
      <c r="M56">
        <v>3</v>
      </c>
      <c r="N56" t="s">
        <v>215</v>
      </c>
      <c r="O56" t="s">
        <v>226</v>
      </c>
      <c r="P56">
        <v>4</v>
      </c>
      <c r="Q56" t="s">
        <v>272</v>
      </c>
    </row>
    <row r="57" spans="1:18" x14ac:dyDescent="0.15">
      <c r="A57" t="s">
        <v>356</v>
      </c>
      <c r="E57" s="7" t="s">
        <v>98</v>
      </c>
      <c r="I57" t="s">
        <v>331</v>
      </c>
      <c r="M57">
        <v>3</v>
      </c>
      <c r="N57" t="s">
        <v>216</v>
      </c>
      <c r="O57" t="s">
        <v>226</v>
      </c>
      <c r="P57">
        <v>5</v>
      </c>
      <c r="Q57" t="s">
        <v>270</v>
      </c>
    </row>
    <row r="58" spans="1:18" x14ac:dyDescent="0.15">
      <c r="A58" t="s">
        <v>357</v>
      </c>
      <c r="E58" s="7" t="s">
        <v>103</v>
      </c>
      <c r="I58" t="s">
        <v>332</v>
      </c>
      <c r="M58">
        <v>3</v>
      </c>
      <c r="N58" t="s">
        <v>246</v>
      </c>
      <c r="O58" t="s">
        <v>226</v>
      </c>
      <c r="P58">
        <v>6</v>
      </c>
      <c r="Q58" t="s">
        <v>255</v>
      </c>
      <c r="R58" t="s">
        <v>303</v>
      </c>
    </row>
    <row r="59" spans="1:18" x14ac:dyDescent="0.15">
      <c r="A59" t="s">
        <v>358</v>
      </c>
      <c r="E59" s="7" t="s">
        <v>104</v>
      </c>
      <c r="I59" t="s">
        <v>333</v>
      </c>
      <c r="M59">
        <v>3</v>
      </c>
      <c r="N59" t="s">
        <v>227</v>
      </c>
      <c r="O59" t="s">
        <v>226</v>
      </c>
      <c r="P59">
        <v>7</v>
      </c>
      <c r="Q59" t="s">
        <v>266</v>
      </c>
    </row>
    <row r="60" spans="1:18" x14ac:dyDescent="0.15">
      <c r="A60" t="s">
        <v>359</v>
      </c>
      <c r="E60" s="7" t="s">
        <v>394</v>
      </c>
      <c r="I60" t="s">
        <v>334</v>
      </c>
      <c r="M60" t="s">
        <v>247</v>
      </c>
      <c r="N60" t="s">
        <v>172</v>
      </c>
      <c r="O60" t="s">
        <v>238</v>
      </c>
      <c r="P60">
        <v>1</v>
      </c>
    </row>
    <row r="61" spans="1:18" x14ac:dyDescent="0.15">
      <c r="A61" t="s">
        <v>360</v>
      </c>
      <c r="E61" s="7" t="s">
        <v>395</v>
      </c>
      <c r="I61" t="s">
        <v>335</v>
      </c>
      <c r="M61" t="s">
        <v>247</v>
      </c>
      <c r="N61" t="s">
        <v>237</v>
      </c>
      <c r="O61" t="s">
        <v>238</v>
      </c>
      <c r="P61">
        <v>8</v>
      </c>
    </row>
    <row r="62" spans="1:18" x14ac:dyDescent="0.15">
      <c r="A62" t="s">
        <v>361</v>
      </c>
      <c r="E62" s="7" t="s">
        <v>396</v>
      </c>
      <c r="I62" t="s">
        <v>300</v>
      </c>
      <c r="M62" t="s">
        <v>247</v>
      </c>
      <c r="N62" t="s">
        <v>239</v>
      </c>
      <c r="O62" t="s">
        <v>238</v>
      </c>
      <c r="P62">
        <v>5</v>
      </c>
    </row>
    <row r="63" spans="1:18" x14ac:dyDescent="0.15">
      <c r="A63" t="s">
        <v>362</v>
      </c>
      <c r="E63" s="9" t="s">
        <v>399</v>
      </c>
      <c r="M63" t="s">
        <v>247</v>
      </c>
      <c r="N63" t="s">
        <v>240</v>
      </c>
      <c r="O63" t="s">
        <v>238</v>
      </c>
      <c r="P63">
        <v>7</v>
      </c>
    </row>
    <row r="64" spans="1:18" x14ac:dyDescent="0.15">
      <c r="A64" t="s">
        <v>363</v>
      </c>
      <c r="E64" s="9" t="s">
        <v>400</v>
      </c>
      <c r="M64" t="s">
        <v>247</v>
      </c>
      <c r="N64" t="s">
        <v>241</v>
      </c>
      <c r="O64" t="s">
        <v>238</v>
      </c>
      <c r="P64">
        <v>6</v>
      </c>
    </row>
    <row r="65" spans="1:16" x14ac:dyDescent="0.15">
      <c r="A65" t="s">
        <v>364</v>
      </c>
      <c r="E65" s="9" t="s">
        <v>408</v>
      </c>
      <c r="M65" t="s">
        <v>247</v>
      </c>
      <c r="N65" t="s">
        <v>242</v>
      </c>
      <c r="O65" t="s">
        <v>238</v>
      </c>
      <c r="P65">
        <v>2</v>
      </c>
    </row>
    <row r="66" spans="1:16" x14ac:dyDescent="0.15">
      <c r="A66" t="s">
        <v>365</v>
      </c>
      <c r="M66" t="s">
        <v>247</v>
      </c>
      <c r="N66" t="s">
        <v>202</v>
      </c>
      <c r="O66" t="s">
        <v>238</v>
      </c>
      <c r="P66">
        <v>4</v>
      </c>
    </row>
    <row r="67" spans="1:16" x14ac:dyDescent="0.15">
      <c r="A67" t="s">
        <v>366</v>
      </c>
      <c r="E67" s="7" t="s">
        <v>397</v>
      </c>
      <c r="M67" t="s">
        <v>247</v>
      </c>
      <c r="N67" t="s">
        <v>243</v>
      </c>
      <c r="O67" t="s">
        <v>238</v>
      </c>
      <c r="P67">
        <v>3</v>
      </c>
    </row>
    <row r="68" spans="1:16" x14ac:dyDescent="0.15">
      <c r="A68" t="s">
        <v>367</v>
      </c>
      <c r="E68" s="7" t="s">
        <v>398</v>
      </c>
      <c r="I68" t="s">
        <v>251</v>
      </c>
    </row>
    <row r="69" spans="1:16" x14ac:dyDescent="0.15">
      <c r="A69" t="s">
        <v>372</v>
      </c>
      <c r="E69" t="s">
        <v>402</v>
      </c>
      <c r="I69" t="s">
        <v>253</v>
      </c>
    </row>
    <row r="70" spans="1:16" x14ac:dyDescent="0.15">
      <c r="A70" t="s">
        <v>373</v>
      </c>
      <c r="E70" t="s">
        <v>403</v>
      </c>
      <c r="I70" t="s">
        <v>256</v>
      </c>
    </row>
    <row r="71" spans="1:16" x14ac:dyDescent="0.15">
      <c r="A71" t="s">
        <v>374</v>
      </c>
      <c r="E71" t="s">
        <v>404</v>
      </c>
      <c r="I71" t="s">
        <v>258</v>
      </c>
      <c r="N71" t="s">
        <v>424</v>
      </c>
    </row>
    <row r="72" spans="1:16" x14ac:dyDescent="0.15">
      <c r="E72" t="s">
        <v>405</v>
      </c>
      <c r="I72" t="s">
        <v>259</v>
      </c>
      <c r="N72" t="s">
        <v>425</v>
      </c>
    </row>
    <row r="73" spans="1:16" x14ac:dyDescent="0.15">
      <c r="E73" t="s">
        <v>406</v>
      </c>
      <c r="I73" t="s">
        <v>260</v>
      </c>
      <c r="N73" t="s">
        <v>426</v>
      </c>
    </row>
    <row r="74" spans="1:16" x14ac:dyDescent="0.15">
      <c r="E74" t="s">
        <v>407</v>
      </c>
      <c r="I74" t="s">
        <v>262</v>
      </c>
    </row>
    <row r="75" spans="1:16" x14ac:dyDescent="0.15">
      <c r="E75" t="s">
        <v>409</v>
      </c>
      <c r="I75" t="s">
        <v>263</v>
      </c>
      <c r="N75" t="s">
        <v>427</v>
      </c>
    </row>
    <row r="76" spans="1:16" x14ac:dyDescent="0.15">
      <c r="E76" t="s">
        <v>418</v>
      </c>
      <c r="I76" t="s">
        <v>261</v>
      </c>
      <c r="N76" t="s">
        <v>428</v>
      </c>
    </row>
    <row r="77" spans="1:16" x14ac:dyDescent="0.15">
      <c r="E77" t="s">
        <v>410</v>
      </c>
      <c r="I77" t="s">
        <v>283</v>
      </c>
      <c r="N77" t="s">
        <v>429</v>
      </c>
    </row>
    <row r="78" spans="1:16" x14ac:dyDescent="0.15">
      <c r="I78" t="s">
        <v>265</v>
      </c>
      <c r="N78" t="s">
        <v>430</v>
      </c>
    </row>
    <row r="79" spans="1:16" x14ac:dyDescent="0.15">
      <c r="I79" t="s">
        <v>266</v>
      </c>
      <c r="N79" t="s">
        <v>431</v>
      </c>
    </row>
    <row r="80" spans="1:16" x14ac:dyDescent="0.15">
      <c r="E80" t="s">
        <v>411</v>
      </c>
      <c r="I80" t="s">
        <v>267</v>
      </c>
    </row>
    <row r="81" spans="5:9" x14ac:dyDescent="0.15">
      <c r="E81" t="s">
        <v>412</v>
      </c>
      <c r="I81" t="s">
        <v>307</v>
      </c>
    </row>
    <row r="82" spans="5:9" x14ac:dyDescent="0.15">
      <c r="E82" t="s">
        <v>413</v>
      </c>
      <c r="I82" t="s">
        <v>272</v>
      </c>
    </row>
    <row r="83" spans="5:9" x14ac:dyDescent="0.15">
      <c r="E83" t="s">
        <v>414</v>
      </c>
      <c r="I83" t="s">
        <v>270</v>
      </c>
    </row>
    <row r="84" spans="5:9" x14ac:dyDescent="0.15">
      <c r="E84" t="s">
        <v>415</v>
      </c>
      <c r="I84" t="s">
        <v>255</v>
      </c>
    </row>
    <row r="85" spans="5:9" x14ac:dyDescent="0.15">
      <c r="E85" t="s">
        <v>416</v>
      </c>
      <c r="I85" t="s">
        <v>271</v>
      </c>
    </row>
    <row r="86" spans="5:9" x14ac:dyDescent="0.15">
      <c r="E86" t="s">
        <v>417</v>
      </c>
      <c r="I86" t="s">
        <v>273</v>
      </c>
    </row>
    <row r="87" spans="5:9" x14ac:dyDescent="0.15">
      <c r="I87" t="s">
        <v>280</v>
      </c>
    </row>
    <row r="88" spans="5:9" x14ac:dyDescent="0.15">
      <c r="I88" t="s">
        <v>274</v>
      </c>
    </row>
    <row r="89" spans="5:9" x14ac:dyDescent="0.15">
      <c r="I89" t="s">
        <v>281</v>
      </c>
    </row>
    <row r="90" spans="5:9" x14ac:dyDescent="0.15">
      <c r="I90" t="s">
        <v>282</v>
      </c>
    </row>
    <row r="91" spans="5:9" x14ac:dyDescent="0.15">
      <c r="I91" t="s">
        <v>275</v>
      </c>
    </row>
    <row r="92" spans="5:9" x14ac:dyDescent="0.15">
      <c r="I92" t="s">
        <v>276</v>
      </c>
    </row>
    <row r="93" spans="5:9" x14ac:dyDescent="0.15">
      <c r="I93" t="s">
        <v>277</v>
      </c>
    </row>
    <row r="94" spans="5:9" x14ac:dyDescent="0.15">
      <c r="I94" t="s">
        <v>278</v>
      </c>
    </row>
    <row r="95" spans="5:9" x14ac:dyDescent="0.15">
      <c r="I95" t="s">
        <v>287</v>
      </c>
    </row>
    <row r="96" spans="5:9" x14ac:dyDescent="0.15">
      <c r="I96" t="s">
        <v>285</v>
      </c>
    </row>
    <row r="97" spans="9:9" x14ac:dyDescent="0.15">
      <c r="I97" t="s">
        <v>286</v>
      </c>
    </row>
    <row r="98" spans="9:9" x14ac:dyDescent="0.15">
      <c r="I98" t="s">
        <v>288</v>
      </c>
    </row>
    <row r="99" spans="9:9" x14ac:dyDescent="0.15">
      <c r="I99" t="s">
        <v>290</v>
      </c>
    </row>
    <row r="100" spans="9:9" x14ac:dyDescent="0.15">
      <c r="I100" t="s">
        <v>298</v>
      </c>
    </row>
    <row r="101" spans="9:9" x14ac:dyDescent="0.15">
      <c r="I101" t="s">
        <v>299</v>
      </c>
    </row>
    <row r="102" spans="9:9" x14ac:dyDescent="0.15">
      <c r="I102" t="s">
        <v>291</v>
      </c>
    </row>
    <row r="103" spans="9:9" x14ac:dyDescent="0.15">
      <c r="I103" t="s">
        <v>292</v>
      </c>
    </row>
    <row r="104" spans="9:9" x14ac:dyDescent="0.15">
      <c r="I104" t="s">
        <v>296</v>
      </c>
    </row>
    <row r="105" spans="9:9" x14ac:dyDescent="0.15">
      <c r="I105" t="s">
        <v>294</v>
      </c>
    </row>
    <row r="106" spans="9:9" x14ac:dyDescent="0.15">
      <c r="I106" t="s">
        <v>293</v>
      </c>
    </row>
    <row r="107" spans="9:9" x14ac:dyDescent="0.15">
      <c r="I107" t="s">
        <v>297</v>
      </c>
    </row>
    <row r="108" spans="9:9" x14ac:dyDescent="0.15">
      <c r="I108" t="s">
        <v>295</v>
      </c>
    </row>
    <row r="109" spans="9:9" x14ac:dyDescent="0.15">
      <c r="I109" t="s">
        <v>308</v>
      </c>
    </row>
    <row r="110" spans="9:9" x14ac:dyDescent="0.15">
      <c r="I110" t="s">
        <v>289</v>
      </c>
    </row>
    <row r="111" spans="9:9" x14ac:dyDescent="0.15">
      <c r="I111" t="s">
        <v>252</v>
      </c>
    </row>
    <row r="112" spans="9:9" x14ac:dyDescent="0.15">
      <c r="I112" t="s">
        <v>257</v>
      </c>
    </row>
    <row r="113" spans="9:9" x14ac:dyDescent="0.15">
      <c r="I113" t="s">
        <v>264</v>
      </c>
    </row>
    <row r="114" spans="9:9" x14ac:dyDescent="0.15">
      <c r="I114" t="s">
        <v>284</v>
      </c>
    </row>
    <row r="115" spans="9:9" x14ac:dyDescent="0.15">
      <c r="I115" t="s">
        <v>268</v>
      </c>
    </row>
    <row r="116" spans="9:9" x14ac:dyDescent="0.15">
      <c r="I116" t="s">
        <v>279</v>
      </c>
    </row>
    <row r="117" spans="9:9" x14ac:dyDescent="0.15">
      <c r="I117" t="s">
        <v>303</v>
      </c>
    </row>
    <row r="118" spans="9:9" x14ac:dyDescent="0.15">
      <c r="I118" t="s">
        <v>304</v>
      </c>
    </row>
    <row r="119" spans="9:9" x14ac:dyDescent="0.15">
      <c r="I119" t="s">
        <v>301</v>
      </c>
    </row>
    <row r="120" spans="9:9" x14ac:dyDescent="0.15">
      <c r="I120" t="s">
        <v>302</v>
      </c>
    </row>
    <row r="121" spans="9:9" x14ac:dyDescent="0.15">
      <c r="I121" t="s">
        <v>305</v>
      </c>
    </row>
    <row r="122" spans="9:9" x14ac:dyDescent="0.15">
      <c r="I122" t="s">
        <v>306</v>
      </c>
    </row>
    <row r="123" spans="9:9" x14ac:dyDescent="0.15">
      <c r="I123" t="s">
        <v>300</v>
      </c>
    </row>
  </sheetData>
  <autoFilter ref="M1:T1"/>
  <sortState ref="M2:T59">
    <sortCondition ref="O2:O59"/>
    <sortCondition ref="P2:P59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"/>
  <sheetViews>
    <sheetView workbookViewId="0">
      <selection activeCell="E9" sqref="E9"/>
    </sheetView>
  </sheetViews>
  <sheetFormatPr defaultColWidth="11.75" defaultRowHeight="13.5" x14ac:dyDescent="0.15"/>
  <cols>
    <col min="1" max="1" width="26.875" style="14" customWidth="1"/>
    <col min="2" max="16384" width="11.75" style="14"/>
  </cols>
  <sheetData>
    <row r="1" spans="1:20" x14ac:dyDescent="0.15">
      <c r="A1" s="14" t="s">
        <v>669</v>
      </c>
      <c r="C1" s="14" t="s">
        <v>669</v>
      </c>
      <c r="D1" s="14">
        <f>VLOOKUP(C1,Sheet3!$E$1:$F$58,2,FALSE)</f>
        <v>7000000</v>
      </c>
      <c r="E1" s="14">
        <v>500</v>
      </c>
      <c r="F1" s="14" t="s">
        <v>669</v>
      </c>
      <c r="G1" s="14">
        <f>VLOOKUP(F1,Sheet3!$E$1:$F$58,2,FALSE)</f>
        <v>7000000</v>
      </c>
      <c r="H1" s="14">
        <v>500</v>
      </c>
      <c r="I1" s="14" t="s">
        <v>657</v>
      </c>
      <c r="J1" s="14">
        <f>VLOOKUP(I1,Sheet3!$E$1:$F$58,2,FALSE)</f>
        <v>7000001</v>
      </c>
      <c r="K1" s="14">
        <v>250</v>
      </c>
      <c r="L1" s="14" t="s">
        <v>664</v>
      </c>
      <c r="M1" s="14">
        <f>VLOOKUP(L1,Sheet3!$E$1:$F$58,2,FALSE)</f>
        <v>7000002</v>
      </c>
      <c r="N1" s="14">
        <v>250</v>
      </c>
      <c r="O1" s="14" t="s">
        <v>661</v>
      </c>
      <c r="P1" s="14">
        <f>VLOOKUP(O1,Sheet3!$E$1:$F$58,2,FALSE)</f>
        <v>7000003</v>
      </c>
      <c r="Q1" s="14">
        <v>125</v>
      </c>
      <c r="R1" s="14" t="s">
        <v>663</v>
      </c>
      <c r="S1" s="14">
        <f>VLOOKUP(R1,Sheet3!$E$1:$F$58,2,FALSE)</f>
        <v>7000005</v>
      </c>
      <c r="T1" s="14">
        <v>125</v>
      </c>
    </row>
    <row r="2" spans="1:20" x14ac:dyDescent="0.15">
      <c r="A2" s="14" t="s">
        <v>657</v>
      </c>
      <c r="F2" s="14" t="s">
        <v>657</v>
      </c>
      <c r="G2" s="14">
        <f>VLOOKUP(F2,Sheet3!$E$1:$F$58,2,FALSE)</f>
        <v>7000001</v>
      </c>
      <c r="H2" s="14">
        <v>500</v>
      </c>
      <c r="I2" s="14" t="s">
        <v>664</v>
      </c>
      <c r="J2" s="14">
        <f>VLOOKUP(I2,Sheet3!$E$1:$F$58,2,FALSE)</f>
        <v>7000002</v>
      </c>
      <c r="K2" s="14">
        <v>250</v>
      </c>
      <c r="L2" s="14" t="s">
        <v>661</v>
      </c>
      <c r="M2" s="14">
        <f>VLOOKUP(L2,Sheet3!$E$1:$F$58,2,FALSE)</f>
        <v>7000003</v>
      </c>
      <c r="N2" s="14">
        <v>250</v>
      </c>
      <c r="O2" s="14" t="s">
        <v>662</v>
      </c>
      <c r="P2" s="14">
        <f>VLOOKUP(O2,Sheet3!$E$1:$F$58,2,FALSE)</f>
        <v>7000004</v>
      </c>
      <c r="Q2" s="14">
        <v>125</v>
      </c>
    </row>
    <row r="3" spans="1:20" x14ac:dyDescent="0.15">
      <c r="A3" s="14" t="s">
        <v>664</v>
      </c>
    </row>
    <row r="4" spans="1:20" x14ac:dyDescent="0.15">
      <c r="A4" s="14" t="s">
        <v>661</v>
      </c>
    </row>
    <row r="5" spans="1:20" x14ac:dyDescent="0.15">
      <c r="A5" s="14" t="s">
        <v>662</v>
      </c>
    </row>
    <row r="6" spans="1:20" x14ac:dyDescent="0.15">
      <c r="A6" s="14" t="s">
        <v>663</v>
      </c>
    </row>
    <row r="10" spans="1:20" x14ac:dyDescent="0.15">
      <c r="C10" s="14">
        <v>0</v>
      </c>
      <c r="F10" s="14">
        <v>20</v>
      </c>
      <c r="I10" s="14">
        <v>40</v>
      </c>
      <c r="L10" s="14">
        <v>60</v>
      </c>
      <c r="O10" s="14">
        <v>80</v>
      </c>
      <c r="R10" s="14">
        <v>100</v>
      </c>
    </row>
    <row r="11" spans="1:20" ht="27" x14ac:dyDescent="0.15">
      <c r="D11" s="14" t="str">
        <f>D1&amp;IF(D2&lt;&gt;0,","&amp;D2,"")&amp;IF(D3&lt;&gt;0,","&amp;D3,"")&amp;IF(D4&lt;&gt;0,","&amp;D4,"")&amp;IF(D5&lt;&gt;0,","&amp;D5,"")&amp;IF(D6&lt;&gt;0,","&amp;D6,"")&amp;IF(D7&lt;&gt;0,","&amp;D7,"")&amp;IF(D8&lt;&gt;0,","&amp;D8,"")</f>
        <v>7000000</v>
      </c>
      <c r="E11" s="14" t="str">
        <f>E1&amp;IF(E2&lt;&gt;0,","&amp;E2,"")&amp;IF(E3&lt;&gt;0,","&amp;E3,"")&amp;IF(E4&lt;&gt;0,","&amp;E4,"")&amp;IF(E5&lt;&gt;0,","&amp;E5,"")&amp;IF(E6&lt;&gt;0,","&amp;E6,"")&amp;IF(E7&lt;&gt;0,","&amp;E7,"")&amp;IF(E8&lt;&gt;0,","&amp;E8,"")</f>
        <v>500</v>
      </c>
      <c r="G11" s="14" t="str">
        <f>G1&amp;IF(G2&lt;&gt;0,","&amp;G2,"")&amp;IF(G3&lt;&gt;0,","&amp;G3,"")&amp;IF(G4&lt;&gt;0,","&amp;G4,"")&amp;IF(G5&lt;&gt;0,","&amp;G5,"")&amp;IF(G6&lt;&gt;0,","&amp;G6,"")&amp;IF(G7&lt;&gt;0,","&amp;G7,"")&amp;IF(G8&lt;&gt;0,","&amp;G8,"")</f>
        <v>7000000,7000001</v>
      </c>
      <c r="H11" s="14" t="str">
        <f>H1&amp;IF(H2&lt;&gt;0,","&amp;H2,"")&amp;IF(H3&lt;&gt;0,","&amp;H3,"")&amp;IF(H4&lt;&gt;0,","&amp;H4,"")&amp;IF(H5&lt;&gt;0,","&amp;H5,"")&amp;IF(H6&lt;&gt;0,","&amp;H6,"")&amp;IF(H7&lt;&gt;0,","&amp;H7,"")&amp;IF(H8&lt;&gt;0,","&amp;H8,"")</f>
        <v>500,500</v>
      </c>
      <c r="J11" s="14" t="str">
        <f>J1&amp;IF(J2&lt;&gt;0,","&amp;J2,"")&amp;IF(J3&lt;&gt;0,","&amp;J3,"")&amp;IF(J4&lt;&gt;0,","&amp;J4,"")&amp;IF(J5&lt;&gt;0,","&amp;J5,"")&amp;IF(J6&lt;&gt;0,","&amp;J6,"")&amp;IF(J7&lt;&gt;0,","&amp;J7,"")&amp;IF(J8&lt;&gt;0,","&amp;J8,"")</f>
        <v>7000001,7000002</v>
      </c>
      <c r="K11" s="14" t="str">
        <f>K1&amp;IF(K2&lt;&gt;0,","&amp;K2,"")&amp;IF(K3&lt;&gt;0,","&amp;K3,"")&amp;IF(K4&lt;&gt;0,","&amp;K4,"")&amp;IF(K5&lt;&gt;0,","&amp;K5,"")&amp;IF(K6&lt;&gt;0,","&amp;K6,"")&amp;IF(K7&lt;&gt;0,","&amp;K7,"")&amp;IF(K8&lt;&gt;0,","&amp;K8,"")</f>
        <v>250,250</v>
      </c>
      <c r="M11" s="14" t="str">
        <f>M1&amp;IF(M2&lt;&gt;0,","&amp;M2,"")&amp;IF(M3&lt;&gt;0,","&amp;M3,"")&amp;IF(M4&lt;&gt;0,","&amp;M4,"")&amp;IF(M5&lt;&gt;0,","&amp;M5,"")&amp;IF(M6&lt;&gt;0,","&amp;M6,"")&amp;IF(M7&lt;&gt;0,","&amp;M7,"")&amp;IF(M8&lt;&gt;0,","&amp;M8,"")</f>
        <v>7000002,7000003</v>
      </c>
      <c r="N11" s="14" t="str">
        <f>N1&amp;IF(N2&lt;&gt;0,","&amp;N2,"")&amp;IF(N3&lt;&gt;0,","&amp;N3,"")&amp;IF(N4&lt;&gt;0,","&amp;N4,"")&amp;IF(N5&lt;&gt;0,","&amp;N5,"")&amp;IF(N6&lt;&gt;0,","&amp;N6,"")&amp;IF(N7&lt;&gt;0,","&amp;N7,"")&amp;IF(N8&lt;&gt;0,","&amp;N8,"")</f>
        <v>250,250</v>
      </c>
      <c r="P11" s="14" t="str">
        <f>P1&amp;IF(P2&lt;&gt;0,","&amp;P2,"")&amp;IF(P3&lt;&gt;0,","&amp;P3,"")&amp;IF(P4&lt;&gt;0,","&amp;P4,"")&amp;IF(P5&lt;&gt;0,","&amp;P5,"")&amp;IF(P6&lt;&gt;0,","&amp;P6,"")&amp;IF(P7&lt;&gt;0,","&amp;P7,"")&amp;IF(P8&lt;&gt;0,","&amp;P8,"")</f>
        <v>7000003,7000004</v>
      </c>
      <c r="Q11" s="14" t="str">
        <f>Q1&amp;IF(Q2&lt;&gt;0,","&amp;Q2,"")&amp;IF(Q3&lt;&gt;0,","&amp;Q3,"")&amp;IF(Q4&lt;&gt;0,","&amp;Q4,"")&amp;IF(Q5&lt;&gt;0,","&amp;Q5,"")&amp;IF(Q6&lt;&gt;0,","&amp;Q6,"")&amp;IF(Q7&lt;&gt;0,","&amp;Q7,"")&amp;IF(Q8&lt;&gt;0,","&amp;Q8,"")</f>
        <v>125,125</v>
      </c>
      <c r="S11" s="14" t="str">
        <f>S1&amp;IF(S2&lt;&gt;0,","&amp;S2,"")&amp;IF(S3&lt;&gt;0,","&amp;S3,"")&amp;IF(S4&lt;&gt;0,","&amp;S4,"")&amp;IF(S5&lt;&gt;0,","&amp;S5,"")&amp;IF(S6&lt;&gt;0,","&amp;S6,"")&amp;IF(S7&lt;&gt;0,","&amp;S7,"")&amp;IF(S8&lt;&gt;0,","&amp;S8,"")</f>
        <v>7000005</v>
      </c>
      <c r="T11" s="14" t="str">
        <f>T1&amp;IF(T2&lt;&gt;0,","&amp;T2,"")&amp;IF(T3&lt;&gt;0,","&amp;T3,"")&amp;IF(T4&lt;&gt;0,","&amp;T4,"")&amp;IF(T5&lt;&gt;0,","&amp;T5,"")&amp;IF(T6&lt;&gt;0,","&amp;T6,"")&amp;IF(T7&lt;&gt;0,","&amp;T7,"")&amp;IF(T8&lt;&gt;0,","&amp;T8,"")</f>
        <v>125</v>
      </c>
    </row>
    <row r="12" spans="1:20" ht="81" x14ac:dyDescent="0.15">
      <c r="A12" s="14" t="str">
        <f>C12&amp;"|"&amp;F12&amp;"|"&amp;I12&amp;"|"&amp;L12&amp;"|"&amp;O12&amp;"|"&amp;R12&amp;"|"&amp;U12</f>
        <v>0;7000000;500|20;7000000,7000001;500,500|40;7000001,7000002;250,250|60;7000002,7000003;250,250|80;7000003,7000004;125,125|100;7000005;125|</v>
      </c>
      <c r="C12" s="14" t="str">
        <f>C10&amp;";"&amp;D11&amp;";"&amp;E11</f>
        <v>0;7000000;500</v>
      </c>
      <c r="F12" s="14" t="str">
        <f>F10&amp;";"&amp;G11&amp;";"&amp;H11</f>
        <v>20;7000000,7000001;500,500</v>
      </c>
      <c r="I12" s="14" t="str">
        <f>I10&amp;";"&amp;J11&amp;";"&amp;K11</f>
        <v>40;7000001,7000002;250,250</v>
      </c>
      <c r="L12" s="14" t="str">
        <f>L10&amp;";"&amp;M11&amp;";"&amp;N11</f>
        <v>60;7000002,7000003;250,250</v>
      </c>
      <c r="O12" s="14" t="str">
        <f>O10&amp;";"&amp;P11&amp;";"&amp;Q11</f>
        <v>80;7000003,7000004;125,125</v>
      </c>
      <c r="R12" s="14" t="str">
        <f>R10&amp;";"&amp;S11&amp;";"&amp;T11</f>
        <v>100;7000005;125</v>
      </c>
    </row>
    <row r="15" spans="1:20" x14ac:dyDescent="0.15">
      <c r="A15" s="14" t="s">
        <v>668</v>
      </c>
      <c r="C15" s="14" t="s">
        <v>668</v>
      </c>
      <c r="D15" s="14">
        <f>VLOOKUP(C15,Sheet3!$E$1:$F$58,2,FALSE)</f>
        <v>7000006</v>
      </c>
      <c r="E15" s="14">
        <v>500</v>
      </c>
      <c r="F15" s="14" t="s">
        <v>668</v>
      </c>
      <c r="G15" s="14">
        <f>VLOOKUP(F15,Sheet3!$E$1:$F$58,2,FALSE)</f>
        <v>7000006</v>
      </c>
      <c r="H15" s="14">
        <v>500</v>
      </c>
      <c r="I15" s="14" t="s">
        <v>658</v>
      </c>
      <c r="J15" s="14">
        <f>VLOOKUP(I15,Sheet3!$E$1:$F$58,2,FALSE)</f>
        <v>7000007</v>
      </c>
      <c r="K15" s="14">
        <v>250</v>
      </c>
      <c r="L15" s="14" t="s">
        <v>821</v>
      </c>
      <c r="M15" s="14">
        <f>VLOOKUP(L15,Sheet3!$E$1:$F$58,2,FALSE)</f>
        <v>7000008</v>
      </c>
      <c r="N15" s="14">
        <v>250</v>
      </c>
      <c r="O15" s="14" t="s">
        <v>660</v>
      </c>
      <c r="P15" s="14">
        <f>VLOOKUP(O15,Sheet3!$E$1:$F$58,2,FALSE)</f>
        <v>7000009</v>
      </c>
      <c r="Q15" s="14">
        <v>125</v>
      </c>
      <c r="R15" s="14" t="s">
        <v>670</v>
      </c>
      <c r="S15" s="14">
        <f>VLOOKUP(R15,Sheet3!$E$1:$F$58,2,FALSE)</f>
        <v>7000011</v>
      </c>
      <c r="T15" s="14">
        <v>125</v>
      </c>
    </row>
    <row r="16" spans="1:20" x14ac:dyDescent="0.15">
      <c r="A16" s="14" t="s">
        <v>658</v>
      </c>
      <c r="F16" s="14" t="s">
        <v>658</v>
      </c>
      <c r="G16" s="14">
        <f>VLOOKUP(F16,Sheet3!$E$1:$F$58,2,FALSE)</f>
        <v>7000007</v>
      </c>
      <c r="H16" s="14">
        <v>500</v>
      </c>
      <c r="I16" s="14" t="s">
        <v>821</v>
      </c>
      <c r="J16" s="14">
        <f>VLOOKUP(I16,Sheet3!$E$1:$F$58,2,FALSE)</f>
        <v>7000008</v>
      </c>
      <c r="K16" s="14">
        <v>250</v>
      </c>
      <c r="L16" s="14" t="s">
        <v>660</v>
      </c>
      <c r="M16" s="14">
        <f>VLOOKUP(L16,Sheet3!$E$1:$F$58,2,FALSE)</f>
        <v>7000009</v>
      </c>
      <c r="N16" s="14">
        <v>250</v>
      </c>
      <c r="O16" s="14" t="s">
        <v>677</v>
      </c>
      <c r="P16" s="14">
        <f>VLOOKUP(O16,Sheet3!$E$1:$F$58,2,FALSE)</f>
        <v>7000010</v>
      </c>
      <c r="Q16" s="14">
        <v>125</v>
      </c>
    </row>
    <row r="17" spans="1:20" x14ac:dyDescent="0.15">
      <c r="A17" s="14" t="s">
        <v>821</v>
      </c>
    </row>
    <row r="18" spans="1:20" x14ac:dyDescent="0.15">
      <c r="A18" s="14" t="s">
        <v>660</v>
      </c>
    </row>
    <row r="19" spans="1:20" x14ac:dyDescent="0.15">
      <c r="A19" s="14" t="s">
        <v>677</v>
      </c>
    </row>
    <row r="20" spans="1:20" x14ac:dyDescent="0.15">
      <c r="A20" s="14" t="s">
        <v>670</v>
      </c>
    </row>
    <row r="24" spans="1:20" x14ac:dyDescent="0.15">
      <c r="C24" s="14">
        <v>0</v>
      </c>
      <c r="F24" s="14">
        <v>20</v>
      </c>
      <c r="I24" s="14">
        <v>40</v>
      </c>
      <c r="L24" s="14">
        <v>60</v>
      </c>
      <c r="O24" s="14">
        <v>80</v>
      </c>
      <c r="R24" s="14">
        <v>100</v>
      </c>
    </row>
    <row r="25" spans="1:20" ht="27" x14ac:dyDescent="0.15">
      <c r="D25" s="14" t="str">
        <f>D15&amp;IF(D16&lt;&gt;0,","&amp;D16,"")&amp;IF(D17&lt;&gt;0,","&amp;D17,"")&amp;IF(D18&lt;&gt;0,","&amp;D18,"")&amp;IF(D19&lt;&gt;0,","&amp;D19,"")&amp;IF(D20&lt;&gt;0,","&amp;D20,"")&amp;IF(D21&lt;&gt;0,","&amp;D21,"")&amp;IF(D22&lt;&gt;0,","&amp;D22,"")</f>
        <v>7000006</v>
      </c>
      <c r="E25" s="14" t="str">
        <f>E15&amp;IF(E16&lt;&gt;0,","&amp;E16,"")&amp;IF(E17&lt;&gt;0,","&amp;E17,"")&amp;IF(E18&lt;&gt;0,","&amp;E18,"")&amp;IF(E19&lt;&gt;0,","&amp;E19,"")&amp;IF(E20&lt;&gt;0,","&amp;E20,"")&amp;IF(E21&lt;&gt;0,","&amp;E21,"")&amp;IF(E22&lt;&gt;0,","&amp;E22,"")</f>
        <v>500</v>
      </c>
      <c r="G25" s="14" t="str">
        <f>G15&amp;IF(G16&lt;&gt;0,","&amp;G16,"")&amp;IF(G17&lt;&gt;0,","&amp;G17,"")&amp;IF(G18&lt;&gt;0,","&amp;G18,"")&amp;IF(G19&lt;&gt;0,","&amp;G19,"")&amp;IF(G20&lt;&gt;0,","&amp;G20,"")&amp;IF(G21&lt;&gt;0,","&amp;G21,"")&amp;IF(G22&lt;&gt;0,","&amp;G22,"")</f>
        <v>7000006,7000007</v>
      </c>
      <c r="H25" s="14" t="str">
        <f>H15&amp;IF(H16&lt;&gt;0,","&amp;H16,"")&amp;IF(H17&lt;&gt;0,","&amp;H17,"")&amp;IF(H18&lt;&gt;0,","&amp;H18,"")&amp;IF(H19&lt;&gt;0,","&amp;H19,"")&amp;IF(H20&lt;&gt;0,","&amp;H20,"")&amp;IF(H21&lt;&gt;0,","&amp;H21,"")&amp;IF(H22&lt;&gt;0,","&amp;H22,"")</f>
        <v>500,500</v>
      </c>
      <c r="J25" s="14" t="str">
        <f>J15&amp;IF(J16&lt;&gt;0,","&amp;J16,"")&amp;IF(J17&lt;&gt;0,","&amp;J17,"")&amp;IF(J18&lt;&gt;0,","&amp;J18,"")&amp;IF(J19&lt;&gt;0,","&amp;J19,"")&amp;IF(J20&lt;&gt;0,","&amp;J20,"")&amp;IF(J21&lt;&gt;0,","&amp;J21,"")&amp;IF(J22&lt;&gt;0,","&amp;J22,"")</f>
        <v>7000007,7000008</v>
      </c>
      <c r="K25" s="14" t="str">
        <f>K15&amp;IF(K16&lt;&gt;0,","&amp;K16,"")&amp;IF(K17&lt;&gt;0,","&amp;K17,"")&amp;IF(K18&lt;&gt;0,","&amp;K18,"")&amp;IF(K19&lt;&gt;0,","&amp;K19,"")&amp;IF(K20&lt;&gt;0,","&amp;K20,"")&amp;IF(K21&lt;&gt;0,","&amp;K21,"")&amp;IF(K22&lt;&gt;0,","&amp;K22,"")</f>
        <v>250,250</v>
      </c>
      <c r="M25" s="14" t="str">
        <f>M15&amp;IF(M16&lt;&gt;0,","&amp;M16,"")&amp;IF(M17&lt;&gt;0,","&amp;M17,"")&amp;IF(M18&lt;&gt;0,","&amp;M18,"")&amp;IF(M19&lt;&gt;0,","&amp;M19,"")&amp;IF(M20&lt;&gt;0,","&amp;M20,"")&amp;IF(M21&lt;&gt;0,","&amp;M21,"")&amp;IF(M22&lt;&gt;0,","&amp;M22,"")</f>
        <v>7000008,7000009</v>
      </c>
      <c r="N25" s="14" t="str">
        <f>N15&amp;IF(N16&lt;&gt;0,","&amp;N16,"")&amp;IF(N17&lt;&gt;0,","&amp;N17,"")&amp;IF(N18&lt;&gt;0,","&amp;N18,"")&amp;IF(N19&lt;&gt;0,","&amp;N19,"")&amp;IF(N20&lt;&gt;0,","&amp;N20,"")&amp;IF(N21&lt;&gt;0,","&amp;N21,"")&amp;IF(N22&lt;&gt;0,","&amp;N22,"")</f>
        <v>250,250</v>
      </c>
      <c r="P25" s="14" t="str">
        <f>P15&amp;IF(P16&lt;&gt;0,","&amp;P16,"")&amp;IF(P17&lt;&gt;0,","&amp;P17,"")&amp;IF(P18&lt;&gt;0,","&amp;P18,"")&amp;IF(P19&lt;&gt;0,","&amp;P19,"")&amp;IF(P20&lt;&gt;0,","&amp;P20,"")&amp;IF(P21&lt;&gt;0,","&amp;P21,"")&amp;IF(P22&lt;&gt;0,","&amp;P22,"")</f>
        <v>7000009,7000010</v>
      </c>
      <c r="Q25" s="14" t="str">
        <f>Q15&amp;IF(Q16&lt;&gt;0,","&amp;Q16,"")&amp;IF(Q17&lt;&gt;0,","&amp;Q17,"")&amp;IF(Q18&lt;&gt;0,","&amp;Q18,"")&amp;IF(Q19&lt;&gt;0,","&amp;Q19,"")&amp;IF(Q20&lt;&gt;0,","&amp;Q20,"")&amp;IF(Q21&lt;&gt;0,","&amp;Q21,"")&amp;IF(Q22&lt;&gt;0,","&amp;Q22,"")</f>
        <v>125,125</v>
      </c>
      <c r="S25" s="14" t="str">
        <f>S15&amp;IF(S16&lt;&gt;0,","&amp;S16,"")&amp;IF(S17&lt;&gt;0,","&amp;S17,"")&amp;IF(S18&lt;&gt;0,","&amp;S18,"")&amp;IF(S19&lt;&gt;0,","&amp;S19,"")&amp;IF(S20&lt;&gt;0,","&amp;S20,"")&amp;IF(S21&lt;&gt;0,","&amp;S21,"")&amp;IF(S22&lt;&gt;0,","&amp;S22,"")</f>
        <v>7000011</v>
      </c>
      <c r="T25" s="14" t="str">
        <f>T15&amp;IF(T16&lt;&gt;0,","&amp;T16,"")&amp;IF(T17&lt;&gt;0,","&amp;T17,"")&amp;IF(T18&lt;&gt;0,","&amp;T18,"")&amp;IF(T19&lt;&gt;0,","&amp;T19,"")&amp;IF(T20&lt;&gt;0,","&amp;T20,"")&amp;IF(T21&lt;&gt;0,","&amp;T21,"")&amp;IF(T22&lt;&gt;0,","&amp;T22,"")</f>
        <v>125</v>
      </c>
    </row>
    <row r="26" spans="1:20" ht="81" x14ac:dyDescent="0.15">
      <c r="A26" s="14" t="str">
        <f>C26&amp;"|"&amp;F26&amp;"|"&amp;I26&amp;"|"&amp;L26&amp;"|"&amp;O26&amp;"|"&amp;R26&amp;"|"&amp;U26</f>
        <v>0;7000006;500|20;7000006,7000007;500,500|40;7000007,7000008;250,250|60;7000008,7000009;250,250|80;7000009,7000010;125,125|100;7000011;125|</v>
      </c>
      <c r="C26" s="14" t="str">
        <f>C24&amp;";"&amp;D25&amp;";"&amp;E25</f>
        <v>0;7000006;500</v>
      </c>
      <c r="F26" s="14" t="str">
        <f>F24&amp;";"&amp;G25&amp;";"&amp;H25</f>
        <v>20;7000006,7000007;500,500</v>
      </c>
      <c r="I26" s="14" t="str">
        <f>I24&amp;";"&amp;J25&amp;";"&amp;K25</f>
        <v>40;7000007,7000008;250,250</v>
      </c>
      <c r="L26" s="14" t="str">
        <f>L24&amp;";"&amp;M25&amp;";"&amp;N25</f>
        <v>60;7000008,7000009;250,250</v>
      </c>
      <c r="O26" s="14" t="str">
        <f>O24&amp;";"&amp;P25&amp;";"&amp;Q25</f>
        <v>80;7000009,7000010;125,125</v>
      </c>
      <c r="R26" s="14" t="str">
        <f>R24&amp;";"&amp;S25&amp;";"&amp;T25</f>
        <v>100;7000011;125</v>
      </c>
    </row>
    <row r="29" spans="1:20" x14ac:dyDescent="0.15">
      <c r="A29" s="14" t="s">
        <v>822</v>
      </c>
      <c r="C29" s="14" t="s">
        <v>822</v>
      </c>
      <c r="D29" s="14">
        <f>VLOOKUP(C29,Sheet3!$E$1:$F$58,2,FALSE)</f>
        <v>7000012</v>
      </c>
      <c r="E29" s="14">
        <v>500</v>
      </c>
      <c r="F29" s="14" t="s">
        <v>822</v>
      </c>
      <c r="G29" s="14">
        <f>VLOOKUP(F29,Sheet3!$E$1:$F$58,2,FALSE)</f>
        <v>7000012</v>
      </c>
      <c r="H29" s="14">
        <v>500</v>
      </c>
      <c r="I29" s="14" t="s">
        <v>676</v>
      </c>
      <c r="J29" s="14">
        <f>VLOOKUP(I29,Sheet3!$E$1:$F$58,2,FALSE)</f>
        <v>7000013</v>
      </c>
      <c r="K29" s="14">
        <v>250</v>
      </c>
      <c r="L29" s="14" t="s">
        <v>673</v>
      </c>
      <c r="M29" s="14">
        <f>VLOOKUP(L29,Sheet3!$E$1:$F$58,2,FALSE)</f>
        <v>7000014</v>
      </c>
      <c r="N29" s="14">
        <v>250</v>
      </c>
      <c r="O29" s="14" t="s">
        <v>666</v>
      </c>
      <c r="P29" s="14">
        <f>VLOOKUP(O29,Sheet3!$E$1:$F$58,2,FALSE)</f>
        <v>7000015</v>
      </c>
      <c r="Q29" s="14">
        <v>125</v>
      </c>
      <c r="R29" s="14" t="s">
        <v>678</v>
      </c>
      <c r="S29" s="14">
        <f>VLOOKUP(R29,Sheet3!$E$1:$F$58,2,FALSE)</f>
        <v>7000017</v>
      </c>
      <c r="T29" s="14">
        <v>125</v>
      </c>
    </row>
    <row r="30" spans="1:20" x14ac:dyDescent="0.15">
      <c r="A30" s="14" t="s">
        <v>676</v>
      </c>
      <c r="F30" s="14" t="s">
        <v>676</v>
      </c>
      <c r="G30" s="14">
        <f>VLOOKUP(F30,Sheet3!$E$1:$F$58,2,FALSE)</f>
        <v>7000013</v>
      </c>
      <c r="H30" s="14">
        <v>500</v>
      </c>
      <c r="I30" s="14" t="s">
        <v>673</v>
      </c>
      <c r="J30" s="14">
        <f>VLOOKUP(I30,Sheet3!$E$1:$F$58,2,FALSE)</f>
        <v>7000014</v>
      </c>
      <c r="K30" s="14">
        <v>250</v>
      </c>
      <c r="L30" s="14" t="s">
        <v>666</v>
      </c>
      <c r="M30" s="14">
        <f>VLOOKUP(L30,Sheet3!$E$1:$F$58,2,FALSE)</f>
        <v>7000015</v>
      </c>
      <c r="N30" s="14">
        <v>250</v>
      </c>
      <c r="O30" s="14" t="s">
        <v>671</v>
      </c>
      <c r="P30" s="14">
        <f>VLOOKUP(O30,Sheet3!$E$1:$F$58,2,FALSE)</f>
        <v>7000016</v>
      </c>
      <c r="Q30" s="14">
        <v>125</v>
      </c>
    </row>
    <row r="31" spans="1:20" x14ac:dyDescent="0.15">
      <c r="A31" s="14" t="s">
        <v>673</v>
      </c>
    </row>
    <row r="32" spans="1:20" x14ac:dyDescent="0.15">
      <c r="A32" s="14" t="s">
        <v>666</v>
      </c>
    </row>
    <row r="33" spans="1:20" x14ac:dyDescent="0.15">
      <c r="A33" s="14" t="s">
        <v>671</v>
      </c>
    </row>
    <row r="34" spans="1:20" x14ac:dyDescent="0.15">
      <c r="A34" s="14" t="s">
        <v>678</v>
      </c>
    </row>
    <row r="38" spans="1:20" x14ac:dyDescent="0.15">
      <c r="C38" s="14">
        <v>0</v>
      </c>
      <c r="F38" s="14">
        <v>20</v>
      </c>
      <c r="I38" s="14">
        <v>40</v>
      </c>
      <c r="L38" s="14">
        <v>60</v>
      </c>
      <c r="O38" s="14">
        <v>80</v>
      </c>
      <c r="R38" s="14">
        <v>100</v>
      </c>
    </row>
    <row r="39" spans="1:20" ht="27" x14ac:dyDescent="0.15">
      <c r="D39" s="14" t="str">
        <f>D29&amp;IF(D30&lt;&gt;0,","&amp;D30,"")&amp;IF(D31&lt;&gt;0,","&amp;D31,"")&amp;IF(D32&lt;&gt;0,","&amp;D32,"")&amp;IF(D33&lt;&gt;0,","&amp;D33,"")&amp;IF(D34&lt;&gt;0,","&amp;D34,"")&amp;IF(D35&lt;&gt;0,","&amp;D35,"")&amp;IF(D36&lt;&gt;0,","&amp;D36,"")</f>
        <v>7000012</v>
      </c>
      <c r="E39" s="14" t="str">
        <f>E29&amp;IF(E30&lt;&gt;0,","&amp;E30,"")&amp;IF(E31&lt;&gt;0,","&amp;E31,"")&amp;IF(E32&lt;&gt;0,","&amp;E32,"")&amp;IF(E33&lt;&gt;0,","&amp;E33,"")&amp;IF(E34&lt;&gt;0,","&amp;E34,"")&amp;IF(E35&lt;&gt;0,","&amp;E35,"")&amp;IF(E36&lt;&gt;0,","&amp;E36,"")</f>
        <v>500</v>
      </c>
      <c r="G39" s="14" t="str">
        <f>G29&amp;IF(G30&lt;&gt;0,","&amp;G30,"")&amp;IF(G31&lt;&gt;0,","&amp;G31,"")&amp;IF(G32&lt;&gt;0,","&amp;G32,"")&amp;IF(G33&lt;&gt;0,","&amp;G33,"")&amp;IF(G34&lt;&gt;0,","&amp;G34,"")&amp;IF(G35&lt;&gt;0,","&amp;G35,"")&amp;IF(G36&lt;&gt;0,","&amp;G36,"")</f>
        <v>7000012,7000013</v>
      </c>
      <c r="H39" s="14" t="str">
        <f>H29&amp;IF(H30&lt;&gt;0,","&amp;H30,"")&amp;IF(H31&lt;&gt;0,","&amp;H31,"")&amp;IF(H32&lt;&gt;0,","&amp;H32,"")&amp;IF(H33&lt;&gt;0,","&amp;H33,"")&amp;IF(H34&lt;&gt;0,","&amp;H34,"")&amp;IF(H35&lt;&gt;0,","&amp;H35,"")&amp;IF(H36&lt;&gt;0,","&amp;H36,"")</f>
        <v>500,500</v>
      </c>
      <c r="J39" s="14" t="str">
        <f>J29&amp;IF(J30&lt;&gt;0,","&amp;J30,"")&amp;IF(J31&lt;&gt;0,","&amp;J31,"")&amp;IF(J32&lt;&gt;0,","&amp;J32,"")&amp;IF(J33&lt;&gt;0,","&amp;J33,"")&amp;IF(J34&lt;&gt;0,","&amp;J34,"")&amp;IF(J35&lt;&gt;0,","&amp;J35,"")&amp;IF(J36&lt;&gt;0,","&amp;J36,"")</f>
        <v>7000013,7000014</v>
      </c>
      <c r="K39" s="14" t="str">
        <f>K29&amp;IF(K30&lt;&gt;0,","&amp;K30,"")&amp;IF(K31&lt;&gt;0,","&amp;K31,"")&amp;IF(K32&lt;&gt;0,","&amp;K32,"")&amp;IF(K33&lt;&gt;0,","&amp;K33,"")&amp;IF(K34&lt;&gt;0,","&amp;K34,"")&amp;IF(K35&lt;&gt;0,","&amp;K35,"")&amp;IF(K36&lt;&gt;0,","&amp;K36,"")</f>
        <v>250,250</v>
      </c>
      <c r="M39" s="14" t="str">
        <f>M29&amp;IF(M30&lt;&gt;0,","&amp;M30,"")&amp;IF(M31&lt;&gt;0,","&amp;M31,"")&amp;IF(M32&lt;&gt;0,","&amp;M32,"")&amp;IF(M33&lt;&gt;0,","&amp;M33,"")&amp;IF(M34&lt;&gt;0,","&amp;M34,"")&amp;IF(M35&lt;&gt;0,","&amp;M35,"")&amp;IF(M36&lt;&gt;0,","&amp;M36,"")</f>
        <v>7000014,7000015</v>
      </c>
      <c r="N39" s="14" t="str">
        <f>N29&amp;IF(N30&lt;&gt;0,","&amp;N30,"")&amp;IF(N31&lt;&gt;0,","&amp;N31,"")&amp;IF(N32&lt;&gt;0,","&amp;N32,"")&amp;IF(N33&lt;&gt;0,","&amp;N33,"")&amp;IF(N34&lt;&gt;0,","&amp;N34,"")&amp;IF(N35&lt;&gt;0,","&amp;N35,"")&amp;IF(N36&lt;&gt;0,","&amp;N36,"")</f>
        <v>250,250</v>
      </c>
      <c r="P39" s="14" t="str">
        <f>P29&amp;IF(P30&lt;&gt;0,","&amp;P30,"")&amp;IF(P31&lt;&gt;0,","&amp;P31,"")&amp;IF(P32&lt;&gt;0,","&amp;P32,"")&amp;IF(P33&lt;&gt;0,","&amp;P33,"")&amp;IF(P34&lt;&gt;0,","&amp;P34,"")&amp;IF(P35&lt;&gt;0,","&amp;P35,"")&amp;IF(P36&lt;&gt;0,","&amp;P36,"")</f>
        <v>7000015,7000016</v>
      </c>
      <c r="Q39" s="14" t="str">
        <f>Q29&amp;IF(Q30&lt;&gt;0,","&amp;Q30,"")&amp;IF(Q31&lt;&gt;0,","&amp;Q31,"")&amp;IF(Q32&lt;&gt;0,","&amp;Q32,"")&amp;IF(Q33&lt;&gt;0,","&amp;Q33,"")&amp;IF(Q34&lt;&gt;0,","&amp;Q34,"")&amp;IF(Q35&lt;&gt;0,","&amp;Q35,"")&amp;IF(Q36&lt;&gt;0,","&amp;Q36,"")</f>
        <v>125,125</v>
      </c>
      <c r="S39" s="14" t="str">
        <f>S29&amp;IF(S30&lt;&gt;0,","&amp;S30,"")&amp;IF(S31&lt;&gt;0,","&amp;S31,"")&amp;IF(S32&lt;&gt;0,","&amp;S32,"")&amp;IF(S33&lt;&gt;0,","&amp;S33,"")&amp;IF(S34&lt;&gt;0,","&amp;S34,"")&amp;IF(S35&lt;&gt;0,","&amp;S35,"")&amp;IF(S36&lt;&gt;0,","&amp;S36,"")</f>
        <v>7000017</v>
      </c>
      <c r="T39" s="14" t="str">
        <f>T29&amp;IF(T30&lt;&gt;0,","&amp;T30,"")&amp;IF(T31&lt;&gt;0,","&amp;T31,"")&amp;IF(T32&lt;&gt;0,","&amp;T32,"")&amp;IF(T33&lt;&gt;0,","&amp;T33,"")&amp;IF(T34&lt;&gt;0,","&amp;T34,"")&amp;IF(T35&lt;&gt;0,","&amp;T35,"")&amp;IF(T36&lt;&gt;0,","&amp;T36,"")</f>
        <v>125</v>
      </c>
    </row>
    <row r="40" spans="1:20" ht="81" x14ac:dyDescent="0.15">
      <c r="A40" s="14" t="str">
        <f>C40&amp;"|"&amp;F40&amp;"|"&amp;I40&amp;"|"&amp;L40&amp;"|"&amp;O40&amp;"|"&amp;R40&amp;"|"&amp;U40</f>
        <v>0;7000012;500|20;7000012,7000013;500,500|40;7000013,7000014;250,250|60;7000014,7000015;250,250|80;7000015,7000016;125,125|100;7000017;125|</v>
      </c>
      <c r="C40" s="14" t="str">
        <f>C38&amp;";"&amp;D39&amp;";"&amp;E39</f>
        <v>0;7000012;500</v>
      </c>
      <c r="F40" s="14" t="str">
        <f>F38&amp;";"&amp;G39&amp;";"&amp;H39</f>
        <v>20;7000012,7000013;500,500</v>
      </c>
      <c r="I40" s="14" t="str">
        <f>I38&amp;";"&amp;J39&amp;";"&amp;K39</f>
        <v>40;7000013,7000014;250,250</v>
      </c>
      <c r="L40" s="14" t="str">
        <f>L38&amp;";"&amp;M39&amp;";"&amp;N39</f>
        <v>60;7000014,7000015;250,250</v>
      </c>
      <c r="O40" s="14" t="str">
        <f>O38&amp;";"&amp;P39&amp;";"&amp;Q39</f>
        <v>80;7000015,7000016;125,125</v>
      </c>
      <c r="R40" s="14" t="str">
        <f>R38&amp;";"&amp;S39&amp;";"&amp;T39</f>
        <v>100;7000017;125</v>
      </c>
    </row>
    <row r="43" spans="1:20" x14ac:dyDescent="0.15">
      <c r="A43" s="14" t="s">
        <v>680</v>
      </c>
      <c r="C43" s="14" t="s">
        <v>680</v>
      </c>
      <c r="D43" s="14">
        <f>VLOOKUP(C43,Sheet3!$E$1:$F$58,2,FALSE)</f>
        <v>7000018</v>
      </c>
      <c r="E43" s="14">
        <v>500</v>
      </c>
      <c r="F43" s="14" t="s">
        <v>680</v>
      </c>
      <c r="G43" s="14">
        <f>VLOOKUP(F43,Sheet3!$E$1:$F$58,2,FALSE)</f>
        <v>7000018</v>
      </c>
      <c r="H43" s="14">
        <v>500</v>
      </c>
      <c r="I43" s="14" t="s">
        <v>681</v>
      </c>
      <c r="J43" s="14">
        <f>VLOOKUP(I43,Sheet3!$E$1:$F$58,2,FALSE)</f>
        <v>7000019</v>
      </c>
      <c r="K43" s="14">
        <v>250</v>
      </c>
      <c r="L43" s="14" t="s">
        <v>683</v>
      </c>
      <c r="M43" s="14">
        <f>VLOOKUP(L43,Sheet3!$E$1:$F$58,2,FALSE)</f>
        <v>7000020</v>
      </c>
      <c r="N43" s="14">
        <v>250</v>
      </c>
      <c r="O43" s="14" t="s">
        <v>823</v>
      </c>
      <c r="P43" s="14">
        <f>VLOOKUP(O43,Sheet3!$E$1:$F$58,2,FALSE)</f>
        <v>7000021</v>
      </c>
      <c r="Q43" s="14">
        <v>125</v>
      </c>
      <c r="R43" s="14" t="s">
        <v>684</v>
      </c>
      <c r="S43" s="14">
        <f>VLOOKUP(R43,Sheet3!$E$1:$F$58,2,FALSE)</f>
        <v>7000023</v>
      </c>
      <c r="T43" s="14">
        <v>125</v>
      </c>
    </row>
    <row r="44" spans="1:20" x14ac:dyDescent="0.15">
      <c r="A44" s="14" t="s">
        <v>681</v>
      </c>
      <c r="F44" s="14" t="s">
        <v>681</v>
      </c>
      <c r="G44" s="14">
        <f>VLOOKUP(F44,Sheet3!$E$1:$F$58,2,FALSE)</f>
        <v>7000019</v>
      </c>
      <c r="H44" s="14">
        <v>500</v>
      </c>
      <c r="I44" s="14" t="s">
        <v>683</v>
      </c>
      <c r="J44" s="14">
        <f>VLOOKUP(I44,Sheet3!$E$1:$F$58,2,FALSE)</f>
        <v>7000020</v>
      </c>
      <c r="K44" s="14">
        <v>250</v>
      </c>
      <c r="L44" s="14" t="s">
        <v>823</v>
      </c>
      <c r="M44" s="14">
        <f>VLOOKUP(L44,Sheet3!$E$1:$F$58,2,FALSE)</f>
        <v>7000021</v>
      </c>
      <c r="N44" s="14">
        <v>250</v>
      </c>
      <c r="O44" s="14" t="s">
        <v>679</v>
      </c>
      <c r="P44" s="14">
        <f>VLOOKUP(O44,Sheet3!$E$1:$F$58,2,FALSE)</f>
        <v>7000022</v>
      </c>
      <c r="Q44" s="14">
        <v>125</v>
      </c>
    </row>
    <row r="45" spans="1:20" x14ac:dyDescent="0.15">
      <c r="A45" s="14" t="s">
        <v>683</v>
      </c>
    </row>
    <row r="46" spans="1:20" x14ac:dyDescent="0.15">
      <c r="A46" s="14" t="s">
        <v>823</v>
      </c>
    </row>
    <row r="47" spans="1:20" x14ac:dyDescent="0.15">
      <c r="A47" s="14" t="s">
        <v>679</v>
      </c>
    </row>
    <row r="48" spans="1:20" x14ac:dyDescent="0.15">
      <c r="A48" s="14" t="s">
        <v>684</v>
      </c>
    </row>
    <row r="52" spans="1:20" x14ac:dyDescent="0.15">
      <c r="C52" s="14">
        <v>0</v>
      </c>
      <c r="F52" s="14">
        <v>20</v>
      </c>
      <c r="I52" s="14">
        <v>40</v>
      </c>
      <c r="L52" s="14">
        <v>60</v>
      </c>
      <c r="O52" s="14">
        <v>80</v>
      </c>
      <c r="R52" s="14">
        <v>100</v>
      </c>
    </row>
    <row r="53" spans="1:20" ht="27" x14ac:dyDescent="0.15">
      <c r="D53" s="14" t="str">
        <f>D43&amp;IF(D44&lt;&gt;0,","&amp;D44,"")&amp;IF(D45&lt;&gt;0,","&amp;D45,"")&amp;IF(D46&lt;&gt;0,","&amp;D46,"")&amp;IF(D47&lt;&gt;0,","&amp;D47,"")&amp;IF(D48&lt;&gt;0,","&amp;D48,"")&amp;IF(D49&lt;&gt;0,","&amp;D49,"")&amp;IF(D50&lt;&gt;0,","&amp;D50,"")</f>
        <v>7000018</v>
      </c>
      <c r="E53" s="14" t="str">
        <f>E43&amp;IF(E44&lt;&gt;0,","&amp;E44,"")&amp;IF(E45&lt;&gt;0,","&amp;E45,"")&amp;IF(E46&lt;&gt;0,","&amp;E46,"")&amp;IF(E47&lt;&gt;0,","&amp;E47,"")&amp;IF(E48&lt;&gt;0,","&amp;E48,"")&amp;IF(E49&lt;&gt;0,","&amp;E49,"")&amp;IF(E50&lt;&gt;0,","&amp;E50,"")</f>
        <v>500</v>
      </c>
      <c r="G53" s="14" t="str">
        <f>G43&amp;IF(G44&lt;&gt;0,","&amp;G44,"")&amp;IF(G45&lt;&gt;0,","&amp;G45,"")&amp;IF(G46&lt;&gt;0,","&amp;G46,"")&amp;IF(G47&lt;&gt;0,","&amp;G47,"")&amp;IF(G48&lt;&gt;0,","&amp;G48,"")&amp;IF(G49&lt;&gt;0,","&amp;G49,"")&amp;IF(G50&lt;&gt;0,","&amp;G50,"")</f>
        <v>7000018,7000019</v>
      </c>
      <c r="H53" s="14" t="str">
        <f>H43&amp;IF(H44&lt;&gt;0,","&amp;H44,"")&amp;IF(H45&lt;&gt;0,","&amp;H45,"")&amp;IF(H46&lt;&gt;0,","&amp;H46,"")&amp;IF(H47&lt;&gt;0,","&amp;H47,"")&amp;IF(H48&lt;&gt;0,","&amp;H48,"")&amp;IF(H49&lt;&gt;0,","&amp;H49,"")&amp;IF(H50&lt;&gt;0,","&amp;H50,"")</f>
        <v>500,500</v>
      </c>
      <c r="J53" s="14" t="str">
        <f>J43&amp;IF(J44&lt;&gt;0,","&amp;J44,"")&amp;IF(J45&lt;&gt;0,","&amp;J45,"")&amp;IF(J46&lt;&gt;0,","&amp;J46,"")&amp;IF(J47&lt;&gt;0,","&amp;J47,"")&amp;IF(J48&lt;&gt;0,","&amp;J48,"")&amp;IF(J49&lt;&gt;0,","&amp;J49,"")&amp;IF(J50&lt;&gt;0,","&amp;J50,"")</f>
        <v>7000019,7000020</v>
      </c>
      <c r="K53" s="14" t="str">
        <f>K43&amp;IF(K44&lt;&gt;0,","&amp;K44,"")&amp;IF(K45&lt;&gt;0,","&amp;K45,"")&amp;IF(K46&lt;&gt;0,","&amp;K46,"")&amp;IF(K47&lt;&gt;0,","&amp;K47,"")&amp;IF(K48&lt;&gt;0,","&amp;K48,"")&amp;IF(K49&lt;&gt;0,","&amp;K49,"")&amp;IF(K50&lt;&gt;0,","&amp;K50,"")</f>
        <v>250,250</v>
      </c>
      <c r="M53" s="14" t="str">
        <f>M43&amp;IF(M44&lt;&gt;0,","&amp;M44,"")&amp;IF(M45&lt;&gt;0,","&amp;M45,"")&amp;IF(M46&lt;&gt;0,","&amp;M46,"")&amp;IF(M47&lt;&gt;0,","&amp;M47,"")&amp;IF(M48&lt;&gt;0,","&amp;M48,"")&amp;IF(M49&lt;&gt;0,","&amp;M49,"")&amp;IF(M50&lt;&gt;0,","&amp;M50,"")</f>
        <v>7000020,7000021</v>
      </c>
      <c r="N53" s="14" t="str">
        <f>N43&amp;IF(N44&lt;&gt;0,","&amp;N44,"")&amp;IF(N45&lt;&gt;0,","&amp;N45,"")&amp;IF(N46&lt;&gt;0,","&amp;N46,"")&amp;IF(N47&lt;&gt;0,","&amp;N47,"")&amp;IF(N48&lt;&gt;0,","&amp;N48,"")&amp;IF(N49&lt;&gt;0,","&amp;N49,"")&amp;IF(N50&lt;&gt;0,","&amp;N50,"")</f>
        <v>250,250</v>
      </c>
      <c r="P53" s="14" t="str">
        <f>P43&amp;IF(P44&lt;&gt;0,","&amp;P44,"")&amp;IF(P45&lt;&gt;0,","&amp;P45,"")&amp;IF(P46&lt;&gt;0,","&amp;P46,"")&amp;IF(P47&lt;&gt;0,","&amp;P47,"")&amp;IF(P48&lt;&gt;0,","&amp;P48,"")&amp;IF(P49&lt;&gt;0,","&amp;P49,"")&amp;IF(P50&lt;&gt;0,","&amp;P50,"")</f>
        <v>7000021,7000022</v>
      </c>
      <c r="Q53" s="14" t="str">
        <f>Q43&amp;IF(Q44&lt;&gt;0,","&amp;Q44,"")&amp;IF(Q45&lt;&gt;0,","&amp;Q45,"")&amp;IF(Q46&lt;&gt;0,","&amp;Q46,"")&amp;IF(Q47&lt;&gt;0,","&amp;Q47,"")&amp;IF(Q48&lt;&gt;0,","&amp;Q48,"")&amp;IF(Q49&lt;&gt;0,","&amp;Q49,"")&amp;IF(Q50&lt;&gt;0,","&amp;Q50,"")</f>
        <v>125,125</v>
      </c>
      <c r="S53" s="14" t="str">
        <f>S43&amp;IF(S44&lt;&gt;0,","&amp;S44,"")&amp;IF(S45&lt;&gt;0,","&amp;S45,"")&amp;IF(S46&lt;&gt;0,","&amp;S46,"")&amp;IF(S47&lt;&gt;0,","&amp;S47,"")&amp;IF(S48&lt;&gt;0,","&amp;S48,"")&amp;IF(S49&lt;&gt;0,","&amp;S49,"")&amp;IF(S50&lt;&gt;0,","&amp;S50,"")</f>
        <v>7000023</v>
      </c>
      <c r="T53" s="14" t="str">
        <f>T43&amp;IF(T44&lt;&gt;0,","&amp;T44,"")&amp;IF(T45&lt;&gt;0,","&amp;T45,"")&amp;IF(T46&lt;&gt;0,","&amp;T46,"")&amp;IF(T47&lt;&gt;0,","&amp;T47,"")&amp;IF(T48&lt;&gt;0,","&amp;T48,"")&amp;IF(T49&lt;&gt;0,","&amp;T49,"")&amp;IF(T50&lt;&gt;0,","&amp;T50,"")</f>
        <v>125</v>
      </c>
    </row>
    <row r="54" spans="1:20" ht="81" x14ac:dyDescent="0.15">
      <c r="A54" s="14" t="str">
        <f>C54&amp;"|"&amp;F54&amp;"|"&amp;I54&amp;"|"&amp;L54&amp;"|"&amp;O54&amp;"|"&amp;R54&amp;"|"&amp;U54</f>
        <v>0;7000018;500|20;7000018,7000019;500,500|40;7000019,7000020;250,250|60;7000020,7000021;250,250|80;7000021,7000022;125,125|100;7000023;125|</v>
      </c>
      <c r="C54" s="14" t="str">
        <f>C52&amp;";"&amp;D53&amp;";"&amp;E53</f>
        <v>0;7000018;500</v>
      </c>
      <c r="F54" s="14" t="str">
        <f>F52&amp;";"&amp;G53&amp;";"&amp;H53</f>
        <v>20;7000018,7000019;500,500</v>
      </c>
      <c r="I54" s="14" t="str">
        <f>I52&amp;";"&amp;J53&amp;";"&amp;K53</f>
        <v>40;7000019,7000020;250,250</v>
      </c>
      <c r="L54" s="14" t="str">
        <f>L52&amp;";"&amp;M53&amp;";"&amp;N53</f>
        <v>60;7000020,7000021;250,250</v>
      </c>
      <c r="O54" s="14" t="str">
        <f>O52&amp;";"&amp;P53&amp;";"&amp;Q53</f>
        <v>80;7000021,7000022;125,125</v>
      </c>
      <c r="R54" s="14" t="str">
        <f>R52&amp;";"&amp;S53&amp;";"&amp;T53</f>
        <v>100;7000023;125</v>
      </c>
    </row>
    <row r="57" spans="1:20" x14ac:dyDescent="0.15">
      <c r="A57" s="14" t="s">
        <v>693</v>
      </c>
      <c r="C57" s="14" t="s">
        <v>693</v>
      </c>
      <c r="D57" s="14">
        <f>VLOOKUP(C57,Sheet3!$E$1:$F$58,2,FALSE)</f>
        <v>7000024</v>
      </c>
      <c r="E57" s="14">
        <v>500</v>
      </c>
      <c r="F57" s="14" t="s">
        <v>693</v>
      </c>
      <c r="G57" s="14">
        <f>VLOOKUP(F57,Sheet3!$E$1:$F$58,2,FALSE)</f>
        <v>7000024</v>
      </c>
      <c r="H57" s="14">
        <v>500</v>
      </c>
      <c r="I57" s="14" t="s">
        <v>685</v>
      </c>
      <c r="J57" s="14">
        <f>VLOOKUP(I57,Sheet3!$E$1:$F$58,2,FALSE)</f>
        <v>7000025</v>
      </c>
      <c r="K57" s="14">
        <v>250</v>
      </c>
      <c r="L57" s="14" t="s">
        <v>688</v>
      </c>
      <c r="M57" s="14">
        <f>VLOOKUP(L57,Sheet3!$E$1:$F$58,2,FALSE)</f>
        <v>7000026</v>
      </c>
      <c r="N57" s="14">
        <v>250</v>
      </c>
      <c r="O57" s="14" t="s">
        <v>689</v>
      </c>
      <c r="P57" s="14">
        <f>VLOOKUP(O57,Sheet3!$E$1:$F$58,2,FALSE)</f>
        <v>7000027</v>
      </c>
      <c r="Q57" s="14">
        <v>125</v>
      </c>
      <c r="R57" s="14" t="s">
        <v>824</v>
      </c>
      <c r="S57" s="14">
        <f>VLOOKUP(R57,Sheet3!$E$1:$F$58,2,FALSE)</f>
        <v>7000029</v>
      </c>
      <c r="T57" s="14">
        <v>125</v>
      </c>
    </row>
    <row r="58" spans="1:20" x14ac:dyDescent="0.15">
      <c r="A58" s="14" t="s">
        <v>685</v>
      </c>
      <c r="F58" s="14" t="s">
        <v>685</v>
      </c>
      <c r="G58" s="14">
        <f>VLOOKUP(F58,Sheet3!$E$1:$F$58,2,FALSE)</f>
        <v>7000025</v>
      </c>
      <c r="H58" s="14">
        <v>500</v>
      </c>
      <c r="I58" s="14" t="s">
        <v>688</v>
      </c>
      <c r="J58" s="14">
        <f>VLOOKUP(I58,Sheet3!$E$1:$F$58,2,FALSE)</f>
        <v>7000026</v>
      </c>
      <c r="K58" s="14">
        <v>250</v>
      </c>
      <c r="L58" s="14" t="s">
        <v>689</v>
      </c>
      <c r="M58" s="14">
        <f>VLOOKUP(L58,Sheet3!$E$1:$F$58,2,FALSE)</f>
        <v>7000027</v>
      </c>
      <c r="N58" s="14">
        <v>250</v>
      </c>
      <c r="O58" s="14" t="s">
        <v>691</v>
      </c>
      <c r="P58" s="14">
        <f>VLOOKUP(O58,Sheet3!$E$1:$F$58,2,FALSE)</f>
        <v>7000028</v>
      </c>
      <c r="Q58" s="14">
        <v>125</v>
      </c>
    </row>
    <row r="59" spans="1:20" x14ac:dyDescent="0.15">
      <c r="A59" s="14" t="s">
        <v>688</v>
      </c>
    </row>
    <row r="60" spans="1:20" x14ac:dyDescent="0.15">
      <c r="A60" s="14" t="s">
        <v>689</v>
      </c>
    </row>
    <row r="61" spans="1:20" x14ac:dyDescent="0.15">
      <c r="A61" s="14" t="s">
        <v>691</v>
      </c>
    </row>
    <row r="62" spans="1:20" x14ac:dyDescent="0.15">
      <c r="A62" s="14" t="s">
        <v>824</v>
      </c>
    </row>
    <row r="66" spans="1:20" x14ac:dyDescent="0.15">
      <c r="C66" s="14">
        <v>0</v>
      </c>
      <c r="F66" s="14">
        <v>20</v>
      </c>
      <c r="I66" s="14">
        <v>40</v>
      </c>
      <c r="L66" s="14">
        <v>60</v>
      </c>
      <c r="O66" s="14">
        <v>80</v>
      </c>
      <c r="R66" s="14">
        <v>100</v>
      </c>
    </row>
    <row r="67" spans="1:20" ht="27" x14ac:dyDescent="0.15">
      <c r="D67" s="14" t="str">
        <f>D57&amp;IF(D58&lt;&gt;0,","&amp;D58,"")&amp;IF(D59&lt;&gt;0,","&amp;D59,"")&amp;IF(D60&lt;&gt;0,","&amp;D60,"")&amp;IF(D61&lt;&gt;0,","&amp;D61,"")&amp;IF(D62&lt;&gt;0,","&amp;D62,"")&amp;IF(D63&lt;&gt;0,","&amp;D63,"")&amp;IF(D64&lt;&gt;0,","&amp;D64,"")</f>
        <v>7000024</v>
      </c>
      <c r="E67" s="14" t="str">
        <f>E57&amp;IF(E58&lt;&gt;0,","&amp;E58,"")&amp;IF(E59&lt;&gt;0,","&amp;E59,"")&amp;IF(E60&lt;&gt;0,","&amp;E60,"")&amp;IF(E61&lt;&gt;0,","&amp;E61,"")&amp;IF(E62&lt;&gt;0,","&amp;E62,"")&amp;IF(E63&lt;&gt;0,","&amp;E63,"")&amp;IF(E64&lt;&gt;0,","&amp;E64,"")</f>
        <v>500</v>
      </c>
      <c r="G67" s="14" t="str">
        <f>G57&amp;IF(G58&lt;&gt;0,","&amp;G58,"")&amp;IF(G59&lt;&gt;0,","&amp;G59,"")&amp;IF(G60&lt;&gt;0,","&amp;G60,"")&amp;IF(G61&lt;&gt;0,","&amp;G61,"")&amp;IF(G62&lt;&gt;0,","&amp;G62,"")&amp;IF(G63&lt;&gt;0,","&amp;G63,"")&amp;IF(G64&lt;&gt;0,","&amp;G64,"")</f>
        <v>7000024,7000025</v>
      </c>
      <c r="H67" s="14" t="str">
        <f>H57&amp;IF(H58&lt;&gt;0,","&amp;H58,"")&amp;IF(H59&lt;&gt;0,","&amp;H59,"")&amp;IF(H60&lt;&gt;0,","&amp;H60,"")&amp;IF(H61&lt;&gt;0,","&amp;H61,"")&amp;IF(H62&lt;&gt;0,","&amp;H62,"")&amp;IF(H63&lt;&gt;0,","&amp;H63,"")&amp;IF(H64&lt;&gt;0,","&amp;H64,"")</f>
        <v>500,500</v>
      </c>
      <c r="J67" s="14" t="str">
        <f>J57&amp;IF(J58&lt;&gt;0,","&amp;J58,"")&amp;IF(J59&lt;&gt;0,","&amp;J59,"")&amp;IF(J60&lt;&gt;0,","&amp;J60,"")&amp;IF(J61&lt;&gt;0,","&amp;J61,"")&amp;IF(J62&lt;&gt;0,","&amp;J62,"")&amp;IF(J63&lt;&gt;0,","&amp;J63,"")&amp;IF(J64&lt;&gt;0,","&amp;J64,"")</f>
        <v>7000025,7000026</v>
      </c>
      <c r="K67" s="14" t="str">
        <f>K57&amp;IF(K58&lt;&gt;0,","&amp;K58,"")&amp;IF(K59&lt;&gt;0,","&amp;K59,"")&amp;IF(K60&lt;&gt;0,","&amp;K60,"")&amp;IF(K61&lt;&gt;0,","&amp;K61,"")&amp;IF(K62&lt;&gt;0,","&amp;K62,"")&amp;IF(K63&lt;&gt;0,","&amp;K63,"")&amp;IF(K64&lt;&gt;0,","&amp;K64,"")</f>
        <v>250,250</v>
      </c>
      <c r="M67" s="14" t="str">
        <f>M57&amp;IF(M58&lt;&gt;0,","&amp;M58,"")&amp;IF(M59&lt;&gt;0,","&amp;M59,"")&amp;IF(M60&lt;&gt;0,","&amp;M60,"")&amp;IF(M61&lt;&gt;0,","&amp;M61,"")&amp;IF(M62&lt;&gt;0,","&amp;M62,"")&amp;IF(M63&lt;&gt;0,","&amp;M63,"")&amp;IF(M64&lt;&gt;0,","&amp;M64,"")</f>
        <v>7000026,7000027</v>
      </c>
      <c r="N67" s="14" t="str">
        <f>N57&amp;IF(N58&lt;&gt;0,","&amp;N58,"")&amp;IF(N59&lt;&gt;0,","&amp;N59,"")&amp;IF(N60&lt;&gt;0,","&amp;N60,"")&amp;IF(N61&lt;&gt;0,","&amp;N61,"")&amp;IF(N62&lt;&gt;0,","&amp;N62,"")&amp;IF(N63&lt;&gt;0,","&amp;N63,"")&amp;IF(N64&lt;&gt;0,","&amp;N64,"")</f>
        <v>250,250</v>
      </c>
      <c r="P67" s="14" t="str">
        <f>P57&amp;IF(P58&lt;&gt;0,","&amp;P58,"")&amp;IF(P59&lt;&gt;0,","&amp;P59,"")&amp;IF(P60&lt;&gt;0,","&amp;P60,"")&amp;IF(P61&lt;&gt;0,","&amp;P61,"")&amp;IF(P62&lt;&gt;0,","&amp;P62,"")&amp;IF(P63&lt;&gt;0,","&amp;P63,"")&amp;IF(P64&lt;&gt;0,","&amp;P64,"")</f>
        <v>7000027,7000028</v>
      </c>
      <c r="Q67" s="14" t="str">
        <f>Q57&amp;IF(Q58&lt;&gt;0,","&amp;Q58,"")&amp;IF(Q59&lt;&gt;0,","&amp;Q59,"")&amp;IF(Q60&lt;&gt;0,","&amp;Q60,"")&amp;IF(Q61&lt;&gt;0,","&amp;Q61,"")&amp;IF(Q62&lt;&gt;0,","&amp;Q62,"")&amp;IF(Q63&lt;&gt;0,","&amp;Q63,"")&amp;IF(Q64&lt;&gt;0,","&amp;Q64,"")</f>
        <v>125,125</v>
      </c>
      <c r="S67" s="14" t="str">
        <f>S57&amp;IF(S58&lt;&gt;0,","&amp;S58,"")&amp;IF(S59&lt;&gt;0,","&amp;S59,"")&amp;IF(S60&lt;&gt;0,","&amp;S60,"")&amp;IF(S61&lt;&gt;0,","&amp;S61,"")&amp;IF(S62&lt;&gt;0,","&amp;S62,"")&amp;IF(S63&lt;&gt;0,","&amp;S63,"")&amp;IF(S64&lt;&gt;0,","&amp;S64,"")</f>
        <v>7000029</v>
      </c>
      <c r="T67" s="14" t="str">
        <f>T57&amp;IF(T58&lt;&gt;0,","&amp;T58,"")&amp;IF(T59&lt;&gt;0,","&amp;T59,"")&amp;IF(T60&lt;&gt;0,","&amp;T60,"")&amp;IF(T61&lt;&gt;0,","&amp;T61,"")&amp;IF(T62&lt;&gt;0,","&amp;T62,"")&amp;IF(T63&lt;&gt;0,","&amp;T63,"")&amp;IF(T64&lt;&gt;0,","&amp;T64,"")</f>
        <v>125</v>
      </c>
    </row>
    <row r="68" spans="1:20" ht="81" x14ac:dyDescent="0.15">
      <c r="A68" s="14" t="str">
        <f>C68&amp;"|"&amp;F68&amp;"|"&amp;I68&amp;"|"&amp;L68&amp;"|"&amp;O68&amp;"|"&amp;R68&amp;"|"&amp;U68</f>
        <v>0;7000024;500|20;7000024,7000025;500,500|40;7000025,7000026;250,250|60;7000026,7000027;250,250|80;7000027,7000028;125,125|100;7000029;125|</v>
      </c>
      <c r="C68" s="14" t="str">
        <f>C66&amp;";"&amp;D67&amp;";"&amp;E67</f>
        <v>0;7000024;500</v>
      </c>
      <c r="F68" s="14" t="str">
        <f>F66&amp;";"&amp;G67&amp;";"&amp;H67</f>
        <v>20;7000024,7000025;500,500</v>
      </c>
      <c r="I68" s="14" t="str">
        <f>I66&amp;";"&amp;J67&amp;";"&amp;K67</f>
        <v>40;7000025,7000026;250,250</v>
      </c>
      <c r="L68" s="14" t="str">
        <f>L66&amp;";"&amp;M67&amp;";"&amp;N67</f>
        <v>60;7000026,7000027;250,250</v>
      </c>
      <c r="O68" s="14" t="str">
        <f>O66&amp;";"&amp;P67&amp;";"&amp;Q67</f>
        <v>80;7000027,7000028;125,125</v>
      </c>
      <c r="R68" s="14" t="str">
        <f>R66&amp;";"&amp;S67&amp;";"&amp;T67</f>
        <v>100;7000029;125</v>
      </c>
    </row>
    <row r="71" spans="1:20" x14ac:dyDescent="0.15">
      <c r="A71" s="14" t="s">
        <v>692</v>
      </c>
      <c r="C71" s="14" t="s">
        <v>692</v>
      </c>
      <c r="D71" s="14">
        <f>VLOOKUP(C71,Sheet3!$E$1:$F$58,2,FALSE)</f>
        <v>7000030</v>
      </c>
      <c r="E71" s="14">
        <v>500</v>
      </c>
      <c r="F71" s="14" t="s">
        <v>692</v>
      </c>
      <c r="G71" s="14">
        <f>VLOOKUP(F71,Sheet3!$E$1:$F$58,2,FALSE)</f>
        <v>7000030</v>
      </c>
      <c r="H71" s="14">
        <v>500</v>
      </c>
      <c r="I71" s="14" t="s">
        <v>674</v>
      </c>
      <c r="J71" s="14">
        <f>VLOOKUP(I71,Sheet3!$E$1:$F$58,2,FALSE)</f>
        <v>7000031</v>
      </c>
      <c r="K71" s="14">
        <v>250</v>
      </c>
      <c r="L71" s="14" t="s">
        <v>696</v>
      </c>
      <c r="M71" s="14">
        <f>VLOOKUP(L71,Sheet3!$E$1:$F$58,2,FALSE)</f>
        <v>7000032</v>
      </c>
      <c r="N71" s="14">
        <v>250</v>
      </c>
      <c r="O71" s="14" t="s">
        <v>697</v>
      </c>
      <c r="P71" s="14">
        <f>VLOOKUP(O71,Sheet3!$E$1:$F$58,2,FALSE)</f>
        <v>7000033</v>
      </c>
      <c r="Q71" s="14">
        <v>125</v>
      </c>
      <c r="R71" s="14" t="s">
        <v>698</v>
      </c>
      <c r="S71" s="14">
        <f>VLOOKUP(R71,Sheet3!$E$1:$F$58,2,FALSE)</f>
        <v>7000035</v>
      </c>
      <c r="T71" s="14">
        <v>125</v>
      </c>
    </row>
    <row r="72" spans="1:20" x14ac:dyDescent="0.15">
      <c r="A72" s="14" t="s">
        <v>674</v>
      </c>
      <c r="F72" s="14" t="s">
        <v>674</v>
      </c>
      <c r="G72" s="14">
        <f>VLOOKUP(F72,Sheet3!$E$1:$F$58,2,FALSE)</f>
        <v>7000031</v>
      </c>
      <c r="H72" s="14">
        <v>500</v>
      </c>
      <c r="I72" s="14" t="s">
        <v>696</v>
      </c>
      <c r="J72" s="14">
        <f>VLOOKUP(I72,Sheet3!$E$1:$F$58,2,FALSE)</f>
        <v>7000032</v>
      </c>
      <c r="K72" s="14">
        <v>250</v>
      </c>
      <c r="L72" s="14" t="s">
        <v>697</v>
      </c>
      <c r="M72" s="14">
        <f>VLOOKUP(L72,Sheet3!$E$1:$F$58,2,FALSE)</f>
        <v>7000033</v>
      </c>
      <c r="N72" s="14">
        <v>250</v>
      </c>
      <c r="O72" s="14" t="s">
        <v>695</v>
      </c>
      <c r="P72" s="14">
        <f>VLOOKUP(O72,Sheet3!$E$1:$F$58,2,FALSE)</f>
        <v>7000034</v>
      </c>
      <c r="Q72" s="14">
        <v>125</v>
      </c>
    </row>
    <row r="73" spans="1:20" x14ac:dyDescent="0.15">
      <c r="A73" s="14" t="s">
        <v>696</v>
      </c>
    </row>
    <row r="74" spans="1:20" x14ac:dyDescent="0.15">
      <c r="A74" s="14" t="s">
        <v>697</v>
      </c>
    </row>
    <row r="75" spans="1:20" x14ac:dyDescent="0.15">
      <c r="A75" s="14" t="s">
        <v>695</v>
      </c>
    </row>
    <row r="76" spans="1:20" x14ac:dyDescent="0.15">
      <c r="A76" s="14" t="s">
        <v>698</v>
      </c>
    </row>
    <row r="80" spans="1:20" x14ac:dyDescent="0.15">
      <c r="C80" s="14">
        <v>0</v>
      </c>
      <c r="F80" s="14">
        <v>20</v>
      </c>
      <c r="I80" s="14">
        <v>40</v>
      </c>
      <c r="L80" s="14">
        <v>60</v>
      </c>
      <c r="O80" s="14">
        <v>80</v>
      </c>
      <c r="R80" s="14">
        <v>100</v>
      </c>
    </row>
    <row r="81" spans="1:20" ht="27" x14ac:dyDescent="0.15">
      <c r="D81" s="14" t="str">
        <f>D71&amp;IF(D72&lt;&gt;0,","&amp;D72,"")&amp;IF(D73&lt;&gt;0,","&amp;D73,"")&amp;IF(D74&lt;&gt;0,","&amp;D74,"")&amp;IF(D75&lt;&gt;0,","&amp;D75,"")&amp;IF(D76&lt;&gt;0,","&amp;D76,"")&amp;IF(D77&lt;&gt;0,","&amp;D77,"")&amp;IF(D78&lt;&gt;0,","&amp;D78,"")</f>
        <v>7000030</v>
      </c>
      <c r="E81" s="14" t="str">
        <f>E71&amp;IF(E72&lt;&gt;0,","&amp;E72,"")&amp;IF(E73&lt;&gt;0,","&amp;E73,"")&amp;IF(E74&lt;&gt;0,","&amp;E74,"")&amp;IF(E75&lt;&gt;0,","&amp;E75,"")&amp;IF(E76&lt;&gt;0,","&amp;E76,"")&amp;IF(E77&lt;&gt;0,","&amp;E77,"")&amp;IF(E78&lt;&gt;0,","&amp;E78,"")</f>
        <v>500</v>
      </c>
      <c r="G81" s="14" t="str">
        <f>G71&amp;IF(G72&lt;&gt;0,","&amp;G72,"")&amp;IF(G73&lt;&gt;0,","&amp;G73,"")&amp;IF(G74&lt;&gt;0,","&amp;G74,"")&amp;IF(G75&lt;&gt;0,","&amp;G75,"")&amp;IF(G76&lt;&gt;0,","&amp;G76,"")&amp;IF(G77&lt;&gt;0,","&amp;G77,"")&amp;IF(G78&lt;&gt;0,","&amp;G78,"")</f>
        <v>7000030,7000031</v>
      </c>
      <c r="H81" s="14" t="str">
        <f>H71&amp;IF(H72&lt;&gt;0,","&amp;H72,"")&amp;IF(H73&lt;&gt;0,","&amp;H73,"")&amp;IF(H74&lt;&gt;0,","&amp;H74,"")&amp;IF(H75&lt;&gt;0,","&amp;H75,"")&amp;IF(H76&lt;&gt;0,","&amp;H76,"")&amp;IF(H77&lt;&gt;0,","&amp;H77,"")&amp;IF(H78&lt;&gt;0,","&amp;H78,"")</f>
        <v>500,500</v>
      </c>
      <c r="J81" s="14" t="str">
        <f>J71&amp;IF(J72&lt;&gt;0,","&amp;J72,"")&amp;IF(J73&lt;&gt;0,","&amp;J73,"")&amp;IF(J74&lt;&gt;0,","&amp;J74,"")&amp;IF(J75&lt;&gt;0,","&amp;J75,"")&amp;IF(J76&lt;&gt;0,","&amp;J76,"")&amp;IF(J77&lt;&gt;0,","&amp;J77,"")&amp;IF(J78&lt;&gt;0,","&amp;J78,"")</f>
        <v>7000031,7000032</v>
      </c>
      <c r="K81" s="14" t="str">
        <f>K71&amp;IF(K72&lt;&gt;0,","&amp;K72,"")&amp;IF(K73&lt;&gt;0,","&amp;K73,"")&amp;IF(K74&lt;&gt;0,","&amp;K74,"")&amp;IF(K75&lt;&gt;0,","&amp;K75,"")&amp;IF(K76&lt;&gt;0,","&amp;K76,"")&amp;IF(K77&lt;&gt;0,","&amp;K77,"")&amp;IF(K78&lt;&gt;0,","&amp;K78,"")</f>
        <v>250,250</v>
      </c>
      <c r="M81" s="14" t="str">
        <f>M71&amp;IF(M72&lt;&gt;0,","&amp;M72,"")&amp;IF(M73&lt;&gt;0,","&amp;M73,"")&amp;IF(M74&lt;&gt;0,","&amp;M74,"")&amp;IF(M75&lt;&gt;0,","&amp;M75,"")&amp;IF(M76&lt;&gt;0,","&amp;M76,"")&amp;IF(M77&lt;&gt;0,","&amp;M77,"")&amp;IF(M78&lt;&gt;0,","&amp;M78,"")</f>
        <v>7000032,7000033</v>
      </c>
      <c r="N81" s="14" t="str">
        <f>N71&amp;IF(N72&lt;&gt;0,","&amp;N72,"")&amp;IF(N73&lt;&gt;0,","&amp;N73,"")&amp;IF(N74&lt;&gt;0,","&amp;N74,"")&amp;IF(N75&lt;&gt;0,","&amp;N75,"")&amp;IF(N76&lt;&gt;0,","&amp;N76,"")&amp;IF(N77&lt;&gt;0,","&amp;N77,"")&amp;IF(N78&lt;&gt;0,","&amp;N78,"")</f>
        <v>250,250</v>
      </c>
      <c r="P81" s="14" t="str">
        <f>P71&amp;IF(P72&lt;&gt;0,","&amp;P72,"")&amp;IF(P73&lt;&gt;0,","&amp;P73,"")&amp;IF(P74&lt;&gt;0,","&amp;P74,"")&amp;IF(P75&lt;&gt;0,","&amp;P75,"")&amp;IF(P76&lt;&gt;0,","&amp;P76,"")&amp;IF(P77&lt;&gt;0,","&amp;P77,"")&amp;IF(P78&lt;&gt;0,","&amp;P78,"")</f>
        <v>7000033,7000034</v>
      </c>
      <c r="Q81" s="14" t="str">
        <f>Q71&amp;IF(Q72&lt;&gt;0,","&amp;Q72,"")&amp;IF(Q73&lt;&gt;0,","&amp;Q73,"")&amp;IF(Q74&lt;&gt;0,","&amp;Q74,"")&amp;IF(Q75&lt;&gt;0,","&amp;Q75,"")&amp;IF(Q76&lt;&gt;0,","&amp;Q76,"")&amp;IF(Q77&lt;&gt;0,","&amp;Q77,"")&amp;IF(Q78&lt;&gt;0,","&amp;Q78,"")</f>
        <v>125,125</v>
      </c>
      <c r="S81" s="14" t="str">
        <f>S71&amp;IF(S72&lt;&gt;0,","&amp;S72,"")&amp;IF(S73&lt;&gt;0,","&amp;S73,"")&amp;IF(S74&lt;&gt;0,","&amp;S74,"")&amp;IF(S75&lt;&gt;0,","&amp;S75,"")&amp;IF(S76&lt;&gt;0,","&amp;S76,"")&amp;IF(S77&lt;&gt;0,","&amp;S77,"")&amp;IF(S78&lt;&gt;0,","&amp;S78,"")</f>
        <v>7000035</v>
      </c>
      <c r="T81" s="14" t="str">
        <f>T71&amp;IF(T72&lt;&gt;0,","&amp;T72,"")&amp;IF(T73&lt;&gt;0,","&amp;T73,"")&amp;IF(T74&lt;&gt;0,","&amp;T74,"")&amp;IF(T75&lt;&gt;0,","&amp;T75,"")&amp;IF(T76&lt;&gt;0,","&amp;T76,"")&amp;IF(T77&lt;&gt;0,","&amp;T77,"")&amp;IF(T78&lt;&gt;0,","&amp;T78,"")</f>
        <v>125</v>
      </c>
    </row>
    <row r="82" spans="1:20" ht="81" x14ac:dyDescent="0.15">
      <c r="A82" s="14" t="str">
        <f>C82&amp;"|"&amp;F82&amp;"|"&amp;I82&amp;"|"&amp;L82&amp;"|"&amp;O82&amp;"|"&amp;R82&amp;"|"&amp;U82</f>
        <v>0;7000030;500|20;7000030,7000031;500,500|40;7000031,7000032;250,250|60;7000032,7000033;250,250|80;7000033,7000034;125,125|100;7000035;125|</v>
      </c>
      <c r="C82" s="14" t="str">
        <f>C80&amp;";"&amp;D81&amp;";"&amp;E81</f>
        <v>0;7000030;500</v>
      </c>
      <c r="F82" s="14" t="str">
        <f>F80&amp;";"&amp;G81&amp;";"&amp;H81</f>
        <v>20;7000030,7000031;500,500</v>
      </c>
      <c r="I82" s="14" t="str">
        <f>I80&amp;";"&amp;J81&amp;";"&amp;K81</f>
        <v>40;7000031,7000032;250,250</v>
      </c>
      <c r="L82" s="14" t="str">
        <f>L80&amp;";"&amp;M81&amp;";"&amp;N81</f>
        <v>60;7000032,7000033;250,250</v>
      </c>
      <c r="O82" s="14" t="str">
        <f>O80&amp;";"&amp;P81&amp;";"&amp;Q81</f>
        <v>80;7000033,7000034;125,125</v>
      </c>
      <c r="R82" s="14" t="str">
        <f>R80&amp;";"&amp;S81&amp;";"&amp;T81</f>
        <v>100;7000035;125</v>
      </c>
    </row>
    <row r="85" spans="1:20" x14ac:dyDescent="0.15">
      <c r="A85" s="14" t="s">
        <v>707</v>
      </c>
      <c r="C85" s="14" t="s">
        <v>707</v>
      </c>
      <c r="D85" s="14">
        <f>VLOOKUP(C85,Sheet3!$E$1:$F$58,2,FALSE)</f>
        <v>7000036</v>
      </c>
      <c r="E85" s="14">
        <v>500</v>
      </c>
      <c r="F85" s="14" t="s">
        <v>707</v>
      </c>
      <c r="G85" s="14">
        <f>VLOOKUP(F85,Sheet3!$E$1:$F$58,2,FALSE)</f>
        <v>7000036</v>
      </c>
      <c r="H85" s="14">
        <v>500</v>
      </c>
      <c r="I85" s="14" t="s">
        <v>706</v>
      </c>
      <c r="J85" s="14">
        <f>VLOOKUP(I85,Sheet3!$E$1:$F$58,2,FALSE)</f>
        <v>7000037</v>
      </c>
      <c r="K85" s="14">
        <v>250</v>
      </c>
      <c r="L85" s="14" t="s">
        <v>703</v>
      </c>
      <c r="M85" s="14">
        <f>VLOOKUP(L85,Sheet3!$E$1:$F$58,2,FALSE)</f>
        <v>7000038</v>
      </c>
      <c r="N85" s="14">
        <v>250</v>
      </c>
      <c r="O85" s="14" t="s">
        <v>701</v>
      </c>
      <c r="P85" s="14">
        <f>VLOOKUP(O85,Sheet3!$E$1:$F$58,2,FALSE)</f>
        <v>7000039</v>
      </c>
      <c r="Q85" s="14">
        <v>125</v>
      </c>
      <c r="R85" s="14" t="s">
        <v>700</v>
      </c>
      <c r="S85" s="14">
        <f>VLOOKUP(R85,Sheet3!$E$1:$F$58,2,FALSE)</f>
        <v>7000041</v>
      </c>
      <c r="T85" s="14">
        <v>125</v>
      </c>
    </row>
    <row r="86" spans="1:20" x14ac:dyDescent="0.15">
      <c r="A86" s="14" t="s">
        <v>706</v>
      </c>
      <c r="F86" s="14" t="s">
        <v>706</v>
      </c>
      <c r="G86" s="14">
        <f>VLOOKUP(F86,Sheet3!$E$1:$F$58,2,FALSE)</f>
        <v>7000037</v>
      </c>
      <c r="H86" s="14">
        <v>500</v>
      </c>
      <c r="I86" s="14" t="s">
        <v>703</v>
      </c>
      <c r="J86" s="14">
        <f>VLOOKUP(I86,Sheet3!$E$1:$F$58,2,FALSE)</f>
        <v>7000038</v>
      </c>
      <c r="K86" s="14">
        <v>250</v>
      </c>
      <c r="L86" s="14" t="s">
        <v>701</v>
      </c>
      <c r="M86" s="14">
        <f>VLOOKUP(L86,Sheet3!$E$1:$F$58,2,FALSE)</f>
        <v>7000039</v>
      </c>
      <c r="N86" s="14">
        <v>250</v>
      </c>
      <c r="O86" s="14" t="s">
        <v>704</v>
      </c>
      <c r="P86" s="14">
        <f>VLOOKUP(O86,Sheet3!$E$1:$F$58,2,FALSE)</f>
        <v>7000040</v>
      </c>
      <c r="Q86" s="14">
        <v>125</v>
      </c>
    </row>
    <row r="87" spans="1:20" x14ac:dyDescent="0.15">
      <c r="A87" s="14" t="s">
        <v>703</v>
      </c>
    </row>
    <row r="88" spans="1:20" x14ac:dyDescent="0.15">
      <c r="A88" s="14" t="s">
        <v>701</v>
      </c>
    </row>
    <row r="89" spans="1:20" x14ac:dyDescent="0.15">
      <c r="A89" s="14" t="s">
        <v>704</v>
      </c>
    </row>
    <row r="90" spans="1:20" x14ac:dyDescent="0.15">
      <c r="A90" s="14" t="s">
        <v>700</v>
      </c>
    </row>
    <row r="94" spans="1:20" x14ac:dyDescent="0.15">
      <c r="C94" s="14">
        <v>0</v>
      </c>
      <c r="F94" s="14">
        <v>20</v>
      </c>
      <c r="I94" s="14">
        <v>40</v>
      </c>
      <c r="L94" s="14">
        <v>60</v>
      </c>
      <c r="O94" s="14">
        <v>80</v>
      </c>
      <c r="R94" s="14">
        <v>100</v>
      </c>
    </row>
    <row r="95" spans="1:20" ht="27" x14ac:dyDescent="0.15">
      <c r="D95" s="14" t="str">
        <f>D85&amp;IF(D86&lt;&gt;0,","&amp;D86,"")&amp;IF(D87&lt;&gt;0,","&amp;D87,"")&amp;IF(D88&lt;&gt;0,","&amp;D88,"")&amp;IF(D89&lt;&gt;0,","&amp;D89,"")&amp;IF(D90&lt;&gt;0,","&amp;D90,"")&amp;IF(D91&lt;&gt;0,","&amp;D91,"")&amp;IF(D92&lt;&gt;0,","&amp;D92,"")</f>
        <v>7000036</v>
      </c>
      <c r="E95" s="14" t="str">
        <f>E85&amp;IF(E86&lt;&gt;0,","&amp;E86,"")&amp;IF(E87&lt;&gt;0,","&amp;E87,"")&amp;IF(E88&lt;&gt;0,","&amp;E88,"")&amp;IF(E89&lt;&gt;0,","&amp;E89,"")&amp;IF(E90&lt;&gt;0,","&amp;E90,"")&amp;IF(E91&lt;&gt;0,","&amp;E91,"")&amp;IF(E92&lt;&gt;0,","&amp;E92,"")</f>
        <v>500</v>
      </c>
      <c r="G95" s="14" t="str">
        <f>G85&amp;IF(G86&lt;&gt;0,","&amp;G86,"")&amp;IF(G87&lt;&gt;0,","&amp;G87,"")&amp;IF(G88&lt;&gt;0,","&amp;G88,"")&amp;IF(G89&lt;&gt;0,","&amp;G89,"")&amp;IF(G90&lt;&gt;0,","&amp;G90,"")&amp;IF(G91&lt;&gt;0,","&amp;G91,"")&amp;IF(G92&lt;&gt;0,","&amp;G92,"")</f>
        <v>7000036,7000037</v>
      </c>
      <c r="H95" s="14" t="str">
        <f>H85&amp;IF(H86&lt;&gt;0,","&amp;H86,"")&amp;IF(H87&lt;&gt;0,","&amp;H87,"")&amp;IF(H88&lt;&gt;0,","&amp;H88,"")&amp;IF(H89&lt;&gt;0,","&amp;H89,"")&amp;IF(H90&lt;&gt;0,","&amp;H90,"")&amp;IF(H91&lt;&gt;0,","&amp;H91,"")&amp;IF(H92&lt;&gt;0,","&amp;H92,"")</f>
        <v>500,500</v>
      </c>
      <c r="J95" s="14" t="str">
        <f>J85&amp;IF(J86&lt;&gt;0,","&amp;J86,"")&amp;IF(J87&lt;&gt;0,","&amp;J87,"")&amp;IF(J88&lt;&gt;0,","&amp;J88,"")&amp;IF(J89&lt;&gt;0,","&amp;J89,"")&amp;IF(J90&lt;&gt;0,","&amp;J90,"")&amp;IF(J91&lt;&gt;0,","&amp;J91,"")&amp;IF(J92&lt;&gt;0,","&amp;J92,"")</f>
        <v>7000037,7000038</v>
      </c>
      <c r="K95" s="14" t="str">
        <f>K85&amp;IF(K86&lt;&gt;0,","&amp;K86,"")&amp;IF(K87&lt;&gt;0,","&amp;K87,"")&amp;IF(K88&lt;&gt;0,","&amp;K88,"")&amp;IF(K89&lt;&gt;0,","&amp;K89,"")&amp;IF(K90&lt;&gt;0,","&amp;K90,"")&amp;IF(K91&lt;&gt;0,","&amp;K91,"")&amp;IF(K92&lt;&gt;0,","&amp;K92,"")</f>
        <v>250,250</v>
      </c>
      <c r="M95" s="14" t="str">
        <f>M85&amp;IF(M86&lt;&gt;0,","&amp;M86,"")&amp;IF(M87&lt;&gt;0,","&amp;M87,"")&amp;IF(M88&lt;&gt;0,","&amp;M88,"")&amp;IF(M89&lt;&gt;0,","&amp;M89,"")&amp;IF(M90&lt;&gt;0,","&amp;M90,"")&amp;IF(M91&lt;&gt;0,","&amp;M91,"")&amp;IF(M92&lt;&gt;0,","&amp;M92,"")</f>
        <v>7000038,7000039</v>
      </c>
      <c r="N95" s="14" t="str">
        <f>N85&amp;IF(N86&lt;&gt;0,","&amp;N86,"")&amp;IF(N87&lt;&gt;0,","&amp;N87,"")&amp;IF(N88&lt;&gt;0,","&amp;N88,"")&amp;IF(N89&lt;&gt;0,","&amp;N89,"")&amp;IF(N90&lt;&gt;0,","&amp;N90,"")&amp;IF(N91&lt;&gt;0,","&amp;N91,"")&amp;IF(N92&lt;&gt;0,","&amp;N92,"")</f>
        <v>250,250</v>
      </c>
      <c r="P95" s="14" t="str">
        <f>P85&amp;IF(P86&lt;&gt;0,","&amp;P86,"")&amp;IF(P87&lt;&gt;0,","&amp;P87,"")&amp;IF(P88&lt;&gt;0,","&amp;P88,"")&amp;IF(P89&lt;&gt;0,","&amp;P89,"")&amp;IF(P90&lt;&gt;0,","&amp;P90,"")&amp;IF(P91&lt;&gt;0,","&amp;P91,"")&amp;IF(P92&lt;&gt;0,","&amp;P92,"")</f>
        <v>7000039,7000040</v>
      </c>
      <c r="Q95" s="14" t="str">
        <f>Q85&amp;IF(Q86&lt;&gt;0,","&amp;Q86,"")&amp;IF(Q87&lt;&gt;0,","&amp;Q87,"")&amp;IF(Q88&lt;&gt;0,","&amp;Q88,"")&amp;IF(Q89&lt;&gt;0,","&amp;Q89,"")&amp;IF(Q90&lt;&gt;0,","&amp;Q90,"")&amp;IF(Q91&lt;&gt;0,","&amp;Q91,"")&amp;IF(Q92&lt;&gt;0,","&amp;Q92,"")</f>
        <v>125,125</v>
      </c>
      <c r="S95" s="14" t="str">
        <f>S85&amp;IF(S86&lt;&gt;0,","&amp;S86,"")&amp;IF(S87&lt;&gt;0,","&amp;S87,"")&amp;IF(S88&lt;&gt;0,","&amp;S88,"")&amp;IF(S89&lt;&gt;0,","&amp;S89,"")&amp;IF(S90&lt;&gt;0,","&amp;S90,"")&amp;IF(S91&lt;&gt;0,","&amp;S91,"")&amp;IF(S92&lt;&gt;0,","&amp;S92,"")</f>
        <v>7000041</v>
      </c>
      <c r="T95" s="14" t="str">
        <f>T85&amp;IF(T86&lt;&gt;0,","&amp;T86,"")&amp;IF(T87&lt;&gt;0,","&amp;T87,"")&amp;IF(T88&lt;&gt;0,","&amp;T88,"")&amp;IF(T89&lt;&gt;0,","&amp;T89,"")&amp;IF(T90&lt;&gt;0,","&amp;T90,"")&amp;IF(T91&lt;&gt;0,","&amp;T91,"")&amp;IF(T92&lt;&gt;0,","&amp;T92,"")</f>
        <v>125</v>
      </c>
    </row>
    <row r="96" spans="1:20" ht="81" x14ac:dyDescent="0.15">
      <c r="A96" s="14" t="str">
        <f>C96&amp;"|"&amp;F96&amp;"|"&amp;I96&amp;"|"&amp;L96&amp;"|"&amp;O96&amp;"|"&amp;R96&amp;"|"&amp;U96</f>
        <v>0;7000036;500|20;7000036,7000037;500,500|40;7000037,7000038;250,250|60;7000038,7000039;250,250|80;7000039,7000040;125,125|100;7000041;125|</v>
      </c>
      <c r="C96" s="14" t="str">
        <f>C94&amp;";"&amp;D95&amp;";"&amp;E95</f>
        <v>0;7000036;500</v>
      </c>
      <c r="F96" s="14" t="str">
        <f>F94&amp;";"&amp;G95&amp;";"&amp;H95</f>
        <v>20;7000036,7000037;500,500</v>
      </c>
      <c r="I96" s="14" t="str">
        <f>I94&amp;";"&amp;J95&amp;";"&amp;K95</f>
        <v>40;7000037,7000038;250,250</v>
      </c>
      <c r="L96" s="14" t="str">
        <f>L94&amp;";"&amp;M95&amp;";"&amp;N95</f>
        <v>60;7000038,7000039;250,250</v>
      </c>
      <c r="O96" s="14" t="str">
        <f>O94&amp;";"&amp;P95&amp;";"&amp;Q95</f>
        <v>80;7000039,7000040;125,125</v>
      </c>
      <c r="R96" s="14" t="str">
        <f>R94&amp;";"&amp;S95&amp;";"&amp;T95</f>
        <v>100;7000041;125</v>
      </c>
    </row>
    <row r="99" spans="1:20" x14ac:dyDescent="0.15">
      <c r="A99" s="14" t="s">
        <v>712</v>
      </c>
      <c r="C99" s="14" t="s">
        <v>196</v>
      </c>
      <c r="D99" s="14">
        <f>VLOOKUP(C99,Sheet3!$E$1:$F$58,2,FALSE)</f>
        <v>7000042</v>
      </c>
      <c r="E99" s="14">
        <v>500</v>
      </c>
      <c r="F99" s="14" t="s">
        <v>712</v>
      </c>
      <c r="G99" s="14">
        <f>VLOOKUP(F99,Sheet3!$E$1:$F$58,2,FALSE)</f>
        <v>7000042</v>
      </c>
      <c r="H99" s="14">
        <v>500</v>
      </c>
      <c r="I99" s="14" t="s">
        <v>709</v>
      </c>
      <c r="J99" s="14">
        <f>VLOOKUP(I99,Sheet3!$E$1:$F$58,2,FALSE)</f>
        <v>7000043</v>
      </c>
      <c r="K99" s="14">
        <v>250</v>
      </c>
      <c r="L99" s="14" t="s">
        <v>713</v>
      </c>
      <c r="M99" s="14">
        <f>VLOOKUP(L99,Sheet3!$E$1:$F$58,2,FALSE)</f>
        <v>7000044</v>
      </c>
      <c r="N99" s="14">
        <v>250</v>
      </c>
      <c r="O99" s="14" t="s">
        <v>710</v>
      </c>
      <c r="P99" s="14">
        <f>VLOOKUP(O99,Sheet3!$E$1:$F$58,2,FALSE)</f>
        <v>7000045</v>
      </c>
      <c r="Q99" s="14">
        <v>125</v>
      </c>
      <c r="R99" s="14" t="s">
        <v>711</v>
      </c>
      <c r="S99" s="14">
        <f>VLOOKUP(R99,Sheet3!$E$1:$F$58,2,FALSE)</f>
        <v>7000047</v>
      </c>
      <c r="T99" s="14">
        <v>125</v>
      </c>
    </row>
    <row r="100" spans="1:20" x14ac:dyDescent="0.15">
      <c r="A100" s="14" t="s">
        <v>709</v>
      </c>
      <c r="F100" s="14" t="s">
        <v>709</v>
      </c>
      <c r="G100" s="14">
        <f>VLOOKUP(F100,Sheet3!$E$1:$F$58,2,FALSE)</f>
        <v>7000043</v>
      </c>
      <c r="H100" s="14">
        <v>500</v>
      </c>
      <c r="I100" s="14" t="s">
        <v>713</v>
      </c>
      <c r="J100" s="14">
        <f>VLOOKUP(I100,Sheet3!$E$1:$F$58,2,FALSE)</f>
        <v>7000044</v>
      </c>
      <c r="K100" s="14">
        <v>250</v>
      </c>
      <c r="L100" s="14" t="s">
        <v>710</v>
      </c>
      <c r="M100" s="14">
        <f>VLOOKUP(L100,Sheet3!$E$1:$F$58,2,FALSE)</f>
        <v>7000045</v>
      </c>
      <c r="N100" s="14">
        <v>250</v>
      </c>
      <c r="O100" s="14" t="s">
        <v>714</v>
      </c>
      <c r="P100" s="14">
        <f>VLOOKUP(O100,Sheet3!$E$1:$F$58,2,FALSE)</f>
        <v>7000046</v>
      </c>
      <c r="Q100" s="14">
        <v>125</v>
      </c>
    </row>
    <row r="101" spans="1:20" x14ac:dyDescent="0.15">
      <c r="A101" s="14" t="s">
        <v>713</v>
      </c>
    </row>
    <row r="102" spans="1:20" x14ac:dyDescent="0.15">
      <c r="A102" s="14" t="s">
        <v>710</v>
      </c>
    </row>
    <row r="103" spans="1:20" x14ac:dyDescent="0.15">
      <c r="A103" s="14" t="s">
        <v>714</v>
      </c>
    </row>
    <row r="104" spans="1:20" x14ac:dyDescent="0.15">
      <c r="A104" s="14" t="s">
        <v>711</v>
      </c>
    </row>
    <row r="108" spans="1:20" x14ac:dyDescent="0.15">
      <c r="C108" s="14">
        <v>0</v>
      </c>
      <c r="F108" s="14">
        <v>20</v>
      </c>
      <c r="I108" s="14">
        <v>40</v>
      </c>
      <c r="L108" s="14">
        <v>60</v>
      </c>
      <c r="O108" s="14">
        <v>80</v>
      </c>
      <c r="R108" s="14">
        <v>100</v>
      </c>
    </row>
    <row r="109" spans="1:20" ht="27" x14ac:dyDescent="0.15">
      <c r="D109" s="14" t="str">
        <f>D99&amp;IF(D100&lt;&gt;0,","&amp;D100,"")&amp;IF(D101&lt;&gt;0,","&amp;D101,"")&amp;IF(D102&lt;&gt;0,","&amp;D102,"")&amp;IF(D103&lt;&gt;0,","&amp;D103,"")&amp;IF(D104&lt;&gt;0,","&amp;D104,"")&amp;IF(D105&lt;&gt;0,","&amp;D105,"")&amp;IF(D106&lt;&gt;0,","&amp;D106,"")</f>
        <v>7000042</v>
      </c>
      <c r="E109" s="14" t="str">
        <f>E99&amp;IF(E100&lt;&gt;0,","&amp;E100,"")&amp;IF(E101&lt;&gt;0,","&amp;E101,"")&amp;IF(E102&lt;&gt;0,","&amp;E102,"")&amp;IF(E103&lt;&gt;0,","&amp;E103,"")&amp;IF(E104&lt;&gt;0,","&amp;E104,"")&amp;IF(E105&lt;&gt;0,","&amp;E105,"")&amp;IF(E106&lt;&gt;0,","&amp;E106,"")</f>
        <v>500</v>
      </c>
      <c r="G109" s="14" t="str">
        <f>G99&amp;IF(G100&lt;&gt;0,","&amp;G100,"")&amp;IF(G101&lt;&gt;0,","&amp;G101,"")&amp;IF(G102&lt;&gt;0,","&amp;G102,"")&amp;IF(G103&lt;&gt;0,","&amp;G103,"")&amp;IF(G104&lt;&gt;0,","&amp;G104,"")&amp;IF(G105&lt;&gt;0,","&amp;G105,"")&amp;IF(G106&lt;&gt;0,","&amp;G106,"")</f>
        <v>7000042,7000043</v>
      </c>
      <c r="H109" s="14" t="str">
        <f>H99&amp;IF(H100&lt;&gt;0,","&amp;H100,"")&amp;IF(H101&lt;&gt;0,","&amp;H101,"")&amp;IF(H102&lt;&gt;0,","&amp;H102,"")&amp;IF(H103&lt;&gt;0,","&amp;H103,"")&amp;IF(H104&lt;&gt;0,","&amp;H104,"")&amp;IF(H105&lt;&gt;0,","&amp;H105,"")&amp;IF(H106&lt;&gt;0,","&amp;H106,"")</f>
        <v>500,500</v>
      </c>
      <c r="J109" s="14" t="str">
        <f>J99&amp;IF(J100&lt;&gt;0,","&amp;J100,"")&amp;IF(J101&lt;&gt;0,","&amp;J101,"")&amp;IF(J102&lt;&gt;0,","&amp;J102,"")&amp;IF(J103&lt;&gt;0,","&amp;J103,"")&amp;IF(J104&lt;&gt;0,","&amp;J104,"")&amp;IF(J105&lt;&gt;0,","&amp;J105,"")&amp;IF(J106&lt;&gt;0,","&amp;J106,"")</f>
        <v>7000043,7000044</v>
      </c>
      <c r="K109" s="14" t="str">
        <f>K99&amp;IF(K100&lt;&gt;0,","&amp;K100,"")&amp;IF(K101&lt;&gt;0,","&amp;K101,"")&amp;IF(K102&lt;&gt;0,","&amp;K102,"")&amp;IF(K103&lt;&gt;0,","&amp;K103,"")&amp;IF(K104&lt;&gt;0,","&amp;K104,"")&amp;IF(K105&lt;&gt;0,","&amp;K105,"")&amp;IF(K106&lt;&gt;0,","&amp;K106,"")</f>
        <v>250,250</v>
      </c>
      <c r="M109" s="14" t="str">
        <f>M99&amp;IF(M100&lt;&gt;0,","&amp;M100,"")&amp;IF(M101&lt;&gt;0,","&amp;M101,"")&amp;IF(M102&lt;&gt;0,","&amp;M102,"")&amp;IF(M103&lt;&gt;0,","&amp;M103,"")&amp;IF(M104&lt;&gt;0,","&amp;M104,"")&amp;IF(M105&lt;&gt;0,","&amp;M105,"")&amp;IF(M106&lt;&gt;0,","&amp;M106,"")</f>
        <v>7000044,7000045</v>
      </c>
      <c r="N109" s="14" t="str">
        <f>N99&amp;IF(N100&lt;&gt;0,","&amp;N100,"")&amp;IF(N101&lt;&gt;0,","&amp;N101,"")&amp;IF(N102&lt;&gt;0,","&amp;N102,"")&amp;IF(N103&lt;&gt;0,","&amp;N103,"")&amp;IF(N104&lt;&gt;0,","&amp;N104,"")&amp;IF(N105&lt;&gt;0,","&amp;N105,"")&amp;IF(N106&lt;&gt;0,","&amp;N106,"")</f>
        <v>250,250</v>
      </c>
      <c r="P109" s="14" t="str">
        <f>P99&amp;IF(P100&lt;&gt;0,","&amp;P100,"")&amp;IF(P101&lt;&gt;0,","&amp;P101,"")&amp;IF(P102&lt;&gt;0,","&amp;P102,"")&amp;IF(P103&lt;&gt;0,","&amp;P103,"")&amp;IF(P104&lt;&gt;0,","&amp;P104,"")&amp;IF(P105&lt;&gt;0,","&amp;P105,"")&amp;IF(P106&lt;&gt;0,","&amp;P106,"")</f>
        <v>7000045,7000046</v>
      </c>
      <c r="Q109" s="14" t="str">
        <f>Q99&amp;IF(Q100&lt;&gt;0,","&amp;Q100,"")&amp;IF(Q101&lt;&gt;0,","&amp;Q101,"")&amp;IF(Q102&lt;&gt;0,","&amp;Q102,"")&amp;IF(Q103&lt;&gt;0,","&amp;Q103,"")&amp;IF(Q104&lt;&gt;0,","&amp;Q104,"")&amp;IF(Q105&lt;&gt;0,","&amp;Q105,"")&amp;IF(Q106&lt;&gt;0,","&amp;Q106,"")</f>
        <v>125,125</v>
      </c>
      <c r="S109" s="14" t="str">
        <f>S99&amp;IF(S100&lt;&gt;0,","&amp;S100,"")&amp;IF(S101&lt;&gt;0,","&amp;S101,"")&amp;IF(S102&lt;&gt;0,","&amp;S102,"")&amp;IF(S103&lt;&gt;0,","&amp;S103,"")&amp;IF(S104&lt;&gt;0,","&amp;S104,"")&amp;IF(S105&lt;&gt;0,","&amp;S105,"")&amp;IF(S106&lt;&gt;0,","&amp;S106,"")</f>
        <v>7000047</v>
      </c>
      <c r="T109" s="14" t="str">
        <f>T99&amp;IF(T100&lt;&gt;0,","&amp;T100,"")&amp;IF(T101&lt;&gt;0,","&amp;T101,"")&amp;IF(T102&lt;&gt;0,","&amp;T102,"")&amp;IF(T103&lt;&gt;0,","&amp;T103,"")&amp;IF(T104&lt;&gt;0,","&amp;T104,"")&amp;IF(T105&lt;&gt;0,","&amp;T105,"")&amp;IF(T106&lt;&gt;0,","&amp;T106,"")</f>
        <v>125</v>
      </c>
    </row>
    <row r="110" spans="1:20" ht="81" x14ac:dyDescent="0.15">
      <c r="A110" s="14" t="str">
        <f>C110&amp;"|"&amp;F110&amp;"|"&amp;I110&amp;"|"&amp;L110&amp;"|"&amp;O110&amp;"|"&amp;R110&amp;"|"&amp;U110</f>
        <v>0;7000042;500|20;7000042,7000043;500,500|40;7000043,7000044;250,250|60;7000044,7000045;250,250|80;7000045,7000046;125,125|100;7000047;125|</v>
      </c>
      <c r="C110" s="14" t="str">
        <f>C108&amp;";"&amp;D109&amp;";"&amp;E109</f>
        <v>0;7000042;500</v>
      </c>
      <c r="F110" s="14" t="str">
        <f>F108&amp;";"&amp;G109&amp;";"&amp;H109</f>
        <v>20;7000042,7000043;500,500</v>
      </c>
      <c r="I110" s="14" t="str">
        <f>I108&amp;";"&amp;J109&amp;";"&amp;K109</f>
        <v>40;7000043,7000044;250,250</v>
      </c>
      <c r="L110" s="14" t="str">
        <f>L108&amp;";"&amp;M109&amp;";"&amp;N109</f>
        <v>60;7000044,7000045;250,250</v>
      </c>
      <c r="O110" s="14" t="str">
        <f>O108&amp;";"&amp;P109&amp;";"&amp;Q109</f>
        <v>80;7000045,7000046;125,125</v>
      </c>
      <c r="R110" s="14" t="str">
        <f>R108&amp;";"&amp;S109&amp;";"&amp;T109</f>
        <v>100;7000047;125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activeCell="M6" sqref="M6"/>
    </sheetView>
  </sheetViews>
  <sheetFormatPr defaultRowHeight="13.5" x14ac:dyDescent="0.15"/>
  <cols>
    <col min="12" max="12" width="9.5" bestFit="1" customWidth="1"/>
    <col min="14" max="14" width="16.75" customWidth="1"/>
  </cols>
  <sheetData>
    <row r="1" spans="1:17" x14ac:dyDescent="0.15">
      <c r="A1" t="s">
        <v>168</v>
      </c>
      <c r="B1" t="s">
        <v>223</v>
      </c>
      <c r="C1">
        <v>1</v>
      </c>
      <c r="D1" t="s">
        <v>251</v>
      </c>
      <c r="F1">
        <v>5000</v>
      </c>
      <c r="H1">
        <v>1</v>
      </c>
      <c r="J1">
        <v>1116</v>
      </c>
      <c r="L1">
        <v>1116000</v>
      </c>
      <c r="N1" t="str">
        <f>L1&amp;",1,"&amp;F1</f>
        <v>1116000,1,5000</v>
      </c>
      <c r="O1" t="str">
        <f>IF(M1&lt;&gt;0,M1&amp;",1,"&amp;G1,"")</f>
        <v/>
      </c>
      <c r="Q1" t="str">
        <f>N1&amp;";"&amp;O1</f>
        <v>1116000,1,5000;</v>
      </c>
    </row>
    <row r="2" spans="1:17" x14ac:dyDescent="0.15">
      <c r="A2" t="s">
        <v>169</v>
      </c>
      <c r="B2" t="s">
        <v>223</v>
      </c>
      <c r="C2">
        <v>2</v>
      </c>
      <c r="D2" t="s">
        <v>251</v>
      </c>
      <c r="E2" t="s">
        <v>252</v>
      </c>
      <c r="F2">
        <v>3000</v>
      </c>
      <c r="G2">
        <v>2000</v>
      </c>
      <c r="H2">
        <v>1</v>
      </c>
      <c r="I2">
        <v>1</v>
      </c>
      <c r="J2">
        <v>1116</v>
      </c>
      <c r="K2">
        <v>1152</v>
      </c>
      <c r="L2">
        <v>1116000</v>
      </c>
      <c r="M2">
        <v>1152000</v>
      </c>
      <c r="N2" t="str">
        <f t="shared" ref="N2:N58" si="0">L2&amp;",1,"&amp;F2</f>
        <v>1116000,1,3000</v>
      </c>
      <c r="O2" t="str">
        <f t="shared" ref="O2:O58" si="1">IF(M2&lt;&gt;0,M2&amp;",1,"&amp;G2,"")</f>
        <v>1152000,1,2000</v>
      </c>
      <c r="Q2" t="str">
        <f t="shared" ref="Q2:Q58" si="2">N2&amp;";"&amp;O2</f>
        <v>1116000,1,3000;1152000,1,2000</v>
      </c>
    </row>
    <row r="3" spans="1:17" x14ac:dyDescent="0.15">
      <c r="A3" t="s">
        <v>175</v>
      </c>
      <c r="B3" t="s">
        <v>223</v>
      </c>
      <c r="C3">
        <v>3</v>
      </c>
      <c r="D3" t="s">
        <v>253</v>
      </c>
      <c r="F3">
        <v>5000</v>
      </c>
      <c r="H3">
        <v>1</v>
      </c>
      <c r="J3">
        <v>1117</v>
      </c>
      <c r="L3">
        <v>1117000</v>
      </c>
      <c r="N3" t="str">
        <f t="shared" si="0"/>
        <v>1117000,1,5000</v>
      </c>
      <c r="O3" t="str">
        <f t="shared" si="1"/>
        <v/>
      </c>
      <c r="Q3" t="str">
        <f t="shared" si="2"/>
        <v>1117000,1,5000;</v>
      </c>
    </row>
    <row r="4" spans="1:17" x14ac:dyDescent="0.15">
      <c r="A4" t="s">
        <v>254</v>
      </c>
      <c r="B4" t="s">
        <v>223</v>
      </c>
      <c r="C4">
        <v>4</v>
      </c>
      <c r="D4" t="s">
        <v>253</v>
      </c>
      <c r="E4" t="s">
        <v>255</v>
      </c>
      <c r="F4">
        <v>3000</v>
      </c>
      <c r="G4">
        <v>2000</v>
      </c>
      <c r="H4">
        <v>1</v>
      </c>
      <c r="I4">
        <v>1</v>
      </c>
      <c r="J4">
        <v>1117</v>
      </c>
      <c r="K4">
        <v>1129</v>
      </c>
      <c r="L4">
        <v>1117000</v>
      </c>
      <c r="M4">
        <v>1129000</v>
      </c>
      <c r="N4" t="str">
        <f t="shared" si="0"/>
        <v>1117000,1,3000</v>
      </c>
      <c r="O4" t="str">
        <f t="shared" si="1"/>
        <v>1129000,1,2000</v>
      </c>
      <c r="Q4" t="str">
        <f t="shared" si="2"/>
        <v>1117000,1,3000;1129000,1,2000</v>
      </c>
    </row>
    <row r="5" spans="1:17" x14ac:dyDescent="0.15">
      <c r="A5" t="s">
        <v>176</v>
      </c>
      <c r="B5" t="s">
        <v>223</v>
      </c>
      <c r="C5">
        <v>5</v>
      </c>
      <c r="D5" t="s">
        <v>256</v>
      </c>
      <c r="F5">
        <v>5000</v>
      </c>
      <c r="H5">
        <v>1</v>
      </c>
      <c r="J5">
        <v>1118</v>
      </c>
      <c r="L5">
        <v>1118000</v>
      </c>
      <c r="N5" t="str">
        <f t="shared" si="0"/>
        <v>1118000,1,5000</v>
      </c>
      <c r="O5" t="str">
        <f t="shared" si="1"/>
        <v/>
      </c>
      <c r="Q5" t="str">
        <f t="shared" si="2"/>
        <v>1118000,1,5000;</v>
      </c>
    </row>
    <row r="6" spans="1:17" x14ac:dyDescent="0.15">
      <c r="A6" t="s">
        <v>177</v>
      </c>
      <c r="B6" t="s">
        <v>223</v>
      </c>
      <c r="C6">
        <v>6</v>
      </c>
      <c r="D6" t="s">
        <v>256</v>
      </c>
      <c r="E6" t="s">
        <v>257</v>
      </c>
      <c r="F6">
        <v>3000</v>
      </c>
      <c r="G6">
        <v>2000</v>
      </c>
      <c r="H6">
        <v>1</v>
      </c>
      <c r="I6">
        <v>1</v>
      </c>
      <c r="J6">
        <v>1118</v>
      </c>
      <c r="K6">
        <v>1153</v>
      </c>
      <c r="L6">
        <v>1118000</v>
      </c>
      <c r="M6">
        <v>1153000</v>
      </c>
      <c r="N6" t="str">
        <f t="shared" si="0"/>
        <v>1118000,1,3000</v>
      </c>
      <c r="O6" t="str">
        <f t="shared" si="1"/>
        <v>1153000,1,2000</v>
      </c>
      <c r="Q6" t="str">
        <f t="shared" si="2"/>
        <v>1118000,1,3000;1153000,1,2000</v>
      </c>
    </row>
    <row r="7" spans="1:17" x14ac:dyDescent="0.15">
      <c r="A7" t="s">
        <v>221</v>
      </c>
      <c r="B7" t="s">
        <v>223</v>
      </c>
      <c r="C7">
        <v>7</v>
      </c>
      <c r="D7" t="s">
        <v>258</v>
      </c>
      <c r="F7">
        <v>5000</v>
      </c>
      <c r="H7">
        <v>1</v>
      </c>
      <c r="J7">
        <v>1119</v>
      </c>
      <c r="L7">
        <v>1119000</v>
      </c>
      <c r="N7" t="str">
        <f t="shared" si="0"/>
        <v>1119000,1,5000</v>
      </c>
      <c r="O7" t="str">
        <f t="shared" si="1"/>
        <v/>
      </c>
      <c r="Q7" t="str">
        <f t="shared" si="2"/>
        <v>1119000,1,5000;</v>
      </c>
    </row>
    <row r="8" spans="1:17" x14ac:dyDescent="0.15">
      <c r="A8" t="s">
        <v>173</v>
      </c>
      <c r="B8" t="s">
        <v>225</v>
      </c>
      <c r="C8">
        <v>2</v>
      </c>
      <c r="D8" t="s">
        <v>433</v>
      </c>
      <c r="E8" t="s">
        <v>260</v>
      </c>
      <c r="F8">
        <v>3000</v>
      </c>
      <c r="G8">
        <v>2000</v>
      </c>
      <c r="H8">
        <v>1</v>
      </c>
      <c r="I8">
        <v>1</v>
      </c>
      <c r="J8">
        <v>1120</v>
      </c>
      <c r="K8">
        <v>1121</v>
      </c>
      <c r="L8">
        <v>1120000</v>
      </c>
      <c r="M8">
        <v>1121000</v>
      </c>
      <c r="N8" t="str">
        <f t="shared" si="0"/>
        <v>1120000,1,3000</v>
      </c>
      <c r="O8" t="str">
        <f t="shared" si="1"/>
        <v>1121000,1,2000</v>
      </c>
      <c r="Q8" t="str">
        <f t="shared" si="2"/>
        <v>1120000,1,3000;1121000,1,2000</v>
      </c>
    </row>
    <row r="9" spans="1:17" x14ac:dyDescent="0.15">
      <c r="A9" t="s">
        <v>174</v>
      </c>
      <c r="B9" t="s">
        <v>225</v>
      </c>
      <c r="C9">
        <v>1</v>
      </c>
      <c r="D9" t="s">
        <v>260</v>
      </c>
      <c r="F9">
        <v>5000</v>
      </c>
      <c r="H9">
        <v>1</v>
      </c>
      <c r="J9">
        <v>1121</v>
      </c>
      <c r="L9">
        <v>1121000</v>
      </c>
      <c r="N9" t="str">
        <f t="shared" si="0"/>
        <v>1121000,1,5000</v>
      </c>
      <c r="O9" t="str">
        <f t="shared" si="1"/>
        <v/>
      </c>
      <c r="Q9" t="str">
        <f t="shared" si="2"/>
        <v>1121000,1,5000;</v>
      </c>
    </row>
    <row r="10" spans="1:17" x14ac:dyDescent="0.15">
      <c r="A10" t="s">
        <v>188</v>
      </c>
      <c r="B10" t="s">
        <v>225</v>
      </c>
      <c r="C10">
        <v>3</v>
      </c>
      <c r="D10" t="s">
        <v>262</v>
      </c>
      <c r="F10">
        <v>5000</v>
      </c>
      <c r="H10">
        <v>1</v>
      </c>
      <c r="J10">
        <v>1122</v>
      </c>
      <c r="L10">
        <v>1122000</v>
      </c>
      <c r="N10" t="str">
        <f t="shared" si="0"/>
        <v>1122000,1,5000</v>
      </c>
      <c r="O10" t="str">
        <f t="shared" si="1"/>
        <v/>
      </c>
      <c r="Q10" t="str">
        <f t="shared" si="2"/>
        <v>1122000,1,5000;</v>
      </c>
    </row>
    <row r="11" spans="1:17" x14ac:dyDescent="0.15">
      <c r="A11" t="s">
        <v>189</v>
      </c>
      <c r="B11" t="s">
        <v>225</v>
      </c>
      <c r="C11">
        <v>4</v>
      </c>
      <c r="D11" t="s">
        <v>262</v>
      </c>
      <c r="F11">
        <v>5000</v>
      </c>
      <c r="H11">
        <v>1</v>
      </c>
      <c r="J11">
        <v>1122</v>
      </c>
      <c r="L11">
        <v>1122000</v>
      </c>
      <c r="N11" t="str">
        <f t="shared" si="0"/>
        <v>1122000,1,5000</v>
      </c>
      <c r="O11" t="str">
        <f t="shared" si="1"/>
        <v/>
      </c>
      <c r="Q11" t="str">
        <f t="shared" si="2"/>
        <v>1122000,1,5000;</v>
      </c>
    </row>
    <row r="12" spans="1:17" x14ac:dyDescent="0.15">
      <c r="A12" t="s">
        <v>204</v>
      </c>
      <c r="B12" t="s">
        <v>225</v>
      </c>
      <c r="C12">
        <v>6</v>
      </c>
      <c r="D12" t="s">
        <v>263</v>
      </c>
      <c r="E12" t="s">
        <v>264</v>
      </c>
      <c r="F12">
        <v>3000</v>
      </c>
      <c r="G12">
        <v>2000</v>
      </c>
      <c r="H12">
        <v>1</v>
      </c>
      <c r="I12">
        <v>1</v>
      </c>
      <c r="J12">
        <v>1090</v>
      </c>
      <c r="K12">
        <v>1154</v>
      </c>
      <c r="L12">
        <v>1090000</v>
      </c>
      <c r="M12">
        <v>1154000</v>
      </c>
      <c r="N12" t="str">
        <f t="shared" si="0"/>
        <v>1090000,1,3000</v>
      </c>
      <c r="O12" t="str">
        <f t="shared" si="1"/>
        <v>1154000,1,2000</v>
      </c>
      <c r="Q12" t="str">
        <f t="shared" si="2"/>
        <v>1090000,1,3000;1154000,1,2000</v>
      </c>
    </row>
    <row r="13" spans="1:17" x14ac:dyDescent="0.15">
      <c r="A13" t="s">
        <v>205</v>
      </c>
      <c r="B13" t="s">
        <v>225</v>
      </c>
      <c r="C13">
        <v>5</v>
      </c>
      <c r="D13" t="s">
        <v>261</v>
      </c>
      <c r="F13">
        <v>5000</v>
      </c>
      <c r="H13">
        <v>1</v>
      </c>
      <c r="J13">
        <v>1123</v>
      </c>
      <c r="L13">
        <v>1123000</v>
      </c>
      <c r="N13" t="str">
        <f t="shared" si="0"/>
        <v>1123000,1,5000</v>
      </c>
      <c r="O13" t="str">
        <f t="shared" si="1"/>
        <v/>
      </c>
      <c r="Q13" t="str">
        <f t="shared" si="2"/>
        <v>1123000,1,5000;</v>
      </c>
    </row>
    <row r="14" spans="1:17" x14ac:dyDescent="0.15">
      <c r="A14" t="s">
        <v>206</v>
      </c>
      <c r="B14" t="s">
        <v>224</v>
      </c>
      <c r="C14">
        <v>7</v>
      </c>
      <c r="D14" t="s">
        <v>283</v>
      </c>
      <c r="E14" t="s">
        <v>284</v>
      </c>
      <c r="F14">
        <v>3000</v>
      </c>
      <c r="G14">
        <v>2000</v>
      </c>
      <c r="H14">
        <v>1</v>
      </c>
      <c r="I14">
        <v>1</v>
      </c>
      <c r="J14">
        <v>1109</v>
      </c>
      <c r="K14">
        <v>1155</v>
      </c>
      <c r="L14">
        <v>1109000</v>
      </c>
      <c r="M14">
        <v>1155000</v>
      </c>
      <c r="N14" t="str">
        <f t="shared" si="0"/>
        <v>1109000,1,3000</v>
      </c>
      <c r="O14" t="str">
        <f t="shared" si="1"/>
        <v>1155000,1,2000</v>
      </c>
      <c r="Q14" t="str">
        <f t="shared" si="2"/>
        <v>1109000,1,3000;1155000,1,2000</v>
      </c>
    </row>
    <row r="15" spans="1:17" x14ac:dyDescent="0.15">
      <c r="A15" t="s">
        <v>181</v>
      </c>
      <c r="B15" t="s">
        <v>226</v>
      </c>
      <c r="C15">
        <v>3</v>
      </c>
      <c r="D15" t="s">
        <v>265</v>
      </c>
      <c r="F15">
        <v>5000</v>
      </c>
      <c r="H15">
        <v>1</v>
      </c>
      <c r="J15">
        <v>1124</v>
      </c>
      <c r="L15">
        <v>1124000</v>
      </c>
      <c r="N15" t="str">
        <f t="shared" si="0"/>
        <v>1124000,1,5000</v>
      </c>
      <c r="O15" t="str">
        <f t="shared" si="1"/>
        <v/>
      </c>
      <c r="Q15" t="str">
        <f t="shared" si="2"/>
        <v>1124000,1,5000;</v>
      </c>
    </row>
    <row r="16" spans="1:17" x14ac:dyDescent="0.15">
      <c r="A16" t="s">
        <v>227</v>
      </c>
      <c r="B16" t="s">
        <v>226</v>
      </c>
      <c r="C16">
        <v>7</v>
      </c>
      <c r="D16" t="s">
        <v>266</v>
      </c>
      <c r="F16">
        <v>5000</v>
      </c>
      <c r="H16">
        <v>1</v>
      </c>
      <c r="J16">
        <v>1125</v>
      </c>
      <c r="L16">
        <v>1125000</v>
      </c>
      <c r="N16" t="str">
        <f t="shared" si="0"/>
        <v>1125000,1,5000</v>
      </c>
      <c r="O16" t="str">
        <f t="shared" si="1"/>
        <v/>
      </c>
      <c r="Q16" t="str">
        <f t="shared" si="2"/>
        <v>1125000,1,5000;</v>
      </c>
    </row>
    <row r="17" spans="1:17" x14ac:dyDescent="0.15">
      <c r="A17" t="s">
        <v>194</v>
      </c>
      <c r="B17" t="s">
        <v>226</v>
      </c>
      <c r="C17">
        <v>1</v>
      </c>
      <c r="D17" t="s">
        <v>267</v>
      </c>
      <c r="E17" t="s">
        <v>268</v>
      </c>
      <c r="F17">
        <v>3000</v>
      </c>
      <c r="G17">
        <v>2000</v>
      </c>
      <c r="H17">
        <v>1</v>
      </c>
      <c r="I17">
        <v>1</v>
      </c>
      <c r="J17">
        <v>1126</v>
      </c>
      <c r="K17">
        <v>1156</v>
      </c>
      <c r="L17">
        <v>1126000</v>
      </c>
      <c r="M17">
        <v>1156000</v>
      </c>
      <c r="N17" t="str">
        <f t="shared" si="0"/>
        <v>1126000,1,3000</v>
      </c>
      <c r="O17" t="str">
        <f t="shared" si="1"/>
        <v>1156000,1,2000</v>
      </c>
      <c r="Q17" t="str">
        <f t="shared" si="2"/>
        <v>1126000,1,3000;1156000,1,2000</v>
      </c>
    </row>
    <row r="18" spans="1:17" x14ac:dyDescent="0.15">
      <c r="A18" t="s">
        <v>207</v>
      </c>
      <c r="B18" t="s">
        <v>226</v>
      </c>
      <c r="C18">
        <v>2</v>
      </c>
      <c r="D18" t="s">
        <v>307</v>
      </c>
      <c r="E18" t="s">
        <v>279</v>
      </c>
      <c r="F18">
        <v>3000</v>
      </c>
      <c r="G18">
        <v>2000</v>
      </c>
      <c r="H18">
        <v>1</v>
      </c>
      <c r="I18">
        <v>1</v>
      </c>
      <c r="J18">
        <v>1005</v>
      </c>
      <c r="K18">
        <v>1157</v>
      </c>
      <c r="L18">
        <v>1005000</v>
      </c>
      <c r="M18">
        <v>1157000</v>
      </c>
      <c r="N18" t="str">
        <f t="shared" si="0"/>
        <v>1005000,1,3000</v>
      </c>
      <c r="O18" t="str">
        <f t="shared" si="1"/>
        <v>1157000,1,2000</v>
      </c>
      <c r="Q18" t="str">
        <f t="shared" si="2"/>
        <v>1005000,1,3000;1157000,1,2000</v>
      </c>
    </row>
    <row r="19" spans="1:17" x14ac:dyDescent="0.15">
      <c r="A19" t="s">
        <v>215</v>
      </c>
      <c r="B19" t="s">
        <v>226</v>
      </c>
      <c r="C19">
        <v>4</v>
      </c>
      <c r="D19" t="s">
        <v>272</v>
      </c>
      <c r="F19">
        <v>5000</v>
      </c>
      <c r="H19">
        <v>1</v>
      </c>
      <c r="J19">
        <v>1127</v>
      </c>
      <c r="L19">
        <v>1127000</v>
      </c>
      <c r="N19" t="str">
        <f t="shared" si="0"/>
        <v>1127000,1,5000</v>
      </c>
      <c r="O19" t="str">
        <f t="shared" si="1"/>
        <v/>
      </c>
      <c r="Q19" t="str">
        <f t="shared" si="2"/>
        <v>1127000,1,5000;</v>
      </c>
    </row>
    <row r="20" spans="1:17" x14ac:dyDescent="0.15">
      <c r="A20" t="s">
        <v>216</v>
      </c>
      <c r="B20" t="s">
        <v>226</v>
      </c>
      <c r="C20">
        <v>5</v>
      </c>
      <c r="D20" t="s">
        <v>270</v>
      </c>
      <c r="F20">
        <v>5000</v>
      </c>
      <c r="H20">
        <v>1</v>
      </c>
      <c r="J20">
        <v>1128</v>
      </c>
      <c r="L20">
        <v>1128000</v>
      </c>
      <c r="N20" t="str">
        <f t="shared" si="0"/>
        <v>1128000,1,5000</v>
      </c>
      <c r="O20" t="str">
        <f t="shared" si="1"/>
        <v/>
      </c>
      <c r="Q20" t="str">
        <f t="shared" si="2"/>
        <v>1128000,1,5000;</v>
      </c>
    </row>
    <row r="21" spans="1:17" x14ac:dyDescent="0.15">
      <c r="A21" t="s">
        <v>246</v>
      </c>
      <c r="B21" t="s">
        <v>226</v>
      </c>
      <c r="C21">
        <v>6</v>
      </c>
      <c r="D21" t="s">
        <v>255</v>
      </c>
      <c r="E21" t="s">
        <v>303</v>
      </c>
      <c r="F21">
        <v>3000</v>
      </c>
      <c r="G21">
        <v>2000</v>
      </c>
      <c r="H21">
        <v>1</v>
      </c>
      <c r="I21">
        <v>1</v>
      </c>
      <c r="J21">
        <v>1129</v>
      </c>
      <c r="K21">
        <v>1158</v>
      </c>
      <c r="L21">
        <v>1129000</v>
      </c>
      <c r="M21">
        <v>1158000</v>
      </c>
      <c r="N21" t="str">
        <f t="shared" si="0"/>
        <v>1129000,1,3000</v>
      </c>
      <c r="O21" t="str">
        <f t="shared" si="1"/>
        <v>1158000,1,2000</v>
      </c>
      <c r="Q21" t="str">
        <f t="shared" si="2"/>
        <v>1129000,1,3000;1158000,1,2000</v>
      </c>
    </row>
    <row r="22" spans="1:17" x14ac:dyDescent="0.15">
      <c r="A22" t="s">
        <v>228</v>
      </c>
      <c r="B22" t="s">
        <v>229</v>
      </c>
      <c r="C22">
        <v>7</v>
      </c>
      <c r="D22" t="s">
        <v>266</v>
      </c>
      <c r="E22" t="s">
        <v>304</v>
      </c>
      <c r="F22">
        <v>3000</v>
      </c>
      <c r="G22">
        <v>2000</v>
      </c>
      <c r="H22">
        <v>1</v>
      </c>
      <c r="I22">
        <v>1</v>
      </c>
      <c r="J22">
        <v>1125</v>
      </c>
      <c r="K22">
        <v>1159</v>
      </c>
      <c r="L22">
        <v>1125000</v>
      </c>
      <c r="M22">
        <v>1159000</v>
      </c>
      <c r="N22" t="str">
        <f t="shared" si="0"/>
        <v>1125000,1,3000</v>
      </c>
      <c r="O22" t="str">
        <f t="shared" si="1"/>
        <v>1159000,1,2000</v>
      </c>
      <c r="Q22" t="str">
        <f t="shared" si="2"/>
        <v>1125000,1,3000;1159000,1,2000</v>
      </c>
    </row>
    <row r="23" spans="1:17" x14ac:dyDescent="0.15">
      <c r="A23" t="s">
        <v>195</v>
      </c>
      <c r="B23" t="s">
        <v>229</v>
      </c>
      <c r="C23">
        <v>5</v>
      </c>
      <c r="D23" t="s">
        <v>271</v>
      </c>
      <c r="F23">
        <v>5000</v>
      </c>
      <c r="H23">
        <v>1</v>
      </c>
      <c r="J23">
        <v>1130</v>
      </c>
      <c r="L23">
        <v>1130000</v>
      </c>
      <c r="N23" t="str">
        <f t="shared" si="0"/>
        <v>1130000,1,5000</v>
      </c>
      <c r="O23" t="str">
        <f t="shared" si="1"/>
        <v/>
      </c>
      <c r="Q23" t="str">
        <f t="shared" si="2"/>
        <v>1130000,1,5000;</v>
      </c>
    </row>
    <row r="24" spans="1:17" x14ac:dyDescent="0.15">
      <c r="A24" t="s">
        <v>197</v>
      </c>
      <c r="B24" t="s">
        <v>229</v>
      </c>
      <c r="C24">
        <v>2</v>
      </c>
      <c r="D24" t="s">
        <v>273</v>
      </c>
      <c r="E24" t="s">
        <v>301</v>
      </c>
      <c r="F24">
        <v>3000</v>
      </c>
      <c r="G24">
        <v>2000</v>
      </c>
      <c r="H24">
        <v>1</v>
      </c>
      <c r="I24">
        <v>1</v>
      </c>
      <c r="J24">
        <v>1131</v>
      </c>
      <c r="K24">
        <v>1103</v>
      </c>
      <c r="L24">
        <v>1131000</v>
      </c>
      <c r="M24">
        <v>1103000</v>
      </c>
      <c r="N24" t="str">
        <f t="shared" si="0"/>
        <v>1131000,1,3000</v>
      </c>
      <c r="O24" t="str">
        <f t="shared" si="1"/>
        <v>1103000,1,2000</v>
      </c>
      <c r="Q24" t="str">
        <f t="shared" si="2"/>
        <v>1131000,1,3000;1103000,1,2000</v>
      </c>
    </row>
    <row r="25" spans="1:17" x14ac:dyDescent="0.15">
      <c r="A25" t="s">
        <v>198</v>
      </c>
      <c r="B25" t="s">
        <v>229</v>
      </c>
      <c r="C25">
        <v>1</v>
      </c>
      <c r="D25" t="s">
        <v>273</v>
      </c>
      <c r="F25">
        <v>5000</v>
      </c>
      <c r="H25">
        <v>1</v>
      </c>
      <c r="J25">
        <v>1131</v>
      </c>
      <c r="L25">
        <v>1131000</v>
      </c>
      <c r="N25" t="str">
        <f t="shared" si="0"/>
        <v>1131000,1,5000</v>
      </c>
      <c r="O25" t="str">
        <f t="shared" si="1"/>
        <v/>
      </c>
      <c r="Q25" t="str">
        <f t="shared" si="2"/>
        <v>1131000,1,5000;</v>
      </c>
    </row>
    <row r="26" spans="1:17" x14ac:dyDescent="0.15">
      <c r="A26" t="s">
        <v>200</v>
      </c>
      <c r="B26" t="s">
        <v>229</v>
      </c>
      <c r="C26">
        <v>6</v>
      </c>
      <c r="D26" t="s">
        <v>270</v>
      </c>
      <c r="E26" t="s">
        <v>302</v>
      </c>
      <c r="F26">
        <v>3000</v>
      </c>
      <c r="G26">
        <v>2000</v>
      </c>
      <c r="H26">
        <v>1</v>
      </c>
      <c r="I26">
        <v>1</v>
      </c>
      <c r="J26">
        <v>1128</v>
      </c>
      <c r="K26">
        <v>1160</v>
      </c>
      <c r="L26">
        <v>1128000</v>
      </c>
      <c r="M26">
        <v>1160000</v>
      </c>
      <c r="N26" t="str">
        <f t="shared" si="0"/>
        <v>1128000,1,3000</v>
      </c>
      <c r="O26" t="str">
        <f t="shared" si="1"/>
        <v>1160000,1,2000</v>
      </c>
      <c r="Q26" t="str">
        <f t="shared" si="2"/>
        <v>1128000,1,3000;1160000,1,2000</v>
      </c>
    </row>
    <row r="27" spans="1:17" x14ac:dyDescent="0.15">
      <c r="A27" t="s">
        <v>211</v>
      </c>
      <c r="B27" t="s">
        <v>229</v>
      </c>
      <c r="C27">
        <v>3</v>
      </c>
      <c r="D27" t="s">
        <v>280</v>
      </c>
      <c r="E27" t="s">
        <v>305</v>
      </c>
      <c r="F27">
        <v>2000</v>
      </c>
      <c r="G27">
        <v>3000</v>
      </c>
      <c r="H27">
        <v>1</v>
      </c>
      <c r="I27">
        <v>1</v>
      </c>
      <c r="J27">
        <v>1132</v>
      </c>
      <c r="K27">
        <v>1161</v>
      </c>
      <c r="L27">
        <v>1132000</v>
      </c>
      <c r="M27">
        <v>1161000</v>
      </c>
      <c r="N27" t="str">
        <f t="shared" si="0"/>
        <v>1132000,1,2000</v>
      </c>
      <c r="O27" t="str">
        <f t="shared" si="1"/>
        <v>1161000,1,3000</v>
      </c>
      <c r="Q27" t="str">
        <f t="shared" si="2"/>
        <v>1132000,1,2000;1161000,1,3000</v>
      </c>
    </row>
    <row r="28" spans="1:17" x14ac:dyDescent="0.15">
      <c r="A28" t="s">
        <v>212</v>
      </c>
      <c r="B28" t="s">
        <v>229</v>
      </c>
      <c r="C28">
        <v>4</v>
      </c>
      <c r="D28" t="s">
        <v>435</v>
      </c>
      <c r="F28">
        <v>5000</v>
      </c>
      <c r="H28">
        <v>1</v>
      </c>
      <c r="J28">
        <v>1103</v>
      </c>
      <c r="L28">
        <v>1103000</v>
      </c>
      <c r="N28" t="str">
        <f t="shared" si="0"/>
        <v>1103000,1,5000</v>
      </c>
      <c r="O28" t="str">
        <f t="shared" si="1"/>
        <v/>
      </c>
      <c r="Q28" t="str">
        <f t="shared" si="2"/>
        <v>1103000,1,5000;</v>
      </c>
    </row>
    <row r="29" spans="1:17" x14ac:dyDescent="0.15">
      <c r="A29" t="s">
        <v>178</v>
      </c>
      <c r="B29" t="s">
        <v>231</v>
      </c>
      <c r="C29">
        <v>2</v>
      </c>
      <c r="D29" t="s">
        <v>261</v>
      </c>
      <c r="E29" t="s">
        <v>306</v>
      </c>
      <c r="F29">
        <v>3000</v>
      </c>
      <c r="G29">
        <v>2000</v>
      </c>
      <c r="H29">
        <v>1</v>
      </c>
      <c r="I29">
        <v>1</v>
      </c>
      <c r="J29">
        <v>1123</v>
      </c>
      <c r="K29">
        <v>1162</v>
      </c>
      <c r="L29">
        <v>1123000</v>
      </c>
      <c r="M29">
        <v>1162000</v>
      </c>
      <c r="N29" t="str">
        <f t="shared" si="0"/>
        <v>1123000,1,3000</v>
      </c>
      <c r="O29" t="str">
        <f t="shared" si="1"/>
        <v>1162000,1,2000</v>
      </c>
      <c r="Q29" t="str">
        <f t="shared" si="2"/>
        <v>1123000,1,3000;1162000,1,2000</v>
      </c>
    </row>
    <row r="30" spans="1:17" x14ac:dyDescent="0.15">
      <c r="A30" t="s">
        <v>180</v>
      </c>
      <c r="B30" t="s">
        <v>231</v>
      </c>
      <c r="C30">
        <v>7</v>
      </c>
      <c r="D30" t="s">
        <v>282</v>
      </c>
      <c r="E30" t="s">
        <v>303</v>
      </c>
      <c r="F30">
        <v>2000</v>
      </c>
      <c r="G30">
        <v>3000</v>
      </c>
      <c r="H30">
        <v>1</v>
      </c>
      <c r="I30">
        <v>1</v>
      </c>
      <c r="J30">
        <v>1133</v>
      </c>
      <c r="K30">
        <v>1158</v>
      </c>
      <c r="L30">
        <v>1133000</v>
      </c>
      <c r="M30">
        <v>1158000</v>
      </c>
      <c r="N30" t="str">
        <f t="shared" si="0"/>
        <v>1133000,1,2000</v>
      </c>
      <c r="O30" t="str">
        <f t="shared" si="1"/>
        <v>1158000,1,3000</v>
      </c>
      <c r="Q30" t="str">
        <f t="shared" si="2"/>
        <v>1133000,1,2000;1158000,1,3000</v>
      </c>
    </row>
    <row r="31" spans="1:17" x14ac:dyDescent="0.15">
      <c r="A31" t="s">
        <v>187</v>
      </c>
      <c r="B31" t="s">
        <v>231</v>
      </c>
      <c r="C31">
        <v>6</v>
      </c>
      <c r="D31" t="s">
        <v>282</v>
      </c>
      <c r="F31">
        <v>4000</v>
      </c>
      <c r="H31">
        <v>1</v>
      </c>
      <c r="J31">
        <v>1133</v>
      </c>
      <c r="L31">
        <v>1133000</v>
      </c>
      <c r="N31" t="str">
        <f t="shared" si="0"/>
        <v>1133000,1,4000</v>
      </c>
      <c r="O31" t="str">
        <f t="shared" si="1"/>
        <v/>
      </c>
      <c r="Q31" t="str">
        <f t="shared" si="2"/>
        <v>1133000,1,4000;</v>
      </c>
    </row>
    <row r="32" spans="1:17" x14ac:dyDescent="0.15">
      <c r="A32" t="s">
        <v>203</v>
      </c>
      <c r="B32" t="s">
        <v>231</v>
      </c>
      <c r="C32">
        <v>5</v>
      </c>
      <c r="D32" t="s">
        <v>275</v>
      </c>
      <c r="E32" t="s">
        <v>303</v>
      </c>
      <c r="F32">
        <v>2000</v>
      </c>
      <c r="G32">
        <v>3000</v>
      </c>
      <c r="H32">
        <v>1</v>
      </c>
      <c r="I32">
        <v>1</v>
      </c>
      <c r="J32">
        <v>1134</v>
      </c>
      <c r="K32">
        <v>1158</v>
      </c>
      <c r="L32">
        <v>1134000</v>
      </c>
      <c r="M32">
        <v>1158000</v>
      </c>
      <c r="N32" t="str">
        <f t="shared" si="0"/>
        <v>1134000,1,2000</v>
      </c>
      <c r="O32" t="str">
        <f t="shared" si="1"/>
        <v>1158000,1,3000</v>
      </c>
      <c r="Q32" t="str">
        <f t="shared" si="2"/>
        <v>1134000,1,2000;1158000,1,3000</v>
      </c>
    </row>
    <row r="33" spans="1:17" x14ac:dyDescent="0.15">
      <c r="A33" t="s">
        <v>213</v>
      </c>
      <c r="B33" t="s">
        <v>231</v>
      </c>
      <c r="C33">
        <v>1</v>
      </c>
      <c r="D33" t="s">
        <v>437</v>
      </c>
      <c r="F33">
        <v>4000</v>
      </c>
      <c r="H33">
        <v>1</v>
      </c>
      <c r="J33">
        <v>1135</v>
      </c>
      <c r="L33">
        <v>1135000</v>
      </c>
      <c r="N33" t="str">
        <f t="shared" si="0"/>
        <v>1135000,1,4000</v>
      </c>
      <c r="O33" t="str">
        <f t="shared" si="1"/>
        <v/>
      </c>
      <c r="Q33" t="str">
        <f t="shared" si="2"/>
        <v>1135000,1,4000;</v>
      </c>
    </row>
    <row r="34" spans="1:17" x14ac:dyDescent="0.15">
      <c r="A34" t="s">
        <v>218</v>
      </c>
      <c r="B34" t="s">
        <v>230</v>
      </c>
      <c r="C34">
        <v>3</v>
      </c>
      <c r="D34" t="s">
        <v>277</v>
      </c>
      <c r="E34" t="s">
        <v>300</v>
      </c>
      <c r="F34">
        <v>3000</v>
      </c>
      <c r="G34">
        <v>2000</v>
      </c>
      <c r="H34">
        <v>1</v>
      </c>
      <c r="I34">
        <v>1</v>
      </c>
      <c r="J34">
        <v>1136</v>
      </c>
      <c r="K34">
        <v>1115</v>
      </c>
      <c r="L34">
        <v>1136000</v>
      </c>
      <c r="M34">
        <v>1115000</v>
      </c>
      <c r="N34" t="str">
        <f t="shared" si="0"/>
        <v>1136000,1,3000</v>
      </c>
      <c r="O34" t="str">
        <f t="shared" si="1"/>
        <v>1115000,1,2000</v>
      </c>
      <c r="Q34" t="str">
        <f t="shared" si="2"/>
        <v>1136000,1,3000;1115000,1,2000</v>
      </c>
    </row>
    <row r="35" spans="1:17" x14ac:dyDescent="0.15">
      <c r="A35" t="s">
        <v>220</v>
      </c>
      <c r="B35" t="s">
        <v>231</v>
      </c>
      <c r="C35">
        <v>4</v>
      </c>
      <c r="D35" t="s">
        <v>283</v>
      </c>
      <c r="E35" t="s">
        <v>284</v>
      </c>
      <c r="F35">
        <v>3000</v>
      </c>
      <c r="G35">
        <v>2000</v>
      </c>
      <c r="H35">
        <v>1</v>
      </c>
      <c r="I35">
        <v>1</v>
      </c>
      <c r="J35">
        <v>1109</v>
      </c>
      <c r="K35">
        <v>1155</v>
      </c>
      <c r="L35">
        <v>1109000</v>
      </c>
      <c r="M35">
        <v>1155000</v>
      </c>
      <c r="N35" t="str">
        <f t="shared" si="0"/>
        <v>1109000,1,3000</v>
      </c>
      <c r="O35" t="str">
        <f t="shared" si="1"/>
        <v>1155000,1,2000</v>
      </c>
      <c r="Q35" t="str">
        <f t="shared" si="2"/>
        <v>1109000,1,3000;1155000,1,2000</v>
      </c>
    </row>
    <row r="36" spans="1:17" x14ac:dyDescent="0.15">
      <c r="A36" t="s">
        <v>170</v>
      </c>
      <c r="B36" t="s">
        <v>232</v>
      </c>
      <c r="C36">
        <v>2</v>
      </c>
      <c r="D36" t="s">
        <v>439</v>
      </c>
      <c r="F36">
        <v>4000</v>
      </c>
      <c r="H36">
        <v>1</v>
      </c>
      <c r="J36">
        <v>1137</v>
      </c>
      <c r="L36">
        <v>1137000</v>
      </c>
      <c r="N36" t="str">
        <f t="shared" si="0"/>
        <v>1137000,1,4000</v>
      </c>
      <c r="O36" t="str">
        <f t="shared" si="1"/>
        <v/>
      </c>
      <c r="Q36" t="str">
        <f t="shared" si="2"/>
        <v>1137000,1,4000;</v>
      </c>
    </row>
    <row r="37" spans="1:17" x14ac:dyDescent="0.15">
      <c r="A37" t="s">
        <v>171</v>
      </c>
      <c r="B37" t="s">
        <v>232</v>
      </c>
      <c r="C37">
        <v>1</v>
      </c>
      <c r="D37" t="s">
        <v>439</v>
      </c>
      <c r="E37" s="13" t="s">
        <v>443</v>
      </c>
      <c r="F37">
        <v>3000</v>
      </c>
      <c r="G37">
        <v>2000</v>
      </c>
      <c r="H37">
        <v>1</v>
      </c>
      <c r="I37">
        <v>1</v>
      </c>
      <c r="J37">
        <v>1137</v>
      </c>
      <c r="K37">
        <v>1162</v>
      </c>
      <c r="L37">
        <v>1137000</v>
      </c>
      <c r="M37">
        <v>1162000</v>
      </c>
      <c r="N37" t="str">
        <f t="shared" si="0"/>
        <v>1137000,1,3000</v>
      </c>
      <c r="O37" t="str">
        <f t="shared" si="1"/>
        <v>1162000,1,2000</v>
      </c>
      <c r="Q37" t="str">
        <f t="shared" si="2"/>
        <v>1137000,1,3000;1162000,1,2000</v>
      </c>
    </row>
    <row r="38" spans="1:17" x14ac:dyDescent="0.15">
      <c r="A38" t="s">
        <v>185</v>
      </c>
      <c r="B38" t="s">
        <v>232</v>
      </c>
      <c r="C38">
        <v>4</v>
      </c>
      <c r="D38" t="s">
        <v>261</v>
      </c>
      <c r="F38">
        <v>4000</v>
      </c>
      <c r="H38">
        <v>1</v>
      </c>
      <c r="J38">
        <v>1123</v>
      </c>
      <c r="L38">
        <v>1123000</v>
      </c>
      <c r="N38" t="str">
        <f t="shared" si="0"/>
        <v>1123000,1,4000</v>
      </c>
      <c r="O38" t="str">
        <f t="shared" si="1"/>
        <v/>
      </c>
      <c r="Q38" t="str">
        <f t="shared" si="2"/>
        <v>1123000,1,4000;</v>
      </c>
    </row>
    <row r="39" spans="1:17" x14ac:dyDescent="0.15">
      <c r="A39" t="s">
        <v>190</v>
      </c>
      <c r="B39" t="s">
        <v>233</v>
      </c>
      <c r="C39">
        <v>5</v>
      </c>
      <c r="D39" t="s">
        <v>283</v>
      </c>
      <c r="F39">
        <v>4000</v>
      </c>
      <c r="H39">
        <v>1</v>
      </c>
      <c r="J39">
        <v>1109</v>
      </c>
      <c r="L39">
        <v>1109000</v>
      </c>
      <c r="N39" t="str">
        <f t="shared" si="0"/>
        <v>1109000,1,4000</v>
      </c>
      <c r="O39" t="str">
        <f t="shared" si="1"/>
        <v/>
      </c>
      <c r="Q39" t="str">
        <f t="shared" si="2"/>
        <v>1109000,1,4000;</v>
      </c>
    </row>
    <row r="40" spans="1:17" x14ac:dyDescent="0.15">
      <c r="A40" t="s">
        <v>202</v>
      </c>
      <c r="B40" t="s">
        <v>233</v>
      </c>
      <c r="C40">
        <v>6</v>
      </c>
      <c r="D40" t="s">
        <v>441</v>
      </c>
      <c r="F40">
        <v>4000</v>
      </c>
      <c r="H40">
        <v>1</v>
      </c>
      <c r="J40">
        <v>1115</v>
      </c>
      <c r="L40">
        <v>1115000</v>
      </c>
      <c r="N40" t="str">
        <f t="shared" si="0"/>
        <v>1115000,1,4000</v>
      </c>
      <c r="O40" t="str">
        <f t="shared" si="1"/>
        <v/>
      </c>
      <c r="Q40" t="str">
        <f t="shared" si="2"/>
        <v>1115000,1,4000;</v>
      </c>
    </row>
    <row r="41" spans="1:17" x14ac:dyDescent="0.15">
      <c r="A41" t="s">
        <v>208</v>
      </c>
      <c r="B41" t="s">
        <v>233</v>
      </c>
      <c r="C41">
        <v>3</v>
      </c>
      <c r="D41" t="s">
        <v>285</v>
      </c>
      <c r="F41">
        <v>4000</v>
      </c>
      <c r="H41">
        <v>1</v>
      </c>
      <c r="J41">
        <v>1138</v>
      </c>
      <c r="L41">
        <v>1138000</v>
      </c>
      <c r="N41" t="str">
        <f t="shared" si="0"/>
        <v>1138000,1,4000</v>
      </c>
      <c r="O41" t="str">
        <f t="shared" si="1"/>
        <v/>
      </c>
      <c r="Q41" t="str">
        <f t="shared" si="2"/>
        <v>1138000,1,4000;</v>
      </c>
    </row>
    <row r="42" spans="1:17" x14ac:dyDescent="0.15">
      <c r="A42" t="s">
        <v>209</v>
      </c>
      <c r="B42" t="s">
        <v>233</v>
      </c>
      <c r="C42">
        <v>8</v>
      </c>
      <c r="D42" t="s">
        <v>286</v>
      </c>
      <c r="F42">
        <v>4000</v>
      </c>
      <c r="H42">
        <v>1</v>
      </c>
      <c r="J42">
        <v>1139</v>
      </c>
      <c r="L42">
        <v>1139000</v>
      </c>
      <c r="N42" t="str">
        <f t="shared" si="0"/>
        <v>1139000,1,4000</v>
      </c>
      <c r="O42" t="str">
        <f t="shared" si="1"/>
        <v/>
      </c>
      <c r="Q42" t="str">
        <f t="shared" si="2"/>
        <v>1139000,1,4000;</v>
      </c>
    </row>
    <row r="43" spans="1:17" x14ac:dyDescent="0.15">
      <c r="A43" t="s">
        <v>210</v>
      </c>
      <c r="B43" t="s">
        <v>233</v>
      </c>
      <c r="C43">
        <v>7</v>
      </c>
      <c r="D43" t="s">
        <v>277</v>
      </c>
      <c r="E43" t="s">
        <v>287</v>
      </c>
      <c r="F43">
        <v>3000</v>
      </c>
      <c r="G43">
        <v>3000</v>
      </c>
      <c r="H43">
        <v>1</v>
      </c>
      <c r="I43">
        <v>1</v>
      </c>
      <c r="J43">
        <v>1136</v>
      </c>
      <c r="K43">
        <v>1137</v>
      </c>
      <c r="L43">
        <v>1136000</v>
      </c>
      <c r="M43">
        <v>1137000</v>
      </c>
      <c r="N43" t="str">
        <f t="shared" si="0"/>
        <v>1136000,1,3000</v>
      </c>
      <c r="O43" t="str">
        <f t="shared" si="1"/>
        <v>1137000,1,3000</v>
      </c>
      <c r="Q43" t="str">
        <f t="shared" si="2"/>
        <v>1136000,1,3000;1137000,1,3000</v>
      </c>
    </row>
    <row r="44" spans="1:17" x14ac:dyDescent="0.15">
      <c r="A44" t="s">
        <v>183</v>
      </c>
      <c r="B44" t="s">
        <v>235</v>
      </c>
      <c r="C44">
        <v>8</v>
      </c>
      <c r="D44" t="s">
        <v>288</v>
      </c>
      <c r="F44">
        <v>4000</v>
      </c>
      <c r="H44">
        <v>1</v>
      </c>
      <c r="J44">
        <v>1140</v>
      </c>
      <c r="L44">
        <v>1140000</v>
      </c>
      <c r="N44" t="str">
        <f t="shared" si="0"/>
        <v>1140000,1,4000</v>
      </c>
      <c r="O44" t="str">
        <f t="shared" si="1"/>
        <v/>
      </c>
      <c r="Q44" t="str">
        <f t="shared" si="2"/>
        <v>1140000,1,4000;</v>
      </c>
    </row>
    <row r="45" spans="1:17" x14ac:dyDescent="0.15">
      <c r="A45" t="s">
        <v>186</v>
      </c>
      <c r="B45" t="s">
        <v>234</v>
      </c>
      <c r="C45">
        <v>7</v>
      </c>
      <c r="D45" t="s">
        <v>266</v>
      </c>
      <c r="E45" t="s">
        <v>289</v>
      </c>
      <c r="F45">
        <v>2000</v>
      </c>
      <c r="G45">
        <v>3000</v>
      </c>
      <c r="H45">
        <v>1</v>
      </c>
      <c r="I45">
        <v>1</v>
      </c>
      <c r="J45">
        <v>1125</v>
      </c>
      <c r="K45">
        <v>1151</v>
      </c>
      <c r="L45">
        <v>1125000</v>
      </c>
      <c r="M45">
        <v>1151000</v>
      </c>
      <c r="N45" t="str">
        <f t="shared" si="0"/>
        <v>1125000,1,2000</v>
      </c>
      <c r="O45" t="str">
        <f t="shared" si="1"/>
        <v>1151000,1,3000</v>
      </c>
      <c r="Q45" t="str">
        <f t="shared" si="2"/>
        <v>1125000,1,2000;1151000,1,3000</v>
      </c>
    </row>
    <row r="46" spans="1:17" x14ac:dyDescent="0.15">
      <c r="A46" t="s">
        <v>191</v>
      </c>
      <c r="B46" t="s">
        <v>235</v>
      </c>
      <c r="C46">
        <v>6</v>
      </c>
      <c r="D46" t="s">
        <v>290</v>
      </c>
      <c r="E46" t="s">
        <v>283</v>
      </c>
      <c r="F46">
        <v>2000</v>
      </c>
      <c r="G46">
        <v>3000</v>
      </c>
      <c r="H46">
        <v>1</v>
      </c>
      <c r="I46">
        <v>1</v>
      </c>
      <c r="J46">
        <v>1141</v>
      </c>
      <c r="K46">
        <v>1109</v>
      </c>
      <c r="L46">
        <v>1141000</v>
      </c>
      <c r="M46">
        <v>1109000</v>
      </c>
      <c r="N46" t="str">
        <f t="shared" si="0"/>
        <v>1141000,1,2000</v>
      </c>
      <c r="O46" t="str">
        <f t="shared" si="1"/>
        <v>1109000,1,3000</v>
      </c>
      <c r="Q46" t="str">
        <f t="shared" si="2"/>
        <v>1141000,1,2000;1109000,1,3000</v>
      </c>
    </row>
    <row r="47" spans="1:17" x14ac:dyDescent="0.15">
      <c r="A47" t="s">
        <v>192</v>
      </c>
      <c r="B47" t="s">
        <v>235</v>
      </c>
      <c r="C47">
        <v>2</v>
      </c>
      <c r="D47" t="s">
        <v>290</v>
      </c>
      <c r="F47">
        <v>4000</v>
      </c>
      <c r="H47">
        <v>1</v>
      </c>
      <c r="J47">
        <v>1141</v>
      </c>
      <c r="L47">
        <v>1141000</v>
      </c>
      <c r="N47" t="str">
        <f t="shared" si="0"/>
        <v>1141000,1,4000</v>
      </c>
      <c r="O47" t="str">
        <f t="shared" si="1"/>
        <v/>
      </c>
      <c r="Q47" t="str">
        <f t="shared" si="2"/>
        <v>1141000,1,4000;</v>
      </c>
    </row>
    <row r="48" spans="1:17" x14ac:dyDescent="0.15">
      <c r="A48" t="s">
        <v>199</v>
      </c>
      <c r="B48" t="s">
        <v>234</v>
      </c>
      <c r="C48">
        <v>5</v>
      </c>
      <c r="D48" t="s">
        <v>632</v>
      </c>
      <c r="F48">
        <v>4000</v>
      </c>
      <c r="H48">
        <v>1</v>
      </c>
      <c r="J48" s="14">
        <v>1142</v>
      </c>
      <c r="L48">
        <v>1142000</v>
      </c>
      <c r="N48" t="str">
        <f t="shared" si="0"/>
        <v>1142000,1,4000</v>
      </c>
      <c r="O48" t="str">
        <f t="shared" si="1"/>
        <v/>
      </c>
      <c r="Q48" t="str">
        <f t="shared" si="2"/>
        <v>1142000,1,4000;</v>
      </c>
    </row>
    <row r="49" spans="1:17" x14ac:dyDescent="0.15">
      <c r="A49" t="s">
        <v>201</v>
      </c>
      <c r="B49" t="s">
        <v>235</v>
      </c>
      <c r="C49">
        <v>4</v>
      </c>
      <c r="D49" t="s">
        <v>299</v>
      </c>
      <c r="F49">
        <v>4000</v>
      </c>
      <c r="H49">
        <v>1</v>
      </c>
      <c r="J49">
        <v>1143</v>
      </c>
      <c r="L49">
        <v>1143000</v>
      </c>
      <c r="N49" t="str">
        <f t="shared" si="0"/>
        <v>1143000,1,4000</v>
      </c>
      <c r="O49" t="str">
        <f t="shared" si="1"/>
        <v/>
      </c>
      <c r="Q49" t="str">
        <f t="shared" si="2"/>
        <v>1143000,1,4000;</v>
      </c>
    </row>
    <row r="50" spans="1:17" x14ac:dyDescent="0.15">
      <c r="A50" t="s">
        <v>214</v>
      </c>
      <c r="B50" t="s">
        <v>235</v>
      </c>
      <c r="C50">
        <v>1</v>
      </c>
      <c r="D50" t="s">
        <v>291</v>
      </c>
      <c r="F50">
        <v>4000</v>
      </c>
      <c r="H50">
        <v>1</v>
      </c>
      <c r="J50">
        <v>1144</v>
      </c>
      <c r="L50">
        <v>1144000</v>
      </c>
      <c r="N50" t="str">
        <f t="shared" si="0"/>
        <v>1144000,1,4000</v>
      </c>
      <c r="O50" t="str">
        <f t="shared" si="1"/>
        <v/>
      </c>
      <c r="Q50" t="str">
        <f t="shared" si="2"/>
        <v>1144000,1,4000;</v>
      </c>
    </row>
    <row r="51" spans="1:17" x14ac:dyDescent="0.15">
      <c r="A51" t="s">
        <v>222</v>
      </c>
      <c r="B51" t="s">
        <v>235</v>
      </c>
      <c r="C51">
        <v>3</v>
      </c>
      <c r="D51" t="s">
        <v>633</v>
      </c>
      <c r="F51">
        <v>4000</v>
      </c>
      <c r="H51">
        <v>1</v>
      </c>
      <c r="J51">
        <v>1145</v>
      </c>
      <c r="L51">
        <v>1145000</v>
      </c>
      <c r="N51" t="str">
        <f t="shared" si="0"/>
        <v>1145000,1,4000</v>
      </c>
      <c r="O51" t="str">
        <f t="shared" si="1"/>
        <v/>
      </c>
      <c r="Q51" t="str">
        <f t="shared" si="2"/>
        <v>1145000,1,4000;</v>
      </c>
    </row>
    <row r="52" spans="1:17" x14ac:dyDescent="0.15">
      <c r="A52" t="s">
        <v>179</v>
      </c>
      <c r="B52" t="s">
        <v>236</v>
      </c>
      <c r="C52">
        <v>2</v>
      </c>
      <c r="D52" t="s">
        <v>634</v>
      </c>
      <c r="E52" t="s">
        <v>334</v>
      </c>
      <c r="F52">
        <v>2000</v>
      </c>
      <c r="G52">
        <v>3000</v>
      </c>
      <c r="H52">
        <v>1</v>
      </c>
      <c r="J52">
        <v>1129</v>
      </c>
      <c r="K52" s="14">
        <v>1113</v>
      </c>
      <c r="L52">
        <v>1129000</v>
      </c>
      <c r="M52">
        <v>1113000</v>
      </c>
      <c r="N52" t="str">
        <f t="shared" si="0"/>
        <v>1129000,1,2000</v>
      </c>
      <c r="O52" t="str">
        <f t="shared" si="1"/>
        <v>1113000,1,3000</v>
      </c>
      <c r="Q52" t="str">
        <f t="shared" si="2"/>
        <v>1129000,1,2000;1113000,1,3000</v>
      </c>
    </row>
    <row r="53" spans="1:17" x14ac:dyDescent="0.15">
      <c r="A53" t="s">
        <v>182</v>
      </c>
      <c r="B53" t="s">
        <v>236</v>
      </c>
      <c r="C53">
        <v>5</v>
      </c>
      <c r="D53" t="s">
        <v>294</v>
      </c>
      <c r="F53">
        <v>4000</v>
      </c>
      <c r="H53">
        <v>1</v>
      </c>
      <c r="J53">
        <v>1146</v>
      </c>
      <c r="L53">
        <v>1146000</v>
      </c>
      <c r="N53" t="str">
        <f t="shared" si="0"/>
        <v>1146000,1,4000</v>
      </c>
      <c r="O53" t="str">
        <f t="shared" si="1"/>
        <v/>
      </c>
      <c r="Q53" t="str">
        <f t="shared" si="2"/>
        <v>1146000,1,4000;</v>
      </c>
    </row>
    <row r="54" spans="1:17" x14ac:dyDescent="0.15">
      <c r="A54" t="s">
        <v>184</v>
      </c>
      <c r="B54" t="s">
        <v>236</v>
      </c>
      <c r="C54">
        <v>3</v>
      </c>
      <c r="D54" t="s">
        <v>293</v>
      </c>
      <c r="F54">
        <v>4000</v>
      </c>
      <c r="H54">
        <v>1</v>
      </c>
      <c r="J54">
        <v>1147</v>
      </c>
      <c r="L54">
        <v>1147000</v>
      </c>
      <c r="N54" t="str">
        <f t="shared" si="0"/>
        <v>1147000,1,4000</v>
      </c>
      <c r="O54" t="str">
        <f t="shared" si="1"/>
        <v/>
      </c>
      <c r="Q54" t="str">
        <f t="shared" si="2"/>
        <v>1147000,1,4000;</v>
      </c>
    </row>
    <row r="55" spans="1:17" x14ac:dyDescent="0.15">
      <c r="A55" t="s">
        <v>193</v>
      </c>
      <c r="B55" t="s">
        <v>236</v>
      </c>
      <c r="C55">
        <v>7</v>
      </c>
      <c r="D55" s="13" t="s">
        <v>442</v>
      </c>
      <c r="F55">
        <v>4000</v>
      </c>
      <c r="H55">
        <v>1</v>
      </c>
      <c r="J55">
        <v>1148</v>
      </c>
      <c r="L55">
        <v>1148000</v>
      </c>
      <c r="N55" t="str">
        <f t="shared" si="0"/>
        <v>1148000,1,4000</v>
      </c>
      <c r="O55" t="str">
        <f t="shared" si="1"/>
        <v/>
      </c>
      <c r="Q55" t="str">
        <f t="shared" si="2"/>
        <v>1148000,1,4000;</v>
      </c>
    </row>
    <row r="56" spans="1:17" x14ac:dyDescent="0.15">
      <c r="A56" t="s">
        <v>196</v>
      </c>
      <c r="B56" t="s">
        <v>236</v>
      </c>
      <c r="C56">
        <v>1</v>
      </c>
      <c r="D56" t="s">
        <v>253</v>
      </c>
      <c r="F56">
        <v>4000</v>
      </c>
      <c r="H56">
        <v>1</v>
      </c>
      <c r="J56">
        <v>1117</v>
      </c>
      <c r="L56">
        <v>1117000</v>
      </c>
      <c r="N56" t="str">
        <f t="shared" si="0"/>
        <v>1117000,1,4000</v>
      </c>
      <c r="O56" t="str">
        <f t="shared" si="1"/>
        <v/>
      </c>
      <c r="Q56" t="str">
        <f t="shared" si="2"/>
        <v>1117000,1,4000;</v>
      </c>
    </row>
    <row r="57" spans="1:17" x14ac:dyDescent="0.15">
      <c r="A57" t="s">
        <v>217</v>
      </c>
      <c r="B57" t="s">
        <v>236</v>
      </c>
      <c r="C57">
        <v>4</v>
      </c>
      <c r="D57" t="s">
        <v>295</v>
      </c>
      <c r="F57">
        <v>4000</v>
      </c>
      <c r="H57">
        <v>1</v>
      </c>
      <c r="J57">
        <v>1149</v>
      </c>
      <c r="L57">
        <v>1149000</v>
      </c>
      <c r="N57" t="str">
        <f t="shared" si="0"/>
        <v>1149000,1,4000</v>
      </c>
      <c r="O57" t="str">
        <f t="shared" si="1"/>
        <v/>
      </c>
      <c r="Q57" t="str">
        <f t="shared" si="2"/>
        <v>1149000,1,4000;</v>
      </c>
    </row>
    <row r="58" spans="1:17" x14ac:dyDescent="0.15">
      <c r="A58" t="s">
        <v>219</v>
      </c>
      <c r="B58" t="s">
        <v>236</v>
      </c>
      <c r="C58">
        <v>6</v>
      </c>
      <c r="D58" t="s">
        <v>308</v>
      </c>
      <c r="F58">
        <v>4000</v>
      </c>
      <c r="H58">
        <v>1</v>
      </c>
      <c r="J58">
        <v>1150</v>
      </c>
      <c r="L58">
        <v>1150000</v>
      </c>
      <c r="N58" t="str">
        <f t="shared" si="0"/>
        <v>1150000,1,4000</v>
      </c>
      <c r="O58" t="str">
        <f t="shared" si="1"/>
        <v/>
      </c>
      <c r="Q58" t="str">
        <f t="shared" si="2"/>
        <v>1150000,1,4000;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workbookViewId="0">
      <selection activeCell="AA17" sqref="AA17"/>
    </sheetView>
  </sheetViews>
  <sheetFormatPr defaultRowHeight="13.5" x14ac:dyDescent="0.15"/>
  <cols>
    <col min="7" max="7" width="9" customWidth="1"/>
  </cols>
  <sheetData>
    <row r="1" spans="1:33" x14ac:dyDescent="0.15">
      <c r="J1" t="s">
        <v>876</v>
      </c>
      <c r="X1" t="s">
        <v>515</v>
      </c>
      <c r="Y1">
        <v>51</v>
      </c>
      <c r="Z1" t="s">
        <v>535</v>
      </c>
      <c r="AA1">
        <v>60</v>
      </c>
      <c r="AB1" t="s">
        <v>532</v>
      </c>
      <c r="AC1">
        <v>70</v>
      </c>
      <c r="AD1" t="s">
        <v>509</v>
      </c>
      <c r="AE1">
        <v>90</v>
      </c>
      <c r="AG1" s="19" t="s">
        <v>515</v>
      </c>
    </row>
    <row r="2" spans="1:33" x14ac:dyDescent="0.15">
      <c r="A2" t="s">
        <v>445</v>
      </c>
      <c r="B2" t="s">
        <v>770</v>
      </c>
      <c r="C2" t="s">
        <v>277</v>
      </c>
      <c r="F2">
        <f>INT(G2-J2/2)</f>
        <v>64</v>
      </c>
      <c r="G2">
        <f>VLOOKUP(K2,装备属性!$A$3:$H$32,6,FALSE)</f>
        <v>17</v>
      </c>
      <c r="H2">
        <f>INT(G2/2)</f>
        <v>8</v>
      </c>
      <c r="I2">
        <f>SUM(Q2:T2)</f>
        <v>102</v>
      </c>
      <c r="J2">
        <f>H2-I2</f>
        <v>-94</v>
      </c>
      <c r="K2" t="s">
        <v>445</v>
      </c>
      <c r="L2">
        <v>1</v>
      </c>
      <c r="M2" t="s">
        <v>883</v>
      </c>
      <c r="N2" t="s">
        <v>884</v>
      </c>
      <c r="Q2">
        <f>IF(M2=0,"",VLOOKUP(M2,$A$34:$B$86,2,FALSE))</f>
        <v>51</v>
      </c>
      <c r="R2">
        <f t="shared" ref="R2:T2" si="0">IF(N2=0,"",VLOOKUP(N2,$A$34:$B$86,2,FALSE))</f>
        <v>51</v>
      </c>
      <c r="S2" t="str">
        <f t="shared" si="0"/>
        <v/>
      </c>
      <c r="T2" t="str">
        <f t="shared" si="0"/>
        <v/>
      </c>
      <c r="U2" t="s">
        <v>669</v>
      </c>
      <c r="V2" t="s">
        <v>658</v>
      </c>
      <c r="X2" t="s">
        <v>527</v>
      </c>
      <c r="Y2">
        <v>44</v>
      </c>
      <c r="Z2" t="s">
        <v>555</v>
      </c>
      <c r="AA2">
        <v>75</v>
      </c>
      <c r="AB2" t="s">
        <v>530</v>
      </c>
      <c r="AC2">
        <v>70</v>
      </c>
      <c r="AD2" t="s">
        <v>434</v>
      </c>
      <c r="AE2">
        <v>75</v>
      </c>
      <c r="AG2" s="19" t="s">
        <v>555</v>
      </c>
    </row>
    <row r="3" spans="1:33" x14ac:dyDescent="0.15">
      <c r="A3" t="s">
        <v>449</v>
      </c>
      <c r="B3" t="s">
        <v>771</v>
      </c>
      <c r="C3" t="s">
        <v>770</v>
      </c>
      <c r="D3" t="s">
        <v>782</v>
      </c>
      <c r="E3" t="s">
        <v>782</v>
      </c>
      <c r="F3">
        <f t="shared" ref="F3:F32" si="1">INT(G3-J3/2)</f>
        <v>49</v>
      </c>
      <c r="G3">
        <f>VLOOKUP(K3,装备属性!$A$3:$H$32,6,FALSE)</f>
        <v>0</v>
      </c>
      <c r="H3">
        <f t="shared" ref="H3:H32" si="2">INT(G3/2)</f>
        <v>0</v>
      </c>
      <c r="I3">
        <f t="shared" ref="I3:I32" si="3">SUM(Q3:T3)</f>
        <v>99</v>
      </c>
      <c r="J3">
        <f t="shared" ref="J3:J32" si="4">H3-I3</f>
        <v>-99</v>
      </c>
      <c r="K3" s="21" t="s">
        <v>462</v>
      </c>
      <c r="L3">
        <v>1</v>
      </c>
      <c r="M3" t="s">
        <v>882</v>
      </c>
      <c r="N3" t="s">
        <v>525</v>
      </c>
      <c r="Q3">
        <f t="shared" ref="Q3:Q31" si="5">IF(M3=0,"",VLOOKUP(M3,$A$34:$B$86,2,FALSE))</f>
        <v>44</v>
      </c>
      <c r="R3">
        <f t="shared" ref="R3:R22" si="6">IF(N3=0,"",VLOOKUP(N3,$A$34:$B$86,2,FALSE))</f>
        <v>55</v>
      </c>
      <c r="S3" t="str">
        <f t="shared" ref="S3:S22" si="7">IF(O3=0,"",VLOOKUP(O3,$A$34:$B$86,2,FALSE))</f>
        <v/>
      </c>
      <c r="T3" t="str">
        <f t="shared" ref="T3:T31" si="8">IF(P3=0,"",VLOOKUP(P3,$A$34:$B$86,2,FALSE))</f>
        <v/>
      </c>
      <c r="U3" t="s">
        <v>657</v>
      </c>
      <c r="V3" t="s">
        <v>668</v>
      </c>
      <c r="X3" t="s">
        <v>499</v>
      </c>
      <c r="Y3">
        <v>44</v>
      </c>
      <c r="Z3" t="s">
        <v>525</v>
      </c>
      <c r="AA3">
        <v>55</v>
      </c>
      <c r="AB3" t="s">
        <v>557</v>
      </c>
      <c r="AC3">
        <v>72</v>
      </c>
      <c r="AD3" t="s">
        <v>561</v>
      </c>
      <c r="AE3">
        <v>82</v>
      </c>
      <c r="AG3" s="19" t="s">
        <v>527</v>
      </c>
    </row>
    <row r="4" spans="1:33" x14ac:dyDescent="0.15">
      <c r="A4" t="s">
        <v>460</v>
      </c>
      <c r="B4" t="s">
        <v>773</v>
      </c>
      <c r="C4" t="s">
        <v>807</v>
      </c>
      <c r="F4">
        <f t="shared" si="1"/>
        <v>60</v>
      </c>
      <c r="G4">
        <f>VLOOKUP(K4,装备属性!$A$3:$H$32,6,FALSE)</f>
        <v>0</v>
      </c>
      <c r="H4">
        <f t="shared" si="2"/>
        <v>0</v>
      </c>
      <c r="I4">
        <f t="shared" si="3"/>
        <v>120</v>
      </c>
      <c r="J4">
        <f t="shared" si="4"/>
        <v>-120</v>
      </c>
      <c r="K4" s="21" t="s">
        <v>463</v>
      </c>
      <c r="L4">
        <v>1</v>
      </c>
      <c r="M4" t="s">
        <v>554</v>
      </c>
      <c r="N4" t="s">
        <v>525</v>
      </c>
      <c r="Q4">
        <f t="shared" si="5"/>
        <v>65</v>
      </c>
      <c r="R4">
        <f t="shared" si="6"/>
        <v>55</v>
      </c>
      <c r="S4" t="str">
        <f t="shared" si="7"/>
        <v/>
      </c>
      <c r="T4" t="str">
        <f t="shared" si="8"/>
        <v/>
      </c>
      <c r="U4" t="s">
        <v>664</v>
      </c>
      <c r="V4" t="s">
        <v>659</v>
      </c>
      <c r="X4" t="s">
        <v>539</v>
      </c>
      <c r="Y4">
        <v>51</v>
      </c>
      <c r="Z4" t="s">
        <v>559</v>
      </c>
      <c r="AA4">
        <v>70</v>
      </c>
      <c r="AB4" t="s">
        <v>526</v>
      </c>
      <c r="AC4">
        <v>65</v>
      </c>
      <c r="AD4" t="s">
        <v>536</v>
      </c>
      <c r="AE4">
        <v>90</v>
      </c>
      <c r="AG4" s="19" t="s">
        <v>554</v>
      </c>
    </row>
    <row r="5" spans="1:33" x14ac:dyDescent="0.15">
      <c r="A5" t="s">
        <v>369</v>
      </c>
      <c r="B5" t="s">
        <v>779</v>
      </c>
      <c r="C5" t="s">
        <v>785</v>
      </c>
      <c r="D5" t="s">
        <v>530</v>
      </c>
      <c r="F5">
        <f t="shared" si="1"/>
        <v>105</v>
      </c>
      <c r="G5">
        <f>VLOOKUP(K5,装备属性!$A$3:$H$32,6,FALSE)</f>
        <v>22</v>
      </c>
      <c r="H5">
        <f t="shared" si="2"/>
        <v>11</v>
      </c>
      <c r="I5">
        <f t="shared" si="3"/>
        <v>177</v>
      </c>
      <c r="J5">
        <f t="shared" si="4"/>
        <v>-166</v>
      </c>
      <c r="K5" t="s">
        <v>449</v>
      </c>
      <c r="L5">
        <v>2</v>
      </c>
      <c r="M5" s="18" t="s">
        <v>555</v>
      </c>
      <c r="N5" s="18" t="s">
        <v>515</v>
      </c>
      <c r="O5" s="18" t="s">
        <v>539</v>
      </c>
      <c r="P5" s="12"/>
      <c r="Q5">
        <f t="shared" si="5"/>
        <v>75</v>
      </c>
      <c r="R5">
        <f t="shared" si="6"/>
        <v>51</v>
      </c>
      <c r="S5">
        <f t="shared" si="7"/>
        <v>51</v>
      </c>
      <c r="T5" t="str">
        <f t="shared" si="8"/>
        <v/>
      </c>
      <c r="U5" t="s">
        <v>661</v>
      </c>
      <c r="V5" t="s">
        <v>666</v>
      </c>
      <c r="X5" t="s">
        <v>524</v>
      </c>
      <c r="Y5">
        <v>60</v>
      </c>
      <c r="Z5" t="s">
        <v>554</v>
      </c>
      <c r="AA5">
        <v>65</v>
      </c>
      <c r="AB5" t="s">
        <v>528</v>
      </c>
      <c r="AC5">
        <v>82</v>
      </c>
      <c r="AD5" t="s">
        <v>534</v>
      </c>
      <c r="AE5">
        <v>110</v>
      </c>
      <c r="AG5" s="19" t="s">
        <v>539</v>
      </c>
    </row>
    <row r="6" spans="1:33" x14ac:dyDescent="0.15">
      <c r="A6" t="s">
        <v>446</v>
      </c>
      <c r="B6" t="s">
        <v>774</v>
      </c>
      <c r="C6" t="s">
        <v>786</v>
      </c>
      <c r="D6" t="s">
        <v>561</v>
      </c>
      <c r="F6">
        <f t="shared" si="1"/>
        <v>70</v>
      </c>
      <c r="G6">
        <f>VLOOKUP(K6,装备属性!$A$3:$H$32,6,FALSE)</f>
        <v>0</v>
      </c>
      <c r="H6">
        <f t="shared" si="2"/>
        <v>0</v>
      </c>
      <c r="I6">
        <f t="shared" si="3"/>
        <v>140</v>
      </c>
      <c r="J6">
        <f t="shared" si="4"/>
        <v>-140</v>
      </c>
      <c r="K6" t="s">
        <v>465</v>
      </c>
      <c r="L6">
        <v>2</v>
      </c>
      <c r="M6" t="s">
        <v>559</v>
      </c>
      <c r="N6" t="s">
        <v>564</v>
      </c>
      <c r="Q6">
        <f t="shared" si="5"/>
        <v>70</v>
      </c>
      <c r="R6">
        <f t="shared" si="6"/>
        <v>70</v>
      </c>
      <c r="S6" t="str">
        <f t="shared" si="7"/>
        <v/>
      </c>
      <c r="T6" t="str">
        <f t="shared" si="8"/>
        <v/>
      </c>
      <c r="U6" t="s">
        <v>662</v>
      </c>
      <c r="V6" t="s">
        <v>677</v>
      </c>
      <c r="AG6" s="19" t="s">
        <v>541</v>
      </c>
    </row>
    <row r="7" spans="1:33" x14ac:dyDescent="0.15">
      <c r="A7" t="s">
        <v>457</v>
      </c>
      <c r="B7" t="s">
        <v>775</v>
      </c>
      <c r="C7" t="s">
        <v>775</v>
      </c>
      <c r="D7" t="s">
        <v>782</v>
      </c>
      <c r="F7">
        <f t="shared" si="1"/>
        <v>69</v>
      </c>
      <c r="G7">
        <f>VLOOKUP(K7,装备属性!$A$3:$H$32,6,FALSE)</f>
        <v>0</v>
      </c>
      <c r="H7">
        <f t="shared" si="2"/>
        <v>0</v>
      </c>
      <c r="I7">
        <f t="shared" si="3"/>
        <v>138</v>
      </c>
      <c r="J7">
        <f t="shared" si="4"/>
        <v>-138</v>
      </c>
      <c r="K7" t="s">
        <v>886</v>
      </c>
      <c r="L7">
        <v>2</v>
      </c>
      <c r="M7" t="s">
        <v>885</v>
      </c>
      <c r="N7" t="s">
        <v>515</v>
      </c>
      <c r="Q7">
        <f t="shared" si="5"/>
        <v>87</v>
      </c>
      <c r="R7">
        <f t="shared" si="6"/>
        <v>51</v>
      </c>
      <c r="S7" t="str">
        <f t="shared" si="7"/>
        <v/>
      </c>
      <c r="T7" t="str">
        <f t="shared" si="8"/>
        <v/>
      </c>
      <c r="U7" t="s">
        <v>663</v>
      </c>
      <c r="V7" t="s">
        <v>670</v>
      </c>
      <c r="AG7" s="19" t="s">
        <v>525</v>
      </c>
    </row>
    <row r="8" spans="1:33" x14ac:dyDescent="0.15">
      <c r="A8" t="s">
        <v>451</v>
      </c>
      <c r="B8" t="s">
        <v>776</v>
      </c>
      <c r="C8" t="s">
        <v>787</v>
      </c>
      <c r="D8" t="s">
        <v>787</v>
      </c>
      <c r="F8">
        <f t="shared" si="1"/>
        <v>124</v>
      </c>
      <c r="G8">
        <f>VLOOKUP(K8,装备属性!$A$3:$H$32,6,FALSE)</f>
        <v>29</v>
      </c>
      <c r="H8">
        <f t="shared" si="2"/>
        <v>14</v>
      </c>
      <c r="I8">
        <f t="shared" si="3"/>
        <v>205</v>
      </c>
      <c r="J8">
        <f t="shared" si="4"/>
        <v>-191</v>
      </c>
      <c r="K8" t="s">
        <v>460</v>
      </c>
      <c r="L8">
        <v>3</v>
      </c>
      <c r="M8" t="s">
        <v>881</v>
      </c>
      <c r="N8" t="s">
        <v>566</v>
      </c>
      <c r="O8" t="s">
        <v>525</v>
      </c>
      <c r="Q8">
        <f t="shared" si="5"/>
        <v>70</v>
      </c>
      <c r="R8">
        <f t="shared" si="6"/>
        <v>80</v>
      </c>
      <c r="S8">
        <f t="shared" si="7"/>
        <v>55</v>
      </c>
      <c r="T8" t="str">
        <f t="shared" si="8"/>
        <v/>
      </c>
      <c r="AG8" s="19" t="s">
        <v>789</v>
      </c>
    </row>
    <row r="9" spans="1:33" x14ac:dyDescent="0.15">
      <c r="A9" t="s">
        <v>458</v>
      </c>
      <c r="B9" t="s">
        <v>777</v>
      </c>
      <c r="C9" t="s">
        <v>533</v>
      </c>
      <c r="F9">
        <f t="shared" si="1"/>
        <v>144</v>
      </c>
      <c r="G9">
        <f>VLOOKUP(K9,装备属性!$A$3:$H$32,6,FALSE)</f>
        <v>32</v>
      </c>
      <c r="H9">
        <f t="shared" si="2"/>
        <v>16</v>
      </c>
      <c r="I9">
        <f t="shared" si="3"/>
        <v>240</v>
      </c>
      <c r="J9">
        <f t="shared" si="4"/>
        <v>-224</v>
      </c>
      <c r="K9" t="s">
        <v>829</v>
      </c>
      <c r="L9">
        <v>3</v>
      </c>
      <c r="M9" s="12" t="s">
        <v>881</v>
      </c>
      <c r="N9" t="s">
        <v>533</v>
      </c>
      <c r="O9" t="s">
        <v>530</v>
      </c>
      <c r="Q9">
        <f t="shared" si="5"/>
        <v>70</v>
      </c>
      <c r="R9">
        <f>IF(N9=0,"",VLOOKUP(N9,$A$34:$B$86,2,FALSE))</f>
        <v>100</v>
      </c>
      <c r="S9">
        <f>IF(O9=0,"",VLOOKUP(O9,$A$34:$B$86,2,FALSE))</f>
        <v>70</v>
      </c>
      <c r="T9" t="str">
        <f t="shared" si="8"/>
        <v/>
      </c>
      <c r="U9" t="s">
        <v>673</v>
      </c>
      <c r="V9" t="s">
        <v>679</v>
      </c>
      <c r="X9" t="s">
        <v>553</v>
      </c>
      <c r="Y9">
        <v>110</v>
      </c>
      <c r="Z9" t="s">
        <v>556</v>
      </c>
      <c r="AA9">
        <v>130</v>
      </c>
      <c r="AB9" t="s">
        <v>516</v>
      </c>
      <c r="AC9">
        <v>170</v>
      </c>
      <c r="AD9" t="s">
        <v>517</v>
      </c>
      <c r="AE9">
        <v>200</v>
      </c>
      <c r="AG9" s="19" t="s">
        <v>529</v>
      </c>
    </row>
    <row r="10" spans="1:33" x14ac:dyDescent="0.15">
      <c r="A10" t="s">
        <v>448</v>
      </c>
      <c r="B10" t="s">
        <v>774</v>
      </c>
      <c r="C10" t="s">
        <v>790</v>
      </c>
      <c r="F10">
        <f t="shared" si="1"/>
        <v>151</v>
      </c>
      <c r="G10">
        <f>VLOOKUP(K10,装备属性!$A$3:$H$32,6,FALSE)</f>
        <v>36</v>
      </c>
      <c r="H10">
        <f t="shared" si="2"/>
        <v>18</v>
      </c>
      <c r="I10">
        <f t="shared" si="3"/>
        <v>249</v>
      </c>
      <c r="J10">
        <f t="shared" si="4"/>
        <v>-231</v>
      </c>
      <c r="K10" t="s">
        <v>446</v>
      </c>
      <c r="L10">
        <v>3</v>
      </c>
      <c r="M10" t="s">
        <v>445</v>
      </c>
      <c r="N10" t="s">
        <v>526</v>
      </c>
      <c r="O10" t="s">
        <v>561</v>
      </c>
      <c r="Q10">
        <f t="shared" si="5"/>
        <v>102</v>
      </c>
      <c r="R10">
        <f t="shared" si="6"/>
        <v>65</v>
      </c>
      <c r="S10">
        <f t="shared" si="7"/>
        <v>82</v>
      </c>
      <c r="T10" t="str">
        <f t="shared" si="8"/>
        <v/>
      </c>
      <c r="U10" t="s">
        <v>676</v>
      </c>
      <c r="V10" t="s">
        <v>680</v>
      </c>
      <c r="X10" t="s">
        <v>812</v>
      </c>
      <c r="Y10">
        <v>100</v>
      </c>
      <c r="Z10" t="s">
        <v>558</v>
      </c>
      <c r="AA10">
        <v>130</v>
      </c>
      <c r="AB10" t="s">
        <v>541</v>
      </c>
      <c r="AC10">
        <v>170</v>
      </c>
      <c r="AD10" t="s">
        <v>548</v>
      </c>
      <c r="AE10">
        <v>200</v>
      </c>
      <c r="AG10" s="19" t="s">
        <v>523</v>
      </c>
    </row>
    <row r="11" spans="1:33" x14ac:dyDescent="0.15">
      <c r="A11" t="s">
        <v>450</v>
      </c>
      <c r="B11" t="s">
        <v>776</v>
      </c>
      <c r="C11" t="s">
        <v>776</v>
      </c>
      <c r="D11" t="s">
        <v>787</v>
      </c>
      <c r="F11">
        <f t="shared" si="1"/>
        <v>98</v>
      </c>
      <c r="G11">
        <f>VLOOKUP(K11,装备属性!$A$3:$H$32,6,FALSE)</f>
        <v>0</v>
      </c>
      <c r="H11">
        <f t="shared" si="2"/>
        <v>0</v>
      </c>
      <c r="I11">
        <f t="shared" si="3"/>
        <v>196</v>
      </c>
      <c r="J11">
        <f t="shared" si="4"/>
        <v>-196</v>
      </c>
      <c r="K11" t="s">
        <v>468</v>
      </c>
      <c r="L11">
        <v>3</v>
      </c>
      <c r="M11" t="s">
        <v>462</v>
      </c>
      <c r="N11" t="s">
        <v>528</v>
      </c>
      <c r="Q11">
        <f t="shared" si="5"/>
        <v>114</v>
      </c>
      <c r="R11">
        <f t="shared" si="6"/>
        <v>82</v>
      </c>
      <c r="S11" t="str">
        <f t="shared" si="7"/>
        <v/>
      </c>
      <c r="T11" t="str">
        <f t="shared" si="8"/>
        <v/>
      </c>
      <c r="U11" t="s">
        <v>675</v>
      </c>
      <c r="V11" t="s">
        <v>681</v>
      </c>
      <c r="X11" t="s">
        <v>443</v>
      </c>
      <c r="Y11">
        <v>110</v>
      </c>
      <c r="Z11" t="s">
        <v>506</v>
      </c>
      <c r="AA11">
        <v>120</v>
      </c>
      <c r="AB11" t="s">
        <v>828</v>
      </c>
      <c r="AC11">
        <v>170</v>
      </c>
      <c r="AD11" t="s">
        <v>792</v>
      </c>
      <c r="AE11">
        <v>210</v>
      </c>
      <c r="AG11" s="19" t="s">
        <v>537</v>
      </c>
    </row>
    <row r="12" spans="1:33" x14ac:dyDescent="0.15">
      <c r="A12" t="s">
        <v>461</v>
      </c>
      <c r="B12" t="s">
        <v>778</v>
      </c>
      <c r="C12" t="s">
        <v>807</v>
      </c>
      <c r="F12">
        <f t="shared" si="1"/>
        <v>102</v>
      </c>
      <c r="G12">
        <f>VLOOKUP(K12,装备属性!$A$3:$H$32,6,FALSE)</f>
        <v>0</v>
      </c>
      <c r="H12">
        <f t="shared" si="2"/>
        <v>0</v>
      </c>
      <c r="I12">
        <f t="shared" si="3"/>
        <v>204</v>
      </c>
      <c r="J12">
        <f t="shared" si="4"/>
        <v>-204</v>
      </c>
      <c r="K12" t="s">
        <v>469</v>
      </c>
      <c r="L12">
        <v>4</v>
      </c>
      <c r="M12" t="s">
        <v>881</v>
      </c>
      <c r="N12" t="s">
        <v>536</v>
      </c>
      <c r="O12" s="12" t="s">
        <v>527</v>
      </c>
      <c r="Q12">
        <f t="shared" si="5"/>
        <v>70</v>
      </c>
      <c r="R12">
        <f t="shared" si="6"/>
        <v>90</v>
      </c>
      <c r="S12">
        <f t="shared" si="7"/>
        <v>44</v>
      </c>
      <c r="T12" t="str">
        <f t="shared" si="8"/>
        <v/>
      </c>
      <c r="U12" t="s">
        <v>809</v>
      </c>
      <c r="V12" t="s">
        <v>682</v>
      </c>
      <c r="X12" t="s">
        <v>523</v>
      </c>
      <c r="Y12">
        <v>120</v>
      </c>
      <c r="Z12" t="s">
        <v>507</v>
      </c>
      <c r="AA12">
        <v>120</v>
      </c>
      <c r="AB12" t="s">
        <v>543</v>
      </c>
      <c r="AC12">
        <v>200</v>
      </c>
      <c r="AD12" t="s">
        <v>519</v>
      </c>
      <c r="AE12">
        <v>232</v>
      </c>
      <c r="AG12" s="19" t="s">
        <v>443</v>
      </c>
    </row>
    <row r="13" spans="1:33" x14ac:dyDescent="0.15">
      <c r="A13" t="s">
        <v>780</v>
      </c>
      <c r="B13" t="s">
        <v>461</v>
      </c>
      <c r="C13" t="s">
        <v>782</v>
      </c>
      <c r="F13">
        <f t="shared" si="1"/>
        <v>153</v>
      </c>
      <c r="G13">
        <f>VLOOKUP(K13,装备属性!$A$3:$H$32,6,FALSE)</f>
        <v>36</v>
      </c>
      <c r="H13">
        <f t="shared" si="2"/>
        <v>18</v>
      </c>
      <c r="I13">
        <f t="shared" si="3"/>
        <v>252</v>
      </c>
      <c r="J13">
        <f t="shared" si="4"/>
        <v>-234</v>
      </c>
      <c r="K13" t="s">
        <v>451</v>
      </c>
      <c r="L13">
        <v>4</v>
      </c>
      <c r="M13" t="s">
        <v>449</v>
      </c>
      <c r="N13" t="s">
        <v>434</v>
      </c>
      <c r="O13" s="12"/>
      <c r="Q13">
        <f t="shared" si="5"/>
        <v>177</v>
      </c>
      <c r="R13">
        <f t="shared" si="6"/>
        <v>75</v>
      </c>
      <c r="S13" t="str">
        <f t="shared" si="7"/>
        <v/>
      </c>
      <c r="T13" t="str">
        <f t="shared" si="8"/>
        <v/>
      </c>
      <c r="U13" t="s">
        <v>671</v>
      </c>
      <c r="V13" t="s">
        <v>683</v>
      </c>
      <c r="X13" t="s">
        <v>537</v>
      </c>
      <c r="Y13">
        <v>134</v>
      </c>
      <c r="Z13" t="s">
        <v>789</v>
      </c>
      <c r="AA13">
        <v>160</v>
      </c>
      <c r="AG13" s="19" t="s">
        <v>524</v>
      </c>
    </row>
    <row r="14" spans="1:33" x14ac:dyDescent="0.15">
      <c r="A14" t="s">
        <v>371</v>
      </c>
      <c r="B14" t="s">
        <v>777</v>
      </c>
      <c r="C14" t="s">
        <v>795</v>
      </c>
      <c r="F14">
        <f t="shared" si="1"/>
        <v>106</v>
      </c>
      <c r="G14">
        <f>VLOOKUP(K14,装备属性!$A$3:$H$32,6,FALSE)</f>
        <v>0</v>
      </c>
      <c r="H14">
        <f t="shared" si="2"/>
        <v>0</v>
      </c>
      <c r="I14">
        <f t="shared" si="3"/>
        <v>213</v>
      </c>
      <c r="J14">
        <f t="shared" si="4"/>
        <v>-213</v>
      </c>
      <c r="K14" t="s">
        <v>464</v>
      </c>
      <c r="L14">
        <v>4</v>
      </c>
      <c r="M14" t="s">
        <v>463</v>
      </c>
      <c r="N14" t="s">
        <v>434</v>
      </c>
      <c r="O14" t="s">
        <v>515</v>
      </c>
      <c r="Q14">
        <f t="shared" si="5"/>
        <v>87</v>
      </c>
      <c r="R14">
        <f t="shared" si="6"/>
        <v>75</v>
      </c>
      <c r="S14">
        <f t="shared" si="7"/>
        <v>51</v>
      </c>
      <c r="T14" t="str">
        <f t="shared" si="8"/>
        <v/>
      </c>
      <c r="U14" t="s">
        <v>678</v>
      </c>
      <c r="V14" t="s">
        <v>684</v>
      </c>
      <c r="AG14" s="19" t="s">
        <v>559</v>
      </c>
    </row>
    <row r="15" spans="1:33" x14ac:dyDescent="0.15">
      <c r="A15" t="s">
        <v>447</v>
      </c>
      <c r="B15" t="s">
        <v>774</v>
      </c>
      <c r="C15" t="s">
        <v>794</v>
      </c>
      <c r="D15" t="s">
        <v>794</v>
      </c>
      <c r="E15" t="s">
        <v>795</v>
      </c>
      <c r="F15">
        <f t="shared" si="1"/>
        <v>139</v>
      </c>
      <c r="G15">
        <f>VLOOKUP(K15,装备属性!$A$3:$H$32,6,FALSE)</f>
        <v>0</v>
      </c>
      <c r="H15">
        <f t="shared" si="2"/>
        <v>0</v>
      </c>
      <c r="I15">
        <f t="shared" si="3"/>
        <v>279</v>
      </c>
      <c r="J15">
        <f t="shared" si="4"/>
        <v>-279</v>
      </c>
      <c r="K15" t="s">
        <v>374</v>
      </c>
      <c r="L15">
        <v>4</v>
      </c>
      <c r="M15" t="s">
        <v>462</v>
      </c>
      <c r="N15" t="s">
        <v>534</v>
      </c>
      <c r="O15" s="12"/>
      <c r="P15" t="s">
        <v>525</v>
      </c>
      <c r="Q15">
        <f t="shared" si="5"/>
        <v>114</v>
      </c>
      <c r="R15">
        <f t="shared" si="6"/>
        <v>110</v>
      </c>
      <c r="S15" t="str">
        <f t="shared" si="7"/>
        <v/>
      </c>
      <c r="T15">
        <f t="shared" si="8"/>
        <v>55</v>
      </c>
      <c r="AG15" s="19" t="s">
        <v>558</v>
      </c>
    </row>
    <row r="16" spans="1:33" x14ac:dyDescent="0.15">
      <c r="A16" t="s">
        <v>459</v>
      </c>
      <c r="B16" t="s">
        <v>777</v>
      </c>
      <c r="C16" t="s">
        <v>548</v>
      </c>
      <c r="D16" t="s">
        <v>793</v>
      </c>
      <c r="F16">
        <f t="shared" si="1"/>
        <v>154</v>
      </c>
      <c r="G16">
        <f>VLOOKUP(K16,装备属性!$A$3:$H$32,6,FALSE)</f>
        <v>0</v>
      </c>
      <c r="H16">
        <f t="shared" si="2"/>
        <v>0</v>
      </c>
      <c r="I16">
        <f t="shared" si="3"/>
        <v>308</v>
      </c>
      <c r="J16">
        <f t="shared" si="4"/>
        <v>-308</v>
      </c>
      <c r="K16" t="s">
        <v>364</v>
      </c>
      <c r="L16">
        <v>5</v>
      </c>
      <c r="M16" t="s">
        <v>462</v>
      </c>
      <c r="N16" t="s">
        <v>524</v>
      </c>
      <c r="O16" t="s">
        <v>537</v>
      </c>
      <c r="Q16">
        <f t="shared" si="5"/>
        <v>114</v>
      </c>
      <c r="R16">
        <f t="shared" si="6"/>
        <v>60</v>
      </c>
      <c r="S16">
        <f t="shared" si="7"/>
        <v>134</v>
      </c>
      <c r="T16" t="str">
        <f t="shared" si="8"/>
        <v/>
      </c>
      <c r="U16" t="s">
        <v>693</v>
      </c>
      <c r="V16" t="s">
        <v>692</v>
      </c>
      <c r="AG16" s="19" t="s">
        <v>792</v>
      </c>
    </row>
    <row r="17" spans="1:33" x14ac:dyDescent="0.15">
      <c r="F17">
        <f t="shared" si="1"/>
        <v>206</v>
      </c>
      <c r="G17">
        <f>VLOOKUP(K17,装备属性!$A$3:$H$32,6,FALSE)</f>
        <v>43</v>
      </c>
      <c r="H17">
        <f t="shared" si="2"/>
        <v>21</v>
      </c>
      <c r="I17">
        <f t="shared" si="3"/>
        <v>348</v>
      </c>
      <c r="J17">
        <f t="shared" si="4"/>
        <v>-327</v>
      </c>
      <c r="K17" t="s">
        <v>450</v>
      </c>
      <c r="L17">
        <v>5</v>
      </c>
      <c r="M17" t="s">
        <v>449</v>
      </c>
      <c r="N17" s="12" t="s">
        <v>523</v>
      </c>
      <c r="O17" s="12" t="s">
        <v>539</v>
      </c>
      <c r="Q17">
        <f t="shared" si="5"/>
        <v>177</v>
      </c>
      <c r="R17">
        <f t="shared" si="6"/>
        <v>120</v>
      </c>
      <c r="S17">
        <f t="shared" si="7"/>
        <v>51</v>
      </c>
      <c r="T17" t="str">
        <f t="shared" si="8"/>
        <v/>
      </c>
      <c r="U17" t="s">
        <v>685</v>
      </c>
      <c r="V17" t="s">
        <v>674</v>
      </c>
      <c r="AG17" s="19" t="s">
        <v>556</v>
      </c>
    </row>
    <row r="18" spans="1:33" x14ac:dyDescent="0.15">
      <c r="A18" t="s">
        <v>462</v>
      </c>
      <c r="B18" t="s">
        <v>799</v>
      </c>
      <c r="C18" t="s">
        <v>525</v>
      </c>
      <c r="F18">
        <f t="shared" si="1"/>
        <v>132</v>
      </c>
      <c r="G18">
        <f>VLOOKUP(K18,装备属性!$A$3:$H$32,6,FALSE)</f>
        <v>0</v>
      </c>
      <c r="H18">
        <f t="shared" si="2"/>
        <v>0</v>
      </c>
      <c r="I18">
        <f t="shared" si="3"/>
        <v>264</v>
      </c>
      <c r="J18">
        <f t="shared" si="4"/>
        <v>-264</v>
      </c>
      <c r="K18" t="s">
        <v>367</v>
      </c>
      <c r="L18">
        <v>5</v>
      </c>
      <c r="M18" t="s">
        <v>527</v>
      </c>
      <c r="N18" t="s">
        <v>525</v>
      </c>
      <c r="O18" t="s">
        <v>525</v>
      </c>
      <c r="P18" t="s">
        <v>783</v>
      </c>
      <c r="Q18">
        <f t="shared" si="5"/>
        <v>44</v>
      </c>
      <c r="R18">
        <f t="shared" si="6"/>
        <v>55</v>
      </c>
      <c r="S18">
        <f t="shared" si="7"/>
        <v>55</v>
      </c>
      <c r="T18">
        <f t="shared" si="8"/>
        <v>110</v>
      </c>
      <c r="U18" t="s">
        <v>688</v>
      </c>
      <c r="V18" t="s">
        <v>696</v>
      </c>
      <c r="AG18" s="19" t="s">
        <v>532</v>
      </c>
    </row>
    <row r="19" spans="1:33" x14ac:dyDescent="0.15">
      <c r="A19" t="s">
        <v>463</v>
      </c>
      <c r="B19" t="s">
        <v>554</v>
      </c>
      <c r="C19" t="s">
        <v>525</v>
      </c>
      <c r="F19">
        <f t="shared" si="1"/>
        <v>119</v>
      </c>
      <c r="G19">
        <f>VLOOKUP(K19,装备属性!$A$3:$H$32,6,FALSE)</f>
        <v>0</v>
      </c>
      <c r="H19">
        <f t="shared" si="2"/>
        <v>0</v>
      </c>
      <c r="I19">
        <f t="shared" si="3"/>
        <v>238</v>
      </c>
      <c r="J19">
        <f t="shared" si="4"/>
        <v>-238</v>
      </c>
      <c r="K19" t="s">
        <v>813</v>
      </c>
      <c r="L19">
        <v>5</v>
      </c>
      <c r="M19" s="12" t="s">
        <v>886</v>
      </c>
      <c r="N19" t="s">
        <v>814</v>
      </c>
      <c r="Q19">
        <f t="shared" si="5"/>
        <v>138</v>
      </c>
      <c r="R19">
        <f t="shared" si="6"/>
        <v>100</v>
      </c>
      <c r="S19" t="str">
        <f t="shared" si="7"/>
        <v/>
      </c>
      <c r="T19" t="str">
        <f t="shared" si="8"/>
        <v/>
      </c>
      <c r="U19" t="s">
        <v>689</v>
      </c>
      <c r="V19" t="s">
        <v>697</v>
      </c>
      <c r="AG19" s="19" t="s">
        <v>526</v>
      </c>
    </row>
    <row r="20" spans="1:33" x14ac:dyDescent="0.15">
      <c r="A20" t="s">
        <v>464</v>
      </c>
      <c r="B20" t="s">
        <v>463</v>
      </c>
      <c r="C20" t="s">
        <v>434</v>
      </c>
      <c r="D20" t="s">
        <v>770</v>
      </c>
      <c r="F20">
        <f t="shared" si="1"/>
        <v>193</v>
      </c>
      <c r="G20">
        <f>VLOOKUP(K20,装备属性!$A$3:$H$32,6,FALSE)</f>
        <v>50</v>
      </c>
      <c r="H20">
        <f t="shared" si="2"/>
        <v>25</v>
      </c>
      <c r="I20">
        <f t="shared" si="3"/>
        <v>311</v>
      </c>
      <c r="J20">
        <f t="shared" si="4"/>
        <v>-286</v>
      </c>
      <c r="K20" t="s">
        <v>457</v>
      </c>
      <c r="L20">
        <v>6</v>
      </c>
      <c r="M20" t="s">
        <v>556</v>
      </c>
      <c r="N20" t="s">
        <v>775</v>
      </c>
      <c r="O20" t="s">
        <v>539</v>
      </c>
      <c r="Q20">
        <f t="shared" si="5"/>
        <v>130</v>
      </c>
      <c r="R20">
        <f t="shared" si="6"/>
        <v>130</v>
      </c>
      <c r="S20">
        <f t="shared" si="7"/>
        <v>51</v>
      </c>
      <c r="T20" t="str">
        <f t="shared" si="8"/>
        <v/>
      </c>
      <c r="U20" t="s">
        <v>691</v>
      </c>
      <c r="V20" t="s">
        <v>695</v>
      </c>
      <c r="AG20" s="19" t="s">
        <v>528</v>
      </c>
    </row>
    <row r="21" spans="1:33" x14ac:dyDescent="0.15">
      <c r="A21" t="s">
        <v>465</v>
      </c>
      <c r="B21" t="s">
        <v>559</v>
      </c>
      <c r="C21" t="s">
        <v>801</v>
      </c>
      <c r="F21">
        <f t="shared" si="1"/>
        <v>220</v>
      </c>
      <c r="G21">
        <f>VLOOKUP(K21,装备属性!$A$3:$H$32,6,FALSE)</f>
        <v>54</v>
      </c>
      <c r="H21">
        <f t="shared" si="2"/>
        <v>27</v>
      </c>
      <c r="I21">
        <f t="shared" si="3"/>
        <v>360</v>
      </c>
      <c r="J21">
        <f t="shared" ref="J21" si="9">H21-I21</f>
        <v>-333</v>
      </c>
      <c r="K21" t="s">
        <v>458</v>
      </c>
      <c r="L21">
        <v>6</v>
      </c>
      <c r="M21" s="12" t="s">
        <v>556</v>
      </c>
      <c r="N21" s="12" t="s">
        <v>556</v>
      </c>
      <c r="O21" s="12" t="s">
        <v>533</v>
      </c>
      <c r="Q21">
        <f t="shared" si="5"/>
        <v>130</v>
      </c>
      <c r="R21">
        <f t="shared" si="6"/>
        <v>130</v>
      </c>
      <c r="S21">
        <f t="shared" si="7"/>
        <v>100</v>
      </c>
      <c r="T21" t="str">
        <f t="shared" si="8"/>
        <v/>
      </c>
      <c r="U21" t="s">
        <v>687</v>
      </c>
      <c r="V21" t="s">
        <v>698</v>
      </c>
      <c r="AG21" s="19" t="s">
        <v>536</v>
      </c>
    </row>
    <row r="22" spans="1:33" x14ac:dyDescent="0.15">
      <c r="A22" t="s">
        <v>466</v>
      </c>
      <c r="B22" t="s">
        <v>800</v>
      </c>
      <c r="C22" t="s">
        <v>770</v>
      </c>
      <c r="F22">
        <f t="shared" si="1"/>
        <v>243</v>
      </c>
      <c r="G22">
        <f>VLOOKUP(K22,装备属性!$A$3:$H$32,6,FALSE)</f>
        <v>63</v>
      </c>
      <c r="H22">
        <f t="shared" si="2"/>
        <v>31</v>
      </c>
      <c r="I22">
        <f t="shared" si="3"/>
        <v>392</v>
      </c>
      <c r="J22">
        <f t="shared" si="4"/>
        <v>-361</v>
      </c>
      <c r="K22" t="s">
        <v>448</v>
      </c>
      <c r="L22">
        <v>6</v>
      </c>
      <c r="M22" t="s">
        <v>445</v>
      </c>
      <c r="N22" t="s">
        <v>789</v>
      </c>
      <c r="O22" s="12" t="s">
        <v>556</v>
      </c>
      <c r="Q22">
        <f t="shared" si="5"/>
        <v>102</v>
      </c>
      <c r="R22">
        <f t="shared" si="6"/>
        <v>160</v>
      </c>
      <c r="S22">
        <f t="shared" si="7"/>
        <v>130</v>
      </c>
      <c r="T22" t="str">
        <f t="shared" si="8"/>
        <v/>
      </c>
      <c r="X22" t="s">
        <v>535</v>
      </c>
      <c r="AG22" s="19" t="s">
        <v>530</v>
      </c>
    </row>
    <row r="23" spans="1:33" x14ac:dyDescent="0.15">
      <c r="A23" t="s">
        <v>813</v>
      </c>
      <c r="B23" t="s">
        <v>464</v>
      </c>
      <c r="C23" t="s">
        <v>814</v>
      </c>
      <c r="F23">
        <f t="shared" si="1"/>
        <v>134</v>
      </c>
      <c r="G23">
        <f>VLOOKUP(K23,装备属性!$A$3:$H$32,6,FALSE)</f>
        <v>0</v>
      </c>
      <c r="H23">
        <f t="shared" si="2"/>
        <v>0</v>
      </c>
      <c r="I23">
        <f t="shared" si="3"/>
        <v>268</v>
      </c>
      <c r="J23">
        <f t="shared" si="4"/>
        <v>-268</v>
      </c>
      <c r="K23" t="s">
        <v>806</v>
      </c>
      <c r="L23">
        <v>6</v>
      </c>
      <c r="M23" t="s">
        <v>463</v>
      </c>
      <c r="N23" t="s">
        <v>539</v>
      </c>
      <c r="O23" t="s">
        <v>775</v>
      </c>
      <c r="Q23">
        <f t="shared" si="5"/>
        <v>87</v>
      </c>
      <c r="R23">
        <f t="shared" ref="R23:R31" si="10">IF(N23=0,"",VLOOKUP(N23,$A$34:$B$86,2,FALSE))</f>
        <v>51</v>
      </c>
      <c r="S23">
        <f t="shared" ref="S23:S31" si="11">IF(O23=0,"",VLOOKUP(O23,$A$34:$B$86,2,FALSE))</f>
        <v>130</v>
      </c>
      <c r="T23" t="str">
        <f t="shared" si="8"/>
        <v/>
      </c>
      <c r="U23" t="s">
        <v>707</v>
      </c>
      <c r="V23" t="s">
        <v>712</v>
      </c>
      <c r="X23" t="s">
        <v>553</v>
      </c>
      <c r="AG23" s="19" t="s">
        <v>516</v>
      </c>
    </row>
    <row r="24" spans="1:33" x14ac:dyDescent="0.15">
      <c r="A24" t="s">
        <v>468</v>
      </c>
      <c r="B24" t="s">
        <v>462</v>
      </c>
      <c r="C24" t="s">
        <v>528</v>
      </c>
      <c r="F24">
        <f t="shared" si="1"/>
        <v>208</v>
      </c>
      <c r="G24">
        <f>VLOOKUP(K24,装备属性!$A$3:$H$32,6,FALSE)</f>
        <v>51</v>
      </c>
      <c r="H24">
        <f t="shared" si="2"/>
        <v>25</v>
      </c>
      <c r="I24">
        <f t="shared" si="3"/>
        <v>340</v>
      </c>
      <c r="J24">
        <f t="shared" si="4"/>
        <v>-315</v>
      </c>
      <c r="K24" t="s">
        <v>461</v>
      </c>
      <c r="L24">
        <v>6</v>
      </c>
      <c r="M24" s="12" t="s">
        <v>558</v>
      </c>
      <c r="N24" s="12" t="s">
        <v>558</v>
      </c>
      <c r="O24" s="12" t="s">
        <v>566</v>
      </c>
      <c r="Q24">
        <f t="shared" si="5"/>
        <v>130</v>
      </c>
      <c r="R24">
        <f t="shared" si="10"/>
        <v>130</v>
      </c>
      <c r="S24">
        <f t="shared" si="11"/>
        <v>80</v>
      </c>
      <c r="T24" t="str">
        <f t="shared" si="8"/>
        <v/>
      </c>
      <c r="U24" t="s">
        <v>706</v>
      </c>
      <c r="V24" t="s">
        <v>709</v>
      </c>
      <c r="X24" t="s">
        <v>507</v>
      </c>
      <c r="AG24" s="19" t="s">
        <v>517</v>
      </c>
    </row>
    <row r="25" spans="1:33" x14ac:dyDescent="0.15">
      <c r="A25" t="s">
        <v>469</v>
      </c>
      <c r="B25" t="s">
        <v>773</v>
      </c>
      <c r="C25" t="s">
        <v>536</v>
      </c>
      <c r="F25">
        <f t="shared" si="1"/>
        <v>283</v>
      </c>
      <c r="G25">
        <f>VLOOKUP(K25,装备属性!$A$3:$H$32,6,FALSE)</f>
        <v>58</v>
      </c>
      <c r="H25">
        <f t="shared" si="2"/>
        <v>29</v>
      </c>
      <c r="I25">
        <f t="shared" si="3"/>
        <v>479</v>
      </c>
      <c r="J25">
        <f t="shared" si="4"/>
        <v>-450</v>
      </c>
      <c r="K25" t="s">
        <v>780</v>
      </c>
      <c r="L25">
        <v>7</v>
      </c>
      <c r="M25" t="s">
        <v>461</v>
      </c>
      <c r="N25" t="s">
        <v>539</v>
      </c>
      <c r="O25" t="s">
        <v>543</v>
      </c>
      <c r="Q25">
        <f t="shared" si="5"/>
        <v>228</v>
      </c>
      <c r="R25">
        <f t="shared" si="10"/>
        <v>51</v>
      </c>
      <c r="S25">
        <f t="shared" si="11"/>
        <v>200</v>
      </c>
      <c r="T25" t="str">
        <f t="shared" si="8"/>
        <v/>
      </c>
      <c r="U25" t="s">
        <v>703</v>
      </c>
      <c r="V25" t="s">
        <v>713</v>
      </c>
      <c r="X25" t="s">
        <v>557</v>
      </c>
      <c r="AG25" s="19" t="s">
        <v>519</v>
      </c>
    </row>
    <row r="26" spans="1:33" x14ac:dyDescent="0.15">
      <c r="A26" t="s">
        <v>470</v>
      </c>
      <c r="B26" t="s">
        <v>462</v>
      </c>
      <c r="C26" t="s">
        <v>542</v>
      </c>
      <c r="D26" t="s">
        <v>796</v>
      </c>
      <c r="E26" t="s">
        <v>543</v>
      </c>
      <c r="F26">
        <f t="shared" si="1"/>
        <v>327</v>
      </c>
      <c r="G26">
        <f>VLOOKUP(K26,装备属性!$A$3:$H$32,6,FALSE)</f>
        <v>0</v>
      </c>
      <c r="H26">
        <f t="shared" si="2"/>
        <v>0</v>
      </c>
      <c r="I26">
        <f t="shared" si="3"/>
        <v>654</v>
      </c>
      <c r="J26">
        <f t="shared" si="4"/>
        <v>-654</v>
      </c>
      <c r="K26" t="s">
        <v>372</v>
      </c>
      <c r="L26">
        <v>7</v>
      </c>
      <c r="M26" t="s">
        <v>468</v>
      </c>
      <c r="N26" t="s">
        <v>803</v>
      </c>
      <c r="O26" t="s">
        <v>564</v>
      </c>
      <c r="P26" t="s">
        <v>440</v>
      </c>
      <c r="Q26">
        <f t="shared" si="5"/>
        <v>354</v>
      </c>
      <c r="R26">
        <f t="shared" si="10"/>
        <v>60</v>
      </c>
      <c r="S26">
        <f t="shared" si="11"/>
        <v>70</v>
      </c>
      <c r="T26">
        <f t="shared" si="8"/>
        <v>170</v>
      </c>
      <c r="U26" t="s">
        <v>701</v>
      </c>
      <c r="V26" t="s">
        <v>710</v>
      </c>
      <c r="X26" t="s">
        <v>269</v>
      </c>
      <c r="AG26" s="19" t="s">
        <v>561</v>
      </c>
    </row>
    <row r="27" spans="1:33" x14ac:dyDescent="0.15">
      <c r="A27" t="s">
        <v>364</v>
      </c>
      <c r="B27" t="s">
        <v>462</v>
      </c>
      <c r="C27" t="s">
        <v>524</v>
      </c>
      <c r="D27" t="s">
        <v>537</v>
      </c>
      <c r="F27">
        <f t="shared" si="1"/>
        <v>377</v>
      </c>
      <c r="G27">
        <f>VLOOKUP(K27,装备属性!$A$3:$H$32,6,FALSE)</f>
        <v>58</v>
      </c>
      <c r="H27">
        <f t="shared" si="2"/>
        <v>29</v>
      </c>
      <c r="I27">
        <f t="shared" si="3"/>
        <v>668</v>
      </c>
      <c r="J27">
        <f t="shared" si="4"/>
        <v>-639</v>
      </c>
      <c r="K27" t="s">
        <v>371</v>
      </c>
      <c r="L27">
        <v>7</v>
      </c>
      <c r="M27" t="s">
        <v>457</v>
      </c>
      <c r="N27" t="s">
        <v>516</v>
      </c>
      <c r="O27" t="s">
        <v>516</v>
      </c>
      <c r="P27" t="s">
        <v>794</v>
      </c>
      <c r="Q27">
        <f t="shared" si="5"/>
        <v>128</v>
      </c>
      <c r="R27">
        <f t="shared" si="10"/>
        <v>170</v>
      </c>
      <c r="S27">
        <f t="shared" si="11"/>
        <v>170</v>
      </c>
      <c r="T27">
        <f t="shared" si="8"/>
        <v>200</v>
      </c>
      <c r="U27" t="s">
        <v>704</v>
      </c>
      <c r="V27" t="s">
        <v>714</v>
      </c>
      <c r="X27" t="s">
        <v>45</v>
      </c>
      <c r="AG27" s="19" t="s">
        <v>440</v>
      </c>
    </row>
    <row r="28" spans="1:33" x14ac:dyDescent="0.15">
      <c r="A28" t="s">
        <v>365</v>
      </c>
      <c r="B28" t="s">
        <v>800</v>
      </c>
      <c r="C28" t="s">
        <v>781</v>
      </c>
      <c r="D28" t="s">
        <v>805</v>
      </c>
      <c r="F28">
        <f t="shared" si="1"/>
        <v>390</v>
      </c>
      <c r="G28">
        <f>VLOOKUP(K28,装备属性!$A$3:$H$32,6,FALSE)</f>
        <v>72</v>
      </c>
      <c r="H28">
        <f t="shared" si="2"/>
        <v>36</v>
      </c>
      <c r="I28">
        <f t="shared" si="3"/>
        <v>672</v>
      </c>
      <c r="J28">
        <f t="shared" si="4"/>
        <v>-636</v>
      </c>
      <c r="K28" t="s">
        <v>447</v>
      </c>
      <c r="L28">
        <v>7</v>
      </c>
      <c r="M28" t="s">
        <v>774</v>
      </c>
      <c r="N28" t="s">
        <v>794</v>
      </c>
      <c r="O28" t="s">
        <v>794</v>
      </c>
      <c r="P28" t="s">
        <v>795</v>
      </c>
      <c r="Q28">
        <f t="shared" si="5"/>
        <v>102</v>
      </c>
      <c r="R28">
        <f t="shared" si="10"/>
        <v>200</v>
      </c>
      <c r="S28">
        <f t="shared" si="11"/>
        <v>200</v>
      </c>
      <c r="T28">
        <f t="shared" si="8"/>
        <v>170</v>
      </c>
      <c r="U28" t="s">
        <v>700</v>
      </c>
      <c r="V28" t="s">
        <v>711</v>
      </c>
      <c r="AG28" s="19" t="s">
        <v>543</v>
      </c>
    </row>
    <row r="29" spans="1:33" x14ac:dyDescent="0.15">
      <c r="A29" t="s">
        <v>806</v>
      </c>
      <c r="B29" t="s">
        <v>800</v>
      </c>
      <c r="C29" t="s">
        <v>539</v>
      </c>
      <c r="D29" t="s">
        <v>775</v>
      </c>
      <c r="F29">
        <f t="shared" si="1"/>
        <v>213</v>
      </c>
      <c r="G29">
        <f>VLOOKUP(K29,装备属性!$A$3:$H$32,6,FALSE)</f>
        <v>0</v>
      </c>
      <c r="H29">
        <f t="shared" si="2"/>
        <v>0</v>
      </c>
      <c r="I29">
        <f t="shared" si="3"/>
        <v>427</v>
      </c>
      <c r="J29">
        <f t="shared" si="4"/>
        <v>-427</v>
      </c>
      <c r="K29" t="s">
        <v>365</v>
      </c>
      <c r="L29">
        <v>7</v>
      </c>
      <c r="M29" t="s">
        <v>463</v>
      </c>
      <c r="N29" t="s">
        <v>541</v>
      </c>
      <c r="O29" t="s">
        <v>440</v>
      </c>
      <c r="Q29">
        <f t="shared" si="5"/>
        <v>87</v>
      </c>
      <c r="R29">
        <f t="shared" si="10"/>
        <v>170</v>
      </c>
      <c r="S29">
        <f t="shared" si="11"/>
        <v>170</v>
      </c>
      <c r="T29" t="str">
        <f t="shared" si="8"/>
        <v/>
      </c>
      <c r="AG29" s="19" t="s">
        <v>548</v>
      </c>
    </row>
    <row r="30" spans="1:33" x14ac:dyDescent="0.15">
      <c r="A30" t="s">
        <v>367</v>
      </c>
      <c r="B30" t="s">
        <v>527</v>
      </c>
      <c r="C30" t="s">
        <v>784</v>
      </c>
      <c r="D30" t="s">
        <v>784</v>
      </c>
      <c r="E30" t="s">
        <v>783</v>
      </c>
      <c r="F30">
        <f t="shared" si="1"/>
        <v>318</v>
      </c>
      <c r="G30">
        <f>VLOOKUP(K30,装备属性!$A$3:$H$32,6,FALSE)</f>
        <v>65</v>
      </c>
      <c r="H30">
        <f t="shared" si="2"/>
        <v>32</v>
      </c>
      <c r="I30">
        <f t="shared" si="3"/>
        <v>538</v>
      </c>
      <c r="J30">
        <f t="shared" si="4"/>
        <v>-506</v>
      </c>
      <c r="K30" t="s">
        <v>459</v>
      </c>
      <c r="L30">
        <v>8</v>
      </c>
      <c r="M30" t="s">
        <v>457</v>
      </c>
      <c r="N30" t="s">
        <v>548</v>
      </c>
      <c r="O30" t="s">
        <v>792</v>
      </c>
      <c r="Q30">
        <f t="shared" si="5"/>
        <v>128</v>
      </c>
      <c r="R30">
        <f t="shared" si="10"/>
        <v>200</v>
      </c>
      <c r="S30">
        <f t="shared" si="11"/>
        <v>210</v>
      </c>
      <c r="T30" t="str">
        <f t="shared" si="8"/>
        <v/>
      </c>
      <c r="AG30" s="19" t="s">
        <v>534</v>
      </c>
    </row>
    <row r="31" spans="1:33" x14ac:dyDescent="0.15">
      <c r="A31" t="s">
        <v>372</v>
      </c>
      <c r="B31" t="s">
        <v>468</v>
      </c>
      <c r="C31" t="s">
        <v>804</v>
      </c>
      <c r="D31" t="s">
        <v>801</v>
      </c>
      <c r="E31" t="s">
        <v>537</v>
      </c>
      <c r="F31">
        <f t="shared" si="1"/>
        <v>378</v>
      </c>
      <c r="G31">
        <f>VLOOKUP(K31,装备属性!$A$3:$H$32,6,FALSE)</f>
        <v>0</v>
      </c>
      <c r="H31">
        <f t="shared" si="2"/>
        <v>0</v>
      </c>
      <c r="I31">
        <f t="shared" si="3"/>
        <v>756</v>
      </c>
      <c r="J31">
        <f t="shared" si="4"/>
        <v>-756</v>
      </c>
      <c r="K31" t="s">
        <v>470</v>
      </c>
      <c r="L31">
        <v>8</v>
      </c>
      <c r="M31" t="s">
        <v>462</v>
      </c>
      <c r="N31" t="s">
        <v>792</v>
      </c>
      <c r="O31" t="s">
        <v>796</v>
      </c>
      <c r="P31" t="s">
        <v>543</v>
      </c>
      <c r="Q31">
        <f t="shared" si="5"/>
        <v>114</v>
      </c>
      <c r="R31">
        <f t="shared" si="10"/>
        <v>210</v>
      </c>
      <c r="S31">
        <f t="shared" si="11"/>
        <v>232</v>
      </c>
      <c r="T31">
        <f t="shared" si="8"/>
        <v>200</v>
      </c>
      <c r="AG31" s="19" t="s">
        <v>434</v>
      </c>
    </row>
    <row r="32" spans="1:33" x14ac:dyDescent="0.15">
      <c r="A32" t="s">
        <v>374</v>
      </c>
      <c r="B32" t="s">
        <v>462</v>
      </c>
      <c r="C32" t="s">
        <v>534</v>
      </c>
      <c r="D32" t="s">
        <v>465</v>
      </c>
      <c r="E32" t="s">
        <v>784</v>
      </c>
      <c r="F32">
        <f t="shared" si="1"/>
        <v>0</v>
      </c>
      <c r="H32">
        <f t="shared" si="2"/>
        <v>0</v>
      </c>
      <c r="I32">
        <f t="shared" si="3"/>
        <v>0</v>
      </c>
      <c r="J32">
        <f t="shared" si="4"/>
        <v>0</v>
      </c>
      <c r="AG32" s="19" t="s">
        <v>535</v>
      </c>
    </row>
    <row r="33" spans="1:33" x14ac:dyDescent="0.15">
      <c r="AG33" s="19" t="s">
        <v>553</v>
      </c>
    </row>
    <row r="34" spans="1:33" x14ac:dyDescent="0.15">
      <c r="A34" t="s">
        <v>515</v>
      </c>
      <c r="B34">
        <v>51</v>
      </c>
      <c r="AG34" s="19" t="s">
        <v>507</v>
      </c>
    </row>
    <row r="35" spans="1:33" x14ac:dyDescent="0.15">
      <c r="A35" t="s">
        <v>527</v>
      </c>
      <c r="B35">
        <v>44</v>
      </c>
      <c r="AG35" s="19" t="s">
        <v>557</v>
      </c>
    </row>
    <row r="36" spans="1:33" x14ac:dyDescent="0.15">
      <c r="A36" t="s">
        <v>499</v>
      </c>
      <c r="B36">
        <v>44</v>
      </c>
      <c r="AG36" s="19" t="s">
        <v>506</v>
      </c>
    </row>
    <row r="37" spans="1:33" x14ac:dyDescent="0.15">
      <c r="A37" t="s">
        <v>539</v>
      </c>
      <c r="B37">
        <v>51</v>
      </c>
      <c r="AG37" s="19" t="s">
        <v>499</v>
      </c>
    </row>
    <row r="38" spans="1:33" x14ac:dyDescent="0.15">
      <c r="A38" t="s">
        <v>524</v>
      </c>
      <c r="B38">
        <v>60</v>
      </c>
      <c r="AG38" s="19" t="s">
        <v>509</v>
      </c>
    </row>
    <row r="39" spans="1:33" x14ac:dyDescent="0.15">
      <c r="A39" t="s">
        <v>535</v>
      </c>
      <c r="B39">
        <v>60</v>
      </c>
    </row>
    <row r="40" spans="1:33" x14ac:dyDescent="0.15">
      <c r="A40" t="s">
        <v>555</v>
      </c>
      <c r="B40">
        <v>75</v>
      </c>
    </row>
    <row r="41" spans="1:33" x14ac:dyDescent="0.15">
      <c r="A41" t="s">
        <v>525</v>
      </c>
      <c r="B41">
        <v>55</v>
      </c>
    </row>
    <row r="42" spans="1:33" x14ac:dyDescent="0.15">
      <c r="A42" t="s">
        <v>559</v>
      </c>
      <c r="B42">
        <v>70</v>
      </c>
      <c r="E42" t="s">
        <v>553</v>
      </c>
      <c r="G42">
        <v>110</v>
      </c>
      <c r="H42" t="s">
        <v>556</v>
      </c>
      <c r="I42">
        <v>130</v>
      </c>
      <c r="J42" t="s">
        <v>516</v>
      </c>
      <c r="K42">
        <v>170</v>
      </c>
      <c r="L42" t="s">
        <v>517</v>
      </c>
      <c r="M42">
        <v>200</v>
      </c>
    </row>
    <row r="43" spans="1:33" x14ac:dyDescent="0.15">
      <c r="A43" t="s">
        <v>554</v>
      </c>
      <c r="B43">
        <v>65</v>
      </c>
      <c r="E43" t="s">
        <v>875</v>
      </c>
      <c r="G43">
        <v>110</v>
      </c>
      <c r="H43" t="s">
        <v>558</v>
      </c>
      <c r="I43">
        <v>130</v>
      </c>
      <c r="J43" t="s">
        <v>541</v>
      </c>
      <c r="K43">
        <v>170</v>
      </c>
      <c r="L43" t="s">
        <v>548</v>
      </c>
      <c r="M43">
        <v>200</v>
      </c>
    </row>
    <row r="44" spans="1:33" x14ac:dyDescent="0.15">
      <c r="A44" t="s">
        <v>532</v>
      </c>
      <c r="B44">
        <v>70</v>
      </c>
      <c r="E44" t="s">
        <v>443</v>
      </c>
      <c r="G44">
        <v>110</v>
      </c>
      <c r="H44" t="s">
        <v>506</v>
      </c>
      <c r="I44">
        <v>130</v>
      </c>
      <c r="J44" t="s">
        <v>440</v>
      </c>
      <c r="K44">
        <v>170</v>
      </c>
      <c r="L44" t="s">
        <v>792</v>
      </c>
      <c r="M44">
        <v>200</v>
      </c>
    </row>
    <row r="45" spans="1:33" x14ac:dyDescent="0.15">
      <c r="A45" t="s">
        <v>530</v>
      </c>
      <c r="B45">
        <v>70</v>
      </c>
      <c r="E45" t="s">
        <v>523</v>
      </c>
      <c r="G45">
        <v>110</v>
      </c>
      <c r="H45" t="s">
        <v>507</v>
      </c>
      <c r="I45">
        <v>130</v>
      </c>
      <c r="J45" t="s">
        <v>543</v>
      </c>
      <c r="K45">
        <v>200</v>
      </c>
      <c r="L45" t="s">
        <v>519</v>
      </c>
      <c r="M45">
        <v>232</v>
      </c>
    </row>
    <row r="46" spans="1:33" x14ac:dyDescent="0.15">
      <c r="A46" t="s">
        <v>557</v>
      </c>
      <c r="B46">
        <v>72</v>
      </c>
      <c r="E46" t="s">
        <v>537</v>
      </c>
      <c r="G46">
        <v>134</v>
      </c>
      <c r="H46" t="s">
        <v>789</v>
      </c>
      <c r="I46">
        <v>160</v>
      </c>
    </row>
    <row r="47" spans="1:33" x14ac:dyDescent="0.15">
      <c r="A47" t="s">
        <v>526</v>
      </c>
      <c r="B47">
        <v>65</v>
      </c>
    </row>
    <row r="48" spans="1:33" x14ac:dyDescent="0.15">
      <c r="A48" t="s">
        <v>528</v>
      </c>
      <c r="B48">
        <v>82</v>
      </c>
    </row>
    <row r="49" spans="1:2" x14ac:dyDescent="0.15">
      <c r="A49" t="s">
        <v>509</v>
      </c>
      <c r="B49">
        <v>90</v>
      </c>
    </row>
    <row r="50" spans="1:2" x14ac:dyDescent="0.15">
      <c r="A50" t="s">
        <v>434</v>
      </c>
      <c r="B50">
        <v>75</v>
      </c>
    </row>
    <row r="51" spans="1:2" x14ac:dyDescent="0.15">
      <c r="A51" t="s">
        <v>561</v>
      </c>
      <c r="B51">
        <v>82</v>
      </c>
    </row>
    <row r="52" spans="1:2" x14ac:dyDescent="0.15">
      <c r="A52" t="s">
        <v>536</v>
      </c>
      <c r="B52">
        <v>90</v>
      </c>
    </row>
    <row r="53" spans="1:2" x14ac:dyDescent="0.15">
      <c r="A53" t="s">
        <v>534</v>
      </c>
      <c r="B53">
        <v>110</v>
      </c>
    </row>
    <row r="54" spans="1:2" x14ac:dyDescent="0.15">
      <c r="A54" t="s">
        <v>553</v>
      </c>
      <c r="B54">
        <v>110</v>
      </c>
    </row>
    <row r="55" spans="1:2" x14ac:dyDescent="0.15">
      <c r="A55" t="s">
        <v>875</v>
      </c>
      <c r="B55">
        <v>100</v>
      </c>
    </row>
    <row r="56" spans="1:2" x14ac:dyDescent="0.15">
      <c r="A56" t="s">
        <v>443</v>
      </c>
      <c r="B56">
        <v>110</v>
      </c>
    </row>
    <row r="57" spans="1:2" x14ac:dyDescent="0.15">
      <c r="A57" t="s">
        <v>523</v>
      </c>
      <c r="B57">
        <v>120</v>
      </c>
    </row>
    <row r="58" spans="1:2" x14ac:dyDescent="0.15">
      <c r="A58" t="s">
        <v>537</v>
      </c>
      <c r="B58">
        <v>134</v>
      </c>
    </row>
    <row r="59" spans="1:2" x14ac:dyDescent="0.15">
      <c r="A59" t="s">
        <v>556</v>
      </c>
      <c r="B59">
        <v>130</v>
      </c>
    </row>
    <row r="60" spans="1:2" x14ac:dyDescent="0.15">
      <c r="A60" t="s">
        <v>558</v>
      </c>
      <c r="B60">
        <v>130</v>
      </c>
    </row>
    <row r="61" spans="1:2" x14ac:dyDescent="0.15">
      <c r="A61" t="s">
        <v>506</v>
      </c>
      <c r="B61">
        <v>120</v>
      </c>
    </row>
    <row r="62" spans="1:2" x14ac:dyDescent="0.15">
      <c r="A62" t="s">
        <v>507</v>
      </c>
      <c r="B62">
        <v>120</v>
      </c>
    </row>
    <row r="63" spans="1:2" x14ac:dyDescent="0.15">
      <c r="A63" t="s">
        <v>789</v>
      </c>
      <c r="B63">
        <v>160</v>
      </c>
    </row>
    <row r="64" spans="1:2" x14ac:dyDescent="0.15">
      <c r="A64" t="s">
        <v>516</v>
      </c>
      <c r="B64">
        <v>170</v>
      </c>
    </row>
    <row r="65" spans="1:2" x14ac:dyDescent="0.15">
      <c r="A65" t="s">
        <v>541</v>
      </c>
      <c r="B65">
        <v>170</v>
      </c>
    </row>
    <row r="66" spans="1:2" x14ac:dyDescent="0.15">
      <c r="A66" t="s">
        <v>440</v>
      </c>
      <c r="B66">
        <v>170</v>
      </c>
    </row>
    <row r="67" spans="1:2" x14ac:dyDescent="0.15">
      <c r="A67" t="s">
        <v>543</v>
      </c>
      <c r="B67">
        <v>200</v>
      </c>
    </row>
    <row r="68" spans="1:2" x14ac:dyDescent="0.15">
      <c r="A68" t="s">
        <v>517</v>
      </c>
      <c r="B68">
        <v>200</v>
      </c>
    </row>
    <row r="69" spans="1:2" x14ac:dyDescent="0.15">
      <c r="A69" t="s">
        <v>548</v>
      </c>
      <c r="B69">
        <v>200</v>
      </c>
    </row>
    <row r="70" spans="1:2" x14ac:dyDescent="0.15">
      <c r="A70" t="s">
        <v>792</v>
      </c>
      <c r="B70">
        <v>210</v>
      </c>
    </row>
    <row r="71" spans="1:2" x14ac:dyDescent="0.15">
      <c r="A71" t="s">
        <v>519</v>
      </c>
      <c r="B71">
        <v>232</v>
      </c>
    </row>
    <row r="72" spans="1:2" x14ac:dyDescent="0.15">
      <c r="A72" t="s">
        <v>445</v>
      </c>
      <c r="B72">
        <v>102</v>
      </c>
    </row>
    <row r="73" spans="1:2" x14ac:dyDescent="0.15">
      <c r="A73" t="s">
        <v>462</v>
      </c>
      <c r="B73">
        <v>114</v>
      </c>
    </row>
    <row r="74" spans="1:2" x14ac:dyDescent="0.15">
      <c r="A74" t="s">
        <v>463</v>
      </c>
      <c r="B74">
        <v>87</v>
      </c>
    </row>
    <row r="75" spans="1:2" x14ac:dyDescent="0.15">
      <c r="A75" t="s">
        <v>449</v>
      </c>
      <c r="B75">
        <v>177</v>
      </c>
    </row>
    <row r="76" spans="1:2" x14ac:dyDescent="0.15">
      <c r="A76" t="s">
        <v>460</v>
      </c>
      <c r="B76">
        <v>240</v>
      </c>
    </row>
    <row r="77" spans="1:2" x14ac:dyDescent="0.15">
      <c r="A77" t="s">
        <v>468</v>
      </c>
      <c r="B77">
        <v>354</v>
      </c>
    </row>
    <row r="78" spans="1:2" x14ac:dyDescent="0.15">
      <c r="A78" t="s">
        <v>457</v>
      </c>
      <c r="B78">
        <v>128</v>
      </c>
    </row>
    <row r="79" spans="1:2" x14ac:dyDescent="0.15">
      <c r="A79" t="s">
        <v>461</v>
      </c>
      <c r="B79">
        <v>228</v>
      </c>
    </row>
    <row r="80" spans="1:2" x14ac:dyDescent="0.15">
      <c r="A80" t="s">
        <v>877</v>
      </c>
      <c r="B80">
        <v>70</v>
      </c>
    </row>
    <row r="81" spans="1:2" x14ac:dyDescent="0.15">
      <c r="A81" t="s">
        <v>878</v>
      </c>
      <c r="B81">
        <v>100</v>
      </c>
    </row>
    <row r="82" spans="1:2" x14ac:dyDescent="0.15">
      <c r="A82" t="s">
        <v>879</v>
      </c>
      <c r="B82">
        <v>80</v>
      </c>
    </row>
    <row r="83" spans="1:2" x14ac:dyDescent="0.15">
      <c r="A83" t="s">
        <v>465</v>
      </c>
      <c r="B83">
        <v>378</v>
      </c>
    </row>
    <row r="84" spans="1:2" x14ac:dyDescent="0.15">
      <c r="A84" s="22" t="s">
        <v>880</v>
      </c>
      <c r="B84">
        <v>357</v>
      </c>
    </row>
    <row r="85" spans="1:2" x14ac:dyDescent="0.15">
      <c r="A85" t="s">
        <v>803</v>
      </c>
      <c r="B85">
        <v>60</v>
      </c>
    </row>
    <row r="86" spans="1:2" x14ac:dyDescent="0.15">
      <c r="A86" t="s">
        <v>466</v>
      </c>
      <c r="B86">
        <v>138</v>
      </c>
    </row>
  </sheetData>
  <autoFilter ref="K1:P1">
    <sortState ref="K2:P31">
      <sortCondition ref="L1"/>
    </sortState>
  </autoFilter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workbookViewId="0">
      <selection activeCell="H55" sqref="H55"/>
    </sheetView>
  </sheetViews>
  <sheetFormatPr defaultRowHeight="13.5" x14ac:dyDescent="0.15"/>
  <sheetData>
    <row r="1" spans="1:10" x14ac:dyDescent="0.15">
      <c r="A1" t="s">
        <v>30</v>
      </c>
      <c r="C1">
        <v>1001</v>
      </c>
      <c r="E1" s="20" t="s">
        <v>669</v>
      </c>
      <c r="F1" s="20">
        <v>7000000</v>
      </c>
    </row>
    <row r="2" spans="1:10" x14ac:dyDescent="0.15">
      <c r="A2" t="s">
        <v>32</v>
      </c>
      <c r="C2">
        <v>1002</v>
      </c>
      <c r="E2" s="20" t="s">
        <v>657</v>
      </c>
      <c r="F2" s="20">
        <v>7000001</v>
      </c>
      <c r="J2" t="s">
        <v>515</v>
      </c>
    </row>
    <row r="3" spans="1:10" x14ac:dyDescent="0.15">
      <c r="A3" t="s">
        <v>33</v>
      </c>
      <c r="C3">
        <v>1003</v>
      </c>
      <c r="E3" s="20" t="s">
        <v>664</v>
      </c>
      <c r="F3" s="20">
        <v>7000002</v>
      </c>
      <c r="J3" t="s">
        <v>555</v>
      </c>
    </row>
    <row r="4" spans="1:10" x14ac:dyDescent="0.15">
      <c r="A4" t="s">
        <v>34</v>
      </c>
      <c r="C4">
        <v>1004</v>
      </c>
      <c r="E4" s="20" t="s">
        <v>661</v>
      </c>
      <c r="F4" s="20">
        <v>7000003</v>
      </c>
      <c r="J4" t="s">
        <v>527</v>
      </c>
    </row>
    <row r="5" spans="1:10" x14ac:dyDescent="0.15">
      <c r="A5" t="s">
        <v>35</v>
      </c>
      <c r="C5">
        <v>1005</v>
      </c>
      <c r="E5" s="20" t="s">
        <v>662</v>
      </c>
      <c r="F5" s="20">
        <v>7000004</v>
      </c>
      <c r="J5" t="s">
        <v>554</v>
      </c>
    </row>
    <row r="6" spans="1:10" x14ac:dyDescent="0.15">
      <c r="A6" t="s">
        <v>36</v>
      </c>
      <c r="C6">
        <v>1006</v>
      </c>
      <c r="E6" s="20" t="s">
        <v>663</v>
      </c>
      <c r="F6" s="20">
        <v>7000005</v>
      </c>
      <c r="J6" t="s">
        <v>539</v>
      </c>
    </row>
    <row r="7" spans="1:10" x14ac:dyDescent="0.15">
      <c r="A7" t="s">
        <v>38</v>
      </c>
      <c r="C7">
        <v>1007</v>
      </c>
      <c r="E7" s="20" t="s">
        <v>668</v>
      </c>
      <c r="F7" s="20">
        <v>7000006</v>
      </c>
      <c r="J7" t="s">
        <v>541</v>
      </c>
    </row>
    <row r="8" spans="1:10" x14ac:dyDescent="0.15">
      <c r="A8" t="s">
        <v>39</v>
      </c>
      <c r="C8">
        <v>1008</v>
      </c>
      <c r="E8" s="20" t="s">
        <v>658</v>
      </c>
      <c r="F8" s="20">
        <v>7000007</v>
      </c>
      <c r="J8" t="s">
        <v>525</v>
      </c>
    </row>
    <row r="9" spans="1:10" x14ac:dyDescent="0.15">
      <c r="A9" t="s">
        <v>42</v>
      </c>
      <c r="C9">
        <v>1009</v>
      </c>
      <c r="E9" s="14" t="s">
        <v>821</v>
      </c>
      <c r="F9" s="20">
        <v>7000008</v>
      </c>
      <c r="J9" t="s">
        <v>789</v>
      </c>
    </row>
    <row r="10" spans="1:10" x14ac:dyDescent="0.15">
      <c r="A10" t="s">
        <v>43</v>
      </c>
      <c r="C10">
        <v>1010</v>
      </c>
      <c r="E10" s="20" t="s">
        <v>660</v>
      </c>
      <c r="F10" s="20">
        <v>7000009</v>
      </c>
      <c r="J10" t="s">
        <v>529</v>
      </c>
    </row>
    <row r="11" spans="1:10" x14ac:dyDescent="0.15">
      <c r="A11" t="s">
        <v>44</v>
      </c>
      <c r="C11">
        <v>1011</v>
      </c>
      <c r="E11" s="20" t="s">
        <v>677</v>
      </c>
      <c r="F11" s="20">
        <v>7000010</v>
      </c>
      <c r="J11" t="s">
        <v>523</v>
      </c>
    </row>
    <row r="12" spans="1:10" x14ac:dyDescent="0.15">
      <c r="A12" t="s">
        <v>444</v>
      </c>
      <c r="C12">
        <v>1012</v>
      </c>
      <c r="E12" s="20" t="s">
        <v>670</v>
      </c>
      <c r="F12" s="20">
        <v>7000011</v>
      </c>
      <c r="J12" t="s">
        <v>537</v>
      </c>
    </row>
    <row r="13" spans="1:10" x14ac:dyDescent="0.15">
      <c r="A13" t="s">
        <v>118</v>
      </c>
      <c r="C13">
        <v>1013</v>
      </c>
      <c r="E13" s="20" t="s">
        <v>825</v>
      </c>
      <c r="F13" s="20">
        <v>7000012</v>
      </c>
      <c r="J13" t="s">
        <v>443</v>
      </c>
    </row>
    <row r="14" spans="1:10" x14ac:dyDescent="0.15">
      <c r="A14" t="s">
        <v>120</v>
      </c>
      <c r="C14">
        <v>1014</v>
      </c>
      <c r="E14" s="20" t="s">
        <v>676</v>
      </c>
      <c r="F14" s="20">
        <v>7000013</v>
      </c>
      <c r="J14" t="s">
        <v>524</v>
      </c>
    </row>
    <row r="15" spans="1:10" x14ac:dyDescent="0.15">
      <c r="A15" t="s">
        <v>122</v>
      </c>
      <c r="C15">
        <v>1015</v>
      </c>
      <c r="E15" s="20" t="s">
        <v>673</v>
      </c>
      <c r="F15" s="20">
        <v>7000014</v>
      </c>
      <c r="J15" t="s">
        <v>559</v>
      </c>
    </row>
    <row r="16" spans="1:10" x14ac:dyDescent="0.15">
      <c r="A16" t="s">
        <v>124</v>
      </c>
      <c r="C16">
        <v>1016</v>
      </c>
      <c r="E16" s="20" t="s">
        <v>666</v>
      </c>
      <c r="F16" s="20">
        <v>7000015</v>
      </c>
      <c r="J16" t="s">
        <v>558</v>
      </c>
    </row>
    <row r="17" spans="1:10" x14ac:dyDescent="0.15">
      <c r="A17" t="s">
        <v>126</v>
      </c>
      <c r="C17">
        <v>1017</v>
      </c>
      <c r="E17" s="20" t="s">
        <v>671</v>
      </c>
      <c r="F17" s="20">
        <v>7000016</v>
      </c>
      <c r="J17" t="s">
        <v>792</v>
      </c>
    </row>
    <row r="18" spans="1:10" x14ac:dyDescent="0.15">
      <c r="A18" t="s">
        <v>84</v>
      </c>
      <c r="C18">
        <v>1018</v>
      </c>
      <c r="E18" s="20" t="s">
        <v>678</v>
      </c>
      <c r="F18" s="20">
        <v>7000017</v>
      </c>
      <c r="J18" t="s">
        <v>556</v>
      </c>
    </row>
    <row r="19" spans="1:10" x14ac:dyDescent="0.15">
      <c r="A19" t="s">
        <v>445</v>
      </c>
      <c r="C19">
        <v>1019</v>
      </c>
      <c r="E19" s="20" t="s">
        <v>680</v>
      </c>
      <c r="F19" s="20">
        <v>7000018</v>
      </c>
      <c r="J19" t="s">
        <v>465</v>
      </c>
    </row>
    <row r="20" spans="1:10" x14ac:dyDescent="0.15">
      <c r="A20" t="s">
        <v>446</v>
      </c>
      <c r="C20">
        <v>1020</v>
      </c>
      <c r="E20" s="20" t="s">
        <v>681</v>
      </c>
      <c r="F20" s="20">
        <v>7000019</v>
      </c>
      <c r="J20" t="s">
        <v>532</v>
      </c>
    </row>
    <row r="21" spans="1:10" x14ac:dyDescent="0.15">
      <c r="A21" t="s">
        <v>447</v>
      </c>
      <c r="C21">
        <v>1021</v>
      </c>
      <c r="E21" s="20" t="s">
        <v>683</v>
      </c>
      <c r="F21" s="20">
        <v>7000020</v>
      </c>
      <c r="J21" t="s">
        <v>526</v>
      </c>
    </row>
    <row r="22" spans="1:10" x14ac:dyDescent="0.15">
      <c r="A22" t="s">
        <v>448</v>
      </c>
      <c r="C22">
        <v>1022</v>
      </c>
      <c r="E22" s="20" t="s">
        <v>826</v>
      </c>
      <c r="F22" s="20">
        <v>7000021</v>
      </c>
      <c r="J22" t="s">
        <v>528</v>
      </c>
    </row>
    <row r="23" spans="1:10" x14ac:dyDescent="0.15">
      <c r="A23" t="s">
        <v>449</v>
      </c>
      <c r="C23">
        <v>1023</v>
      </c>
      <c r="E23" s="20" t="s">
        <v>679</v>
      </c>
      <c r="F23" s="20">
        <v>7000022</v>
      </c>
      <c r="J23" t="s">
        <v>536</v>
      </c>
    </row>
    <row r="24" spans="1:10" x14ac:dyDescent="0.15">
      <c r="A24" t="s">
        <v>450</v>
      </c>
      <c r="C24">
        <v>1024</v>
      </c>
      <c r="E24" s="20" t="s">
        <v>684</v>
      </c>
      <c r="F24" s="20">
        <v>7000023</v>
      </c>
      <c r="J24" t="s">
        <v>530</v>
      </c>
    </row>
    <row r="25" spans="1:10" x14ac:dyDescent="0.15">
      <c r="A25" t="s">
        <v>451</v>
      </c>
      <c r="C25">
        <v>1025</v>
      </c>
      <c r="E25" s="20" t="s">
        <v>693</v>
      </c>
      <c r="F25" s="20">
        <v>7000024</v>
      </c>
      <c r="J25" t="s">
        <v>516</v>
      </c>
    </row>
    <row r="26" spans="1:10" x14ac:dyDescent="0.15">
      <c r="A26" t="s">
        <v>452</v>
      </c>
      <c r="C26">
        <v>1026</v>
      </c>
      <c r="E26" s="20" t="s">
        <v>685</v>
      </c>
      <c r="F26" s="20">
        <v>7000025</v>
      </c>
      <c r="J26" t="s">
        <v>517</v>
      </c>
    </row>
    <row r="27" spans="1:10" x14ac:dyDescent="0.15">
      <c r="A27" t="s">
        <v>453</v>
      </c>
      <c r="C27">
        <v>1027</v>
      </c>
      <c r="E27" s="20" t="s">
        <v>688</v>
      </c>
      <c r="F27" s="20">
        <v>7000026</v>
      </c>
      <c r="J27" t="s">
        <v>519</v>
      </c>
    </row>
    <row r="28" spans="1:10" x14ac:dyDescent="0.15">
      <c r="A28" t="s">
        <v>454</v>
      </c>
      <c r="C28">
        <v>1028</v>
      </c>
      <c r="E28" s="20" t="s">
        <v>689</v>
      </c>
      <c r="F28" s="20">
        <v>7000027</v>
      </c>
      <c r="J28" t="s">
        <v>561</v>
      </c>
    </row>
    <row r="29" spans="1:10" x14ac:dyDescent="0.15">
      <c r="A29" t="s">
        <v>455</v>
      </c>
      <c r="C29">
        <v>1029</v>
      </c>
      <c r="E29" s="20" t="s">
        <v>691</v>
      </c>
      <c r="F29" s="20">
        <v>7000028</v>
      </c>
      <c r="J29" t="s">
        <v>440</v>
      </c>
    </row>
    <row r="30" spans="1:10" x14ac:dyDescent="0.15">
      <c r="A30" t="s">
        <v>456</v>
      </c>
      <c r="C30">
        <v>1030</v>
      </c>
      <c r="E30" s="20" t="s">
        <v>827</v>
      </c>
      <c r="F30" s="20">
        <v>7000029</v>
      </c>
      <c r="J30" t="s">
        <v>543</v>
      </c>
    </row>
    <row r="31" spans="1:10" x14ac:dyDescent="0.15">
      <c r="A31" t="s">
        <v>457</v>
      </c>
      <c r="C31">
        <v>1031</v>
      </c>
      <c r="E31" s="20" t="s">
        <v>692</v>
      </c>
      <c r="F31" s="20">
        <v>7000030</v>
      </c>
      <c r="J31" t="s">
        <v>548</v>
      </c>
    </row>
    <row r="32" spans="1:10" x14ac:dyDescent="0.15">
      <c r="A32" t="s">
        <v>458</v>
      </c>
      <c r="C32">
        <v>1032</v>
      </c>
      <c r="E32" s="20" t="s">
        <v>674</v>
      </c>
      <c r="F32" s="20">
        <v>7000031</v>
      </c>
      <c r="J32" t="s">
        <v>436</v>
      </c>
    </row>
    <row r="33" spans="1:10" x14ac:dyDescent="0.15">
      <c r="A33" t="s">
        <v>459</v>
      </c>
      <c r="C33">
        <v>1033</v>
      </c>
      <c r="E33" s="20" t="s">
        <v>696</v>
      </c>
      <c r="F33" s="20">
        <v>7000032</v>
      </c>
      <c r="J33" t="s">
        <v>534</v>
      </c>
    </row>
    <row r="34" spans="1:10" x14ac:dyDescent="0.15">
      <c r="A34" t="s">
        <v>460</v>
      </c>
      <c r="C34">
        <v>1034</v>
      </c>
      <c r="E34" s="20" t="s">
        <v>697</v>
      </c>
      <c r="F34" s="20">
        <v>7000033</v>
      </c>
      <c r="J34" t="s">
        <v>434</v>
      </c>
    </row>
    <row r="35" spans="1:10" x14ac:dyDescent="0.15">
      <c r="A35" t="s">
        <v>461</v>
      </c>
      <c r="C35">
        <v>1035</v>
      </c>
      <c r="E35" s="20" t="s">
        <v>695</v>
      </c>
      <c r="F35" s="20">
        <v>7000034</v>
      </c>
      <c r="J35" t="s">
        <v>535</v>
      </c>
    </row>
    <row r="36" spans="1:10" x14ac:dyDescent="0.15">
      <c r="A36" t="s">
        <v>368</v>
      </c>
      <c r="C36">
        <v>1036</v>
      </c>
      <c r="E36" s="20" t="s">
        <v>698</v>
      </c>
      <c r="F36" s="20">
        <v>7000035</v>
      </c>
      <c r="J36" t="s">
        <v>553</v>
      </c>
    </row>
    <row r="37" spans="1:10" x14ac:dyDescent="0.15">
      <c r="A37" t="s">
        <v>369</v>
      </c>
      <c r="C37">
        <v>1037</v>
      </c>
      <c r="E37" s="20" t="s">
        <v>707</v>
      </c>
      <c r="F37" s="20">
        <v>7000036</v>
      </c>
      <c r="J37" t="s">
        <v>507</v>
      </c>
    </row>
    <row r="38" spans="1:10" x14ac:dyDescent="0.15">
      <c r="A38" t="s">
        <v>371</v>
      </c>
      <c r="C38">
        <v>1038</v>
      </c>
      <c r="E38" s="20" t="s">
        <v>706</v>
      </c>
      <c r="F38" s="20">
        <v>7000037</v>
      </c>
      <c r="J38" t="s">
        <v>557</v>
      </c>
    </row>
    <row r="39" spans="1:10" x14ac:dyDescent="0.15">
      <c r="A39" t="s">
        <v>462</v>
      </c>
      <c r="C39">
        <v>1039</v>
      </c>
      <c r="E39" s="20" t="s">
        <v>703</v>
      </c>
      <c r="F39" s="20">
        <v>7000038</v>
      </c>
      <c r="J39" t="s">
        <v>506</v>
      </c>
    </row>
    <row r="40" spans="1:10" x14ac:dyDescent="0.15">
      <c r="A40" t="s">
        <v>463</v>
      </c>
      <c r="C40">
        <v>1040</v>
      </c>
      <c r="E40" s="20" t="s">
        <v>701</v>
      </c>
      <c r="F40" s="20">
        <v>7000039</v>
      </c>
      <c r="J40" t="s">
        <v>499</v>
      </c>
    </row>
    <row r="41" spans="1:10" x14ac:dyDescent="0.15">
      <c r="A41" t="s">
        <v>464</v>
      </c>
      <c r="C41">
        <v>1041</v>
      </c>
      <c r="E41" s="20" t="s">
        <v>704</v>
      </c>
      <c r="F41" s="20">
        <v>7000040</v>
      </c>
      <c r="J41" s="13" t="s">
        <v>509</v>
      </c>
    </row>
    <row r="42" spans="1:10" x14ac:dyDescent="0.15">
      <c r="A42" t="s">
        <v>465</v>
      </c>
      <c r="C42">
        <v>1042</v>
      </c>
      <c r="E42" s="20" t="s">
        <v>700</v>
      </c>
      <c r="F42" s="20">
        <v>7000041</v>
      </c>
    </row>
    <row r="43" spans="1:10" x14ac:dyDescent="0.15">
      <c r="A43" t="s">
        <v>466</v>
      </c>
      <c r="C43">
        <v>1043</v>
      </c>
      <c r="E43" s="20" t="s">
        <v>712</v>
      </c>
      <c r="F43" s="20">
        <v>7000042</v>
      </c>
    </row>
    <row r="44" spans="1:10" x14ac:dyDescent="0.15">
      <c r="A44" t="s">
        <v>467</v>
      </c>
      <c r="C44">
        <v>1044</v>
      </c>
      <c r="E44" s="20" t="s">
        <v>709</v>
      </c>
      <c r="F44" s="20">
        <v>7000043</v>
      </c>
    </row>
    <row r="45" spans="1:10" x14ac:dyDescent="0.15">
      <c r="A45" t="s">
        <v>468</v>
      </c>
      <c r="C45">
        <v>1045</v>
      </c>
      <c r="E45" s="20" t="s">
        <v>713</v>
      </c>
      <c r="F45" s="20">
        <v>7000044</v>
      </c>
    </row>
    <row r="46" spans="1:10" x14ac:dyDescent="0.15">
      <c r="A46" t="s">
        <v>469</v>
      </c>
      <c r="C46">
        <v>1046</v>
      </c>
      <c r="E46" s="20" t="s">
        <v>710</v>
      </c>
      <c r="F46" s="20">
        <v>7000045</v>
      </c>
    </row>
    <row r="47" spans="1:10" x14ac:dyDescent="0.15">
      <c r="A47" t="s">
        <v>470</v>
      </c>
      <c r="C47">
        <v>1047</v>
      </c>
      <c r="E47" s="20" t="s">
        <v>714</v>
      </c>
      <c r="F47" s="20">
        <v>7000046</v>
      </c>
    </row>
    <row r="48" spans="1:10" x14ac:dyDescent="0.15">
      <c r="A48" t="s">
        <v>364</v>
      </c>
      <c r="C48">
        <v>1048</v>
      </c>
      <c r="E48" s="20" t="s">
        <v>711</v>
      </c>
      <c r="F48" s="20">
        <v>7000047</v>
      </c>
    </row>
    <row r="49" spans="1:3" x14ac:dyDescent="0.15">
      <c r="A49" t="s">
        <v>365</v>
      </c>
      <c r="C49">
        <v>1049</v>
      </c>
    </row>
    <row r="50" spans="1:3" x14ac:dyDescent="0.15">
      <c r="A50" t="s">
        <v>366</v>
      </c>
      <c r="C50">
        <v>1050</v>
      </c>
    </row>
    <row r="51" spans="1:3" x14ac:dyDescent="0.15">
      <c r="A51" t="s">
        <v>367</v>
      </c>
      <c r="C51">
        <v>1051</v>
      </c>
    </row>
    <row r="52" spans="1:3" x14ac:dyDescent="0.15">
      <c r="A52" t="s">
        <v>372</v>
      </c>
      <c r="C52">
        <v>1052</v>
      </c>
    </row>
    <row r="53" spans="1:3" x14ac:dyDescent="0.15">
      <c r="A53" t="s">
        <v>373</v>
      </c>
      <c r="C53">
        <v>1053</v>
      </c>
    </row>
    <row r="54" spans="1:3" x14ac:dyDescent="0.15">
      <c r="A54" t="s">
        <v>374</v>
      </c>
      <c r="C54">
        <v>1054</v>
      </c>
    </row>
    <row r="55" spans="1:3" x14ac:dyDescent="0.15">
      <c r="A55" t="s">
        <v>471</v>
      </c>
      <c r="C55">
        <v>1055</v>
      </c>
    </row>
    <row r="56" spans="1:3" x14ac:dyDescent="0.15">
      <c r="A56" t="s">
        <v>472</v>
      </c>
      <c r="C56">
        <v>1056</v>
      </c>
    </row>
    <row r="57" spans="1:3" x14ac:dyDescent="0.15">
      <c r="A57" t="s">
        <v>473</v>
      </c>
      <c r="C57">
        <v>1057</v>
      </c>
    </row>
    <row r="58" spans="1:3" x14ac:dyDescent="0.15">
      <c r="A58" t="s">
        <v>474</v>
      </c>
      <c r="C58">
        <v>1058</v>
      </c>
    </row>
    <row r="59" spans="1:3" x14ac:dyDescent="0.15">
      <c r="A59" t="s">
        <v>96</v>
      </c>
      <c r="C59">
        <v>1059</v>
      </c>
    </row>
    <row r="60" spans="1:3" x14ac:dyDescent="0.15">
      <c r="A60" t="s">
        <v>102</v>
      </c>
      <c r="C60">
        <v>1060</v>
      </c>
    </row>
    <row r="61" spans="1:3" x14ac:dyDescent="0.15">
      <c r="A61" t="s">
        <v>98</v>
      </c>
      <c r="C61">
        <v>1061</v>
      </c>
    </row>
    <row r="62" spans="1:3" x14ac:dyDescent="0.15">
      <c r="A62" t="s">
        <v>103</v>
      </c>
      <c r="C62">
        <v>1062</v>
      </c>
    </row>
    <row r="63" spans="1:3" x14ac:dyDescent="0.15">
      <c r="A63" t="s">
        <v>104</v>
      </c>
      <c r="C63">
        <v>1063</v>
      </c>
    </row>
    <row r="64" spans="1:3" x14ac:dyDescent="0.15">
      <c r="A64" t="s">
        <v>394</v>
      </c>
      <c r="C64">
        <v>1064</v>
      </c>
    </row>
    <row r="65" spans="1:3" x14ac:dyDescent="0.15">
      <c r="A65" t="s">
        <v>395</v>
      </c>
      <c r="C65">
        <v>1065</v>
      </c>
    </row>
    <row r="66" spans="1:3" x14ac:dyDescent="0.15">
      <c r="A66" t="s">
        <v>475</v>
      </c>
      <c r="C66">
        <v>1066</v>
      </c>
    </row>
    <row r="67" spans="1:3" x14ac:dyDescent="0.15">
      <c r="A67" t="s">
        <v>476</v>
      </c>
      <c r="C67">
        <v>1067</v>
      </c>
    </row>
    <row r="68" spans="1:3" x14ac:dyDescent="0.15">
      <c r="A68" t="s">
        <v>477</v>
      </c>
      <c r="C68">
        <v>1068</v>
      </c>
    </row>
    <row r="69" spans="1:3" x14ac:dyDescent="0.15">
      <c r="A69" t="s">
        <v>478</v>
      </c>
      <c r="C69">
        <v>1069</v>
      </c>
    </row>
    <row r="70" spans="1:3" x14ac:dyDescent="0.15">
      <c r="A70" t="s">
        <v>479</v>
      </c>
      <c r="C70">
        <v>1070</v>
      </c>
    </row>
    <row r="71" spans="1:3" x14ac:dyDescent="0.15">
      <c r="A71" t="s">
        <v>480</v>
      </c>
      <c r="C71">
        <v>1071</v>
      </c>
    </row>
    <row r="72" spans="1:3" x14ac:dyDescent="0.15">
      <c r="A72" t="s">
        <v>481</v>
      </c>
      <c r="C72">
        <v>1072</v>
      </c>
    </row>
    <row r="73" spans="1:3" x14ac:dyDescent="0.15">
      <c r="A73" t="s">
        <v>482</v>
      </c>
      <c r="C73">
        <v>1073</v>
      </c>
    </row>
    <row r="74" spans="1:3" x14ac:dyDescent="0.15">
      <c r="A74" t="s">
        <v>483</v>
      </c>
      <c r="C74">
        <v>1074</v>
      </c>
    </row>
    <row r="75" spans="1:3" x14ac:dyDescent="0.15">
      <c r="A75" t="s">
        <v>484</v>
      </c>
      <c r="C75">
        <v>1075</v>
      </c>
    </row>
    <row r="76" spans="1:3" x14ac:dyDescent="0.15">
      <c r="A76" t="s">
        <v>485</v>
      </c>
      <c r="C76">
        <v>1076</v>
      </c>
    </row>
    <row r="77" spans="1:3" x14ac:dyDescent="0.15">
      <c r="A77" t="s">
        <v>486</v>
      </c>
      <c r="C77">
        <v>1077</v>
      </c>
    </row>
    <row r="78" spans="1:3" x14ac:dyDescent="0.15">
      <c r="A78" t="s">
        <v>407</v>
      </c>
      <c r="C78">
        <v>1078</v>
      </c>
    </row>
    <row r="79" spans="1:3" x14ac:dyDescent="0.15">
      <c r="A79" t="s">
        <v>409</v>
      </c>
      <c r="C79">
        <v>1079</v>
      </c>
    </row>
    <row r="80" spans="1:3" x14ac:dyDescent="0.15">
      <c r="A80" t="s">
        <v>487</v>
      </c>
      <c r="C80">
        <v>1080</v>
      </c>
    </row>
    <row r="81" spans="1:3" x14ac:dyDescent="0.15">
      <c r="A81" t="s">
        <v>488</v>
      </c>
      <c r="C81">
        <v>1081</v>
      </c>
    </row>
    <row r="82" spans="1:3" x14ac:dyDescent="0.15">
      <c r="A82" t="s">
        <v>489</v>
      </c>
      <c r="C82">
        <v>1082</v>
      </c>
    </row>
    <row r="83" spans="1:3" x14ac:dyDescent="0.15">
      <c r="A83" t="s">
        <v>490</v>
      </c>
      <c r="C83">
        <v>1083</v>
      </c>
    </row>
    <row r="84" spans="1:3" x14ac:dyDescent="0.15">
      <c r="A84" t="s">
        <v>491</v>
      </c>
      <c r="C84">
        <v>1084</v>
      </c>
    </row>
    <row r="85" spans="1:3" x14ac:dyDescent="0.15">
      <c r="A85" t="s">
        <v>492</v>
      </c>
      <c r="C85">
        <v>1085</v>
      </c>
    </row>
    <row r="86" spans="1:3" x14ac:dyDescent="0.15">
      <c r="A86" t="s">
        <v>493</v>
      </c>
      <c r="C86">
        <v>1086</v>
      </c>
    </row>
    <row r="87" spans="1:3" x14ac:dyDescent="0.15">
      <c r="A87" t="s">
        <v>494</v>
      </c>
      <c r="C87">
        <v>1087</v>
      </c>
    </row>
    <row r="88" spans="1:3" x14ac:dyDescent="0.15">
      <c r="A88" t="s">
        <v>495</v>
      </c>
      <c r="C88">
        <v>1088</v>
      </c>
    </row>
    <row r="89" spans="1:3" x14ac:dyDescent="0.15">
      <c r="A89" t="s">
        <v>496</v>
      </c>
      <c r="C89">
        <v>1089</v>
      </c>
    </row>
    <row r="90" spans="1:3" x14ac:dyDescent="0.15">
      <c r="A90" t="s">
        <v>497</v>
      </c>
      <c r="C90">
        <v>1090</v>
      </c>
    </row>
    <row r="91" spans="1:3" x14ac:dyDescent="0.15">
      <c r="A91" t="s">
        <v>498</v>
      </c>
      <c r="C91">
        <v>1091</v>
      </c>
    </row>
    <row r="92" spans="1:3" x14ac:dyDescent="0.15">
      <c r="A92" t="s">
        <v>499</v>
      </c>
      <c r="C92">
        <v>1092</v>
      </c>
    </row>
    <row r="93" spans="1:3" x14ac:dyDescent="0.15">
      <c r="A93" t="s">
        <v>500</v>
      </c>
      <c r="C93">
        <v>1093</v>
      </c>
    </row>
    <row r="94" spans="1:3" x14ac:dyDescent="0.15">
      <c r="A94" t="s">
        <v>501</v>
      </c>
      <c r="C94">
        <v>1094</v>
      </c>
    </row>
    <row r="95" spans="1:3" x14ac:dyDescent="0.15">
      <c r="A95" t="s">
        <v>502</v>
      </c>
      <c r="C95">
        <v>1095</v>
      </c>
    </row>
    <row r="96" spans="1:3" x14ac:dyDescent="0.15">
      <c r="A96" t="s">
        <v>503</v>
      </c>
      <c r="C96">
        <v>1096</v>
      </c>
    </row>
    <row r="97" spans="1:3" x14ac:dyDescent="0.15">
      <c r="A97" t="s">
        <v>504</v>
      </c>
      <c r="C97">
        <v>1097</v>
      </c>
    </row>
    <row r="98" spans="1:3" x14ac:dyDescent="0.15">
      <c r="A98" t="s">
        <v>505</v>
      </c>
      <c r="C98">
        <v>1098</v>
      </c>
    </row>
    <row r="99" spans="1:3" x14ac:dyDescent="0.15">
      <c r="A99" t="s">
        <v>506</v>
      </c>
      <c r="C99">
        <v>1099</v>
      </c>
    </row>
    <row r="100" spans="1:3" x14ac:dyDescent="0.15">
      <c r="A100" t="s">
        <v>507</v>
      </c>
      <c r="C100">
        <v>1100</v>
      </c>
    </row>
    <row r="101" spans="1:3" x14ac:dyDescent="0.15">
      <c r="A101" t="s">
        <v>508</v>
      </c>
      <c r="C101">
        <v>1101</v>
      </c>
    </row>
    <row r="102" spans="1:3" x14ac:dyDescent="0.15">
      <c r="A102" t="s">
        <v>509</v>
      </c>
      <c r="C102">
        <v>1102</v>
      </c>
    </row>
    <row r="103" spans="1:3" x14ac:dyDescent="0.15">
      <c r="A103" t="s">
        <v>434</v>
      </c>
      <c r="C103">
        <v>1103</v>
      </c>
    </row>
    <row r="104" spans="1:3" x14ac:dyDescent="0.15">
      <c r="A104" t="s">
        <v>510</v>
      </c>
      <c r="C104">
        <v>1104</v>
      </c>
    </row>
    <row r="105" spans="1:3" x14ac:dyDescent="0.15">
      <c r="A105" t="s">
        <v>511</v>
      </c>
      <c r="C105">
        <v>1105</v>
      </c>
    </row>
    <row r="106" spans="1:3" x14ac:dyDescent="0.15">
      <c r="A106" t="s">
        <v>512</v>
      </c>
      <c r="C106">
        <v>1106</v>
      </c>
    </row>
    <row r="107" spans="1:3" x14ac:dyDescent="0.15">
      <c r="A107" t="s">
        <v>513</v>
      </c>
      <c r="C107">
        <v>1107</v>
      </c>
    </row>
    <row r="108" spans="1:3" x14ac:dyDescent="0.15">
      <c r="A108" t="s">
        <v>514</v>
      </c>
      <c r="C108">
        <v>1108</v>
      </c>
    </row>
    <row r="109" spans="1:3" x14ac:dyDescent="0.15">
      <c r="A109" t="s">
        <v>515</v>
      </c>
      <c r="C109">
        <v>1109</v>
      </c>
    </row>
    <row r="110" spans="1:3" x14ac:dyDescent="0.15">
      <c r="A110" t="s">
        <v>516</v>
      </c>
      <c r="C110">
        <v>1110</v>
      </c>
    </row>
    <row r="111" spans="1:3" x14ac:dyDescent="0.15">
      <c r="A111" t="s">
        <v>517</v>
      </c>
      <c r="C111">
        <v>1111</v>
      </c>
    </row>
    <row r="112" spans="1:3" x14ac:dyDescent="0.15">
      <c r="A112" t="s">
        <v>518</v>
      </c>
      <c r="C112">
        <v>1112</v>
      </c>
    </row>
    <row r="113" spans="1:3" x14ac:dyDescent="0.15">
      <c r="A113" t="s">
        <v>519</v>
      </c>
      <c r="C113">
        <v>1113</v>
      </c>
    </row>
    <row r="114" spans="1:3" x14ac:dyDescent="0.15">
      <c r="A114" t="s">
        <v>520</v>
      </c>
      <c r="C114">
        <v>1114</v>
      </c>
    </row>
    <row r="115" spans="1:3" x14ac:dyDescent="0.15">
      <c r="A115" t="s">
        <v>440</v>
      </c>
      <c r="C115">
        <v>1115</v>
      </c>
    </row>
    <row r="116" spans="1:3" x14ac:dyDescent="0.15">
      <c r="A116" t="s">
        <v>521</v>
      </c>
      <c r="C116">
        <v>1116</v>
      </c>
    </row>
    <row r="117" spans="1:3" x14ac:dyDescent="0.15">
      <c r="A117" t="s">
        <v>522</v>
      </c>
      <c r="C117">
        <v>1117</v>
      </c>
    </row>
    <row r="118" spans="1:3" x14ac:dyDescent="0.15">
      <c r="A118" t="s">
        <v>523</v>
      </c>
      <c r="C118">
        <v>1118</v>
      </c>
    </row>
    <row r="119" spans="1:3" x14ac:dyDescent="0.15">
      <c r="A119" t="s">
        <v>524</v>
      </c>
      <c r="C119">
        <v>1119</v>
      </c>
    </row>
    <row r="120" spans="1:3" x14ac:dyDescent="0.15">
      <c r="A120" t="s">
        <v>432</v>
      </c>
      <c r="C120">
        <v>1120</v>
      </c>
    </row>
    <row r="121" spans="1:3" x14ac:dyDescent="0.15">
      <c r="A121" t="s">
        <v>525</v>
      </c>
      <c r="C121">
        <v>1121</v>
      </c>
    </row>
    <row r="122" spans="1:3" x14ac:dyDescent="0.15">
      <c r="A122" t="s">
        <v>526</v>
      </c>
      <c r="C122">
        <v>1122</v>
      </c>
    </row>
    <row r="123" spans="1:3" x14ac:dyDescent="0.15">
      <c r="A123" t="s">
        <v>527</v>
      </c>
      <c r="C123">
        <v>1123</v>
      </c>
    </row>
    <row r="124" spans="1:3" x14ac:dyDescent="0.15">
      <c r="A124" t="s">
        <v>528</v>
      </c>
      <c r="C124">
        <v>1124</v>
      </c>
    </row>
    <row r="125" spans="1:3" x14ac:dyDescent="0.15">
      <c r="A125" t="s">
        <v>529</v>
      </c>
      <c r="C125">
        <v>1125</v>
      </c>
    </row>
    <row r="126" spans="1:3" x14ac:dyDescent="0.15">
      <c r="A126" t="s">
        <v>530</v>
      </c>
      <c r="C126">
        <v>1126</v>
      </c>
    </row>
    <row r="127" spans="1:3" x14ac:dyDescent="0.15">
      <c r="A127" t="s">
        <v>531</v>
      </c>
      <c r="C127">
        <v>1127</v>
      </c>
    </row>
    <row r="128" spans="1:3" x14ac:dyDescent="0.15">
      <c r="A128" t="s">
        <v>532</v>
      </c>
      <c r="C128">
        <v>1128</v>
      </c>
    </row>
    <row r="129" spans="1:3" x14ac:dyDescent="0.15">
      <c r="A129" t="s">
        <v>533</v>
      </c>
      <c r="C129">
        <v>1129</v>
      </c>
    </row>
    <row r="130" spans="1:3" x14ac:dyDescent="0.15">
      <c r="A130" t="s">
        <v>534</v>
      </c>
      <c r="C130">
        <v>1130</v>
      </c>
    </row>
    <row r="131" spans="1:3" x14ac:dyDescent="0.15">
      <c r="A131" t="s">
        <v>535</v>
      </c>
      <c r="C131">
        <v>1131</v>
      </c>
    </row>
    <row r="132" spans="1:3" x14ac:dyDescent="0.15">
      <c r="A132" t="s">
        <v>536</v>
      </c>
      <c r="C132">
        <v>1132</v>
      </c>
    </row>
    <row r="133" spans="1:3" x14ac:dyDescent="0.15">
      <c r="A133" t="s">
        <v>537</v>
      </c>
      <c r="C133">
        <v>1133</v>
      </c>
    </row>
    <row r="134" spans="1:3" x14ac:dyDescent="0.15">
      <c r="A134" t="s">
        <v>538</v>
      </c>
      <c r="C134">
        <v>1134</v>
      </c>
    </row>
    <row r="135" spans="1:3" x14ac:dyDescent="0.15">
      <c r="A135" t="s">
        <v>436</v>
      </c>
      <c r="C135">
        <v>1135</v>
      </c>
    </row>
    <row r="136" spans="1:3" x14ac:dyDescent="0.15">
      <c r="A136" t="s">
        <v>539</v>
      </c>
      <c r="C136">
        <v>1136</v>
      </c>
    </row>
    <row r="137" spans="1:3" x14ac:dyDescent="0.15">
      <c r="A137" t="s">
        <v>438</v>
      </c>
      <c r="C137">
        <v>1137</v>
      </c>
    </row>
    <row r="138" spans="1:3" x14ac:dyDescent="0.15">
      <c r="A138" t="s">
        <v>540</v>
      </c>
      <c r="C138">
        <v>1138</v>
      </c>
    </row>
    <row r="139" spans="1:3" x14ac:dyDescent="0.15">
      <c r="A139" t="s">
        <v>541</v>
      </c>
      <c r="C139">
        <v>1139</v>
      </c>
    </row>
    <row r="140" spans="1:3" x14ac:dyDescent="0.15">
      <c r="A140" t="s">
        <v>542</v>
      </c>
      <c r="C140">
        <v>1140</v>
      </c>
    </row>
    <row r="141" spans="1:3" x14ac:dyDescent="0.15">
      <c r="A141" t="s">
        <v>543</v>
      </c>
      <c r="C141">
        <v>1141</v>
      </c>
    </row>
    <row r="142" spans="1:3" x14ac:dyDescent="0.15">
      <c r="A142" t="s">
        <v>544</v>
      </c>
      <c r="C142">
        <v>1142</v>
      </c>
    </row>
    <row r="143" spans="1:3" x14ac:dyDescent="0.15">
      <c r="A143" t="s">
        <v>545</v>
      </c>
      <c r="C143">
        <v>1143</v>
      </c>
    </row>
    <row r="144" spans="1:3" x14ac:dyDescent="0.15">
      <c r="A144" t="s">
        <v>546</v>
      </c>
      <c r="C144">
        <v>1144</v>
      </c>
    </row>
    <row r="145" spans="1:3" x14ac:dyDescent="0.15">
      <c r="A145" t="s">
        <v>547</v>
      </c>
      <c r="C145">
        <v>1145</v>
      </c>
    </row>
    <row r="146" spans="1:3" x14ac:dyDescent="0.15">
      <c r="A146" t="s">
        <v>548</v>
      </c>
      <c r="C146">
        <v>1146</v>
      </c>
    </row>
    <row r="147" spans="1:3" x14ac:dyDescent="0.15">
      <c r="A147" t="s">
        <v>549</v>
      </c>
      <c r="C147">
        <v>1147</v>
      </c>
    </row>
    <row r="148" spans="1:3" x14ac:dyDescent="0.15">
      <c r="A148" t="s">
        <v>442</v>
      </c>
      <c r="C148">
        <v>1148</v>
      </c>
    </row>
    <row r="149" spans="1:3" x14ac:dyDescent="0.15">
      <c r="A149" t="s">
        <v>550</v>
      </c>
      <c r="C149">
        <v>1149</v>
      </c>
    </row>
    <row r="150" spans="1:3" x14ac:dyDescent="0.15">
      <c r="A150" t="s">
        <v>551</v>
      </c>
      <c r="C150">
        <v>1150</v>
      </c>
    </row>
    <row r="151" spans="1:3" x14ac:dyDescent="0.15">
      <c r="A151" t="s">
        <v>552</v>
      </c>
      <c r="C151">
        <v>1151</v>
      </c>
    </row>
    <row r="152" spans="1:3" x14ac:dyDescent="0.15">
      <c r="A152" t="s">
        <v>553</v>
      </c>
      <c r="C152">
        <v>1152</v>
      </c>
    </row>
    <row r="153" spans="1:3" x14ac:dyDescent="0.15">
      <c r="A153" t="s">
        <v>554</v>
      </c>
      <c r="C153">
        <v>1153</v>
      </c>
    </row>
    <row r="154" spans="1:3" x14ac:dyDescent="0.15">
      <c r="A154" t="s">
        <v>555</v>
      </c>
      <c r="C154">
        <v>1154</v>
      </c>
    </row>
    <row r="155" spans="1:3" x14ac:dyDescent="0.15">
      <c r="A155" t="s">
        <v>556</v>
      </c>
      <c r="C155">
        <v>1155</v>
      </c>
    </row>
    <row r="156" spans="1:3" x14ac:dyDescent="0.15">
      <c r="A156" t="s">
        <v>557</v>
      </c>
      <c r="C156">
        <v>1156</v>
      </c>
    </row>
    <row r="157" spans="1:3" x14ac:dyDescent="0.15">
      <c r="A157" t="s">
        <v>558</v>
      </c>
      <c r="C157">
        <v>1157</v>
      </c>
    </row>
    <row r="158" spans="1:3" x14ac:dyDescent="0.15">
      <c r="A158" t="s">
        <v>559</v>
      </c>
      <c r="C158">
        <v>1158</v>
      </c>
    </row>
    <row r="159" spans="1:3" x14ac:dyDescent="0.15">
      <c r="A159" t="s">
        <v>560</v>
      </c>
      <c r="C159">
        <v>1159</v>
      </c>
    </row>
    <row r="160" spans="1:3" x14ac:dyDescent="0.15">
      <c r="A160" t="s">
        <v>561</v>
      </c>
      <c r="C160">
        <v>1160</v>
      </c>
    </row>
    <row r="161" spans="1:3" x14ac:dyDescent="0.15">
      <c r="A161" t="s">
        <v>562</v>
      </c>
      <c r="C161">
        <v>1161</v>
      </c>
    </row>
    <row r="162" spans="1:3" x14ac:dyDescent="0.15">
      <c r="A162" t="s">
        <v>443</v>
      </c>
      <c r="C162">
        <v>1162</v>
      </c>
    </row>
    <row r="163" spans="1:3" x14ac:dyDescent="0.15">
      <c r="A163" t="s">
        <v>563</v>
      </c>
      <c r="C163">
        <v>1163</v>
      </c>
    </row>
    <row r="164" spans="1:3" x14ac:dyDescent="0.15">
      <c r="A164" t="s">
        <v>564</v>
      </c>
      <c r="C164">
        <v>1164</v>
      </c>
    </row>
    <row r="165" spans="1:3" x14ac:dyDescent="0.15">
      <c r="A165" t="s">
        <v>565</v>
      </c>
      <c r="C165">
        <v>1165</v>
      </c>
    </row>
    <row r="166" spans="1:3" x14ac:dyDescent="0.15">
      <c r="A166" t="s">
        <v>566</v>
      </c>
      <c r="C166">
        <v>1166</v>
      </c>
    </row>
    <row r="167" spans="1:3" x14ac:dyDescent="0.15">
      <c r="A167" t="s">
        <v>567</v>
      </c>
      <c r="C167">
        <v>1167</v>
      </c>
    </row>
    <row r="168" spans="1:3" x14ac:dyDescent="0.15">
      <c r="A168" t="s">
        <v>568</v>
      </c>
      <c r="C168">
        <v>1168</v>
      </c>
    </row>
    <row r="169" spans="1:3" x14ac:dyDescent="0.15">
      <c r="A169" t="s">
        <v>569</v>
      </c>
      <c r="C169">
        <v>1169</v>
      </c>
    </row>
    <row r="170" spans="1:3" x14ac:dyDescent="0.15">
      <c r="A170" t="s">
        <v>570</v>
      </c>
      <c r="C170">
        <v>1170</v>
      </c>
    </row>
    <row r="171" spans="1:3" x14ac:dyDescent="0.15">
      <c r="A171" t="s">
        <v>571</v>
      </c>
      <c r="C171">
        <v>1171</v>
      </c>
    </row>
    <row r="172" spans="1:3" x14ac:dyDescent="0.15">
      <c r="A172" t="s">
        <v>572</v>
      </c>
      <c r="C172">
        <v>1172</v>
      </c>
    </row>
    <row r="173" spans="1:3" x14ac:dyDescent="0.15">
      <c r="A173" t="s">
        <v>573</v>
      </c>
      <c r="C173">
        <v>1173</v>
      </c>
    </row>
    <row r="174" spans="1:3" x14ac:dyDescent="0.15">
      <c r="A174" t="s">
        <v>574</v>
      </c>
      <c r="C174">
        <v>1174</v>
      </c>
    </row>
    <row r="175" spans="1:3" x14ac:dyDescent="0.15">
      <c r="A175" t="s">
        <v>575</v>
      </c>
      <c r="C175">
        <v>1175</v>
      </c>
    </row>
    <row r="176" spans="1:3" x14ac:dyDescent="0.15">
      <c r="A176" t="s">
        <v>576</v>
      </c>
      <c r="C176">
        <v>1176</v>
      </c>
    </row>
    <row r="177" spans="1:3" x14ac:dyDescent="0.15">
      <c r="A177" t="s">
        <v>577</v>
      </c>
      <c r="C177">
        <v>1177</v>
      </c>
    </row>
    <row r="178" spans="1:3" x14ac:dyDescent="0.15">
      <c r="A178" t="s">
        <v>578</v>
      </c>
      <c r="C178">
        <v>1178</v>
      </c>
    </row>
    <row r="179" spans="1:3" x14ac:dyDescent="0.15">
      <c r="A179" t="s">
        <v>579</v>
      </c>
      <c r="C179">
        <v>1179</v>
      </c>
    </row>
    <row r="180" spans="1:3" x14ac:dyDescent="0.15">
      <c r="A180" t="s">
        <v>580</v>
      </c>
      <c r="C180">
        <v>1180</v>
      </c>
    </row>
    <row r="181" spans="1:3" x14ac:dyDescent="0.15">
      <c r="A181" t="s">
        <v>581</v>
      </c>
      <c r="C181">
        <v>1181</v>
      </c>
    </row>
    <row r="182" spans="1:3" x14ac:dyDescent="0.15">
      <c r="A182" t="s">
        <v>582</v>
      </c>
      <c r="C182">
        <v>1182</v>
      </c>
    </row>
    <row r="183" spans="1:3" x14ac:dyDescent="0.15">
      <c r="A183" t="s">
        <v>583</v>
      </c>
      <c r="C183">
        <v>1183</v>
      </c>
    </row>
    <row r="184" spans="1:3" x14ac:dyDescent="0.15">
      <c r="A184" t="s">
        <v>584</v>
      </c>
      <c r="C184">
        <v>1184</v>
      </c>
    </row>
    <row r="185" spans="1:3" x14ac:dyDescent="0.15">
      <c r="A185" t="s">
        <v>585</v>
      </c>
      <c r="C185">
        <v>1185</v>
      </c>
    </row>
    <row r="186" spans="1:3" x14ac:dyDescent="0.15">
      <c r="A186" t="s">
        <v>586</v>
      </c>
      <c r="C186">
        <v>1186</v>
      </c>
    </row>
    <row r="187" spans="1:3" x14ac:dyDescent="0.15">
      <c r="A187" t="s">
        <v>587</v>
      </c>
      <c r="C187">
        <v>1187</v>
      </c>
    </row>
    <row r="188" spans="1:3" x14ac:dyDescent="0.15">
      <c r="A188" t="s">
        <v>588</v>
      </c>
      <c r="C188">
        <v>1188</v>
      </c>
    </row>
    <row r="189" spans="1:3" x14ac:dyDescent="0.15">
      <c r="A189" t="s">
        <v>589</v>
      </c>
      <c r="C189">
        <v>1189</v>
      </c>
    </row>
    <row r="190" spans="1:3" x14ac:dyDescent="0.15">
      <c r="A190" t="s">
        <v>590</v>
      </c>
      <c r="C190">
        <v>1190</v>
      </c>
    </row>
    <row r="191" spans="1:3" x14ac:dyDescent="0.15">
      <c r="A191" t="s">
        <v>591</v>
      </c>
      <c r="C191">
        <v>1191</v>
      </c>
    </row>
    <row r="192" spans="1:3" x14ac:dyDescent="0.15">
      <c r="A192" t="s">
        <v>592</v>
      </c>
      <c r="C192">
        <v>1192</v>
      </c>
    </row>
    <row r="193" spans="1:3" x14ac:dyDescent="0.15">
      <c r="A193" t="s">
        <v>593</v>
      </c>
      <c r="C193">
        <v>1193</v>
      </c>
    </row>
    <row r="194" spans="1:3" x14ac:dyDescent="0.15">
      <c r="A194" t="s">
        <v>594</v>
      </c>
      <c r="C194">
        <v>1194</v>
      </c>
    </row>
    <row r="195" spans="1:3" x14ac:dyDescent="0.15">
      <c r="A195" t="s">
        <v>595</v>
      </c>
      <c r="C195">
        <v>1195</v>
      </c>
    </row>
    <row r="196" spans="1:3" x14ac:dyDescent="0.15">
      <c r="A196" t="s">
        <v>596</v>
      </c>
      <c r="C196">
        <v>1196</v>
      </c>
    </row>
    <row r="197" spans="1:3" x14ac:dyDescent="0.15">
      <c r="A197" t="s">
        <v>597</v>
      </c>
      <c r="C197">
        <v>1197</v>
      </c>
    </row>
    <row r="198" spans="1:3" x14ac:dyDescent="0.15">
      <c r="A198" t="s">
        <v>598</v>
      </c>
      <c r="C198">
        <v>1198</v>
      </c>
    </row>
    <row r="199" spans="1:3" x14ac:dyDescent="0.15">
      <c r="A199" t="s">
        <v>599</v>
      </c>
      <c r="C199">
        <v>1199</v>
      </c>
    </row>
    <row r="200" spans="1:3" x14ac:dyDescent="0.15">
      <c r="A200" t="s">
        <v>600</v>
      </c>
      <c r="C200">
        <v>1200</v>
      </c>
    </row>
    <row r="201" spans="1:3" x14ac:dyDescent="0.15">
      <c r="A201" t="s">
        <v>601</v>
      </c>
      <c r="C201">
        <v>1201</v>
      </c>
    </row>
    <row r="202" spans="1:3" x14ac:dyDescent="0.15">
      <c r="A202" t="s">
        <v>602</v>
      </c>
      <c r="C202">
        <v>1202</v>
      </c>
    </row>
    <row r="203" spans="1:3" x14ac:dyDescent="0.15">
      <c r="A203" t="s">
        <v>603</v>
      </c>
      <c r="C203">
        <v>1203</v>
      </c>
    </row>
    <row r="204" spans="1:3" x14ac:dyDescent="0.15">
      <c r="A204" t="s">
        <v>604</v>
      </c>
      <c r="C204">
        <v>1204</v>
      </c>
    </row>
    <row r="205" spans="1:3" x14ac:dyDescent="0.15">
      <c r="A205" t="s">
        <v>605</v>
      </c>
      <c r="C205">
        <v>1205</v>
      </c>
    </row>
    <row r="206" spans="1:3" x14ac:dyDescent="0.15">
      <c r="A206" t="s">
        <v>606</v>
      </c>
      <c r="C206">
        <v>1206</v>
      </c>
    </row>
    <row r="207" spans="1:3" x14ac:dyDescent="0.15">
      <c r="A207" t="s">
        <v>445</v>
      </c>
      <c r="C207">
        <v>1207</v>
      </c>
    </row>
    <row r="208" spans="1:3" x14ac:dyDescent="0.15">
      <c r="A208" t="s">
        <v>446</v>
      </c>
      <c r="C208">
        <v>1208</v>
      </c>
    </row>
    <row r="209" spans="1:3" x14ac:dyDescent="0.15">
      <c r="A209" t="s">
        <v>447</v>
      </c>
      <c r="C209">
        <v>1209</v>
      </c>
    </row>
    <row r="210" spans="1:3" x14ac:dyDescent="0.15">
      <c r="A210" t="s">
        <v>448</v>
      </c>
      <c r="C210">
        <v>1210</v>
      </c>
    </row>
    <row r="211" spans="1:3" x14ac:dyDescent="0.15">
      <c r="A211" t="s">
        <v>449</v>
      </c>
      <c r="C211">
        <v>1211</v>
      </c>
    </row>
    <row r="212" spans="1:3" x14ac:dyDescent="0.15">
      <c r="A212" t="s">
        <v>450</v>
      </c>
      <c r="C212">
        <v>1212</v>
      </c>
    </row>
    <row r="213" spans="1:3" x14ac:dyDescent="0.15">
      <c r="A213" t="s">
        <v>451</v>
      </c>
      <c r="C213">
        <v>1213</v>
      </c>
    </row>
    <row r="214" spans="1:3" x14ac:dyDescent="0.15">
      <c r="A214" t="s">
        <v>452</v>
      </c>
      <c r="C214">
        <v>1214</v>
      </c>
    </row>
    <row r="215" spans="1:3" x14ac:dyDescent="0.15">
      <c r="A215" t="s">
        <v>453</v>
      </c>
      <c r="C215">
        <v>1215</v>
      </c>
    </row>
    <row r="216" spans="1:3" x14ac:dyDescent="0.15">
      <c r="A216" t="s">
        <v>454</v>
      </c>
      <c r="C216">
        <v>1216</v>
      </c>
    </row>
    <row r="217" spans="1:3" x14ac:dyDescent="0.15">
      <c r="A217" t="s">
        <v>455</v>
      </c>
      <c r="C217">
        <v>1217</v>
      </c>
    </row>
    <row r="218" spans="1:3" x14ac:dyDescent="0.15">
      <c r="A218" t="s">
        <v>456</v>
      </c>
      <c r="C218">
        <v>1218</v>
      </c>
    </row>
    <row r="219" spans="1:3" x14ac:dyDescent="0.15">
      <c r="A219" t="s">
        <v>457</v>
      </c>
      <c r="C219">
        <v>1219</v>
      </c>
    </row>
    <row r="220" spans="1:3" x14ac:dyDescent="0.15">
      <c r="A220" t="s">
        <v>458</v>
      </c>
      <c r="C220">
        <v>1220</v>
      </c>
    </row>
    <row r="221" spans="1:3" x14ac:dyDescent="0.15">
      <c r="A221" t="s">
        <v>459</v>
      </c>
      <c r="C221">
        <v>1221</v>
      </c>
    </row>
    <row r="222" spans="1:3" x14ac:dyDescent="0.15">
      <c r="A222" t="s">
        <v>460</v>
      </c>
      <c r="C222">
        <v>1222</v>
      </c>
    </row>
    <row r="223" spans="1:3" x14ac:dyDescent="0.15">
      <c r="A223" t="s">
        <v>461</v>
      </c>
      <c r="C223">
        <v>1223</v>
      </c>
    </row>
    <row r="224" spans="1:3" x14ac:dyDescent="0.15">
      <c r="A224" t="s">
        <v>368</v>
      </c>
      <c r="C224">
        <v>1224</v>
      </c>
    </row>
    <row r="225" spans="1:3" x14ac:dyDescent="0.15">
      <c r="A225" t="s">
        <v>369</v>
      </c>
      <c r="C225">
        <v>1225</v>
      </c>
    </row>
    <row r="226" spans="1:3" x14ac:dyDescent="0.15">
      <c r="A226" t="s">
        <v>371</v>
      </c>
      <c r="C226">
        <v>1226</v>
      </c>
    </row>
    <row r="227" spans="1:3" x14ac:dyDescent="0.15">
      <c r="A227" t="s">
        <v>462</v>
      </c>
      <c r="C227">
        <v>1227</v>
      </c>
    </row>
    <row r="228" spans="1:3" x14ac:dyDescent="0.15">
      <c r="A228" t="s">
        <v>463</v>
      </c>
      <c r="C228">
        <v>1228</v>
      </c>
    </row>
    <row r="229" spans="1:3" x14ac:dyDescent="0.15">
      <c r="A229" t="s">
        <v>464</v>
      </c>
      <c r="C229">
        <v>1229</v>
      </c>
    </row>
    <row r="230" spans="1:3" x14ac:dyDescent="0.15">
      <c r="A230" t="s">
        <v>465</v>
      </c>
      <c r="C230">
        <v>1230</v>
      </c>
    </row>
    <row r="231" spans="1:3" x14ac:dyDescent="0.15">
      <c r="A231" t="s">
        <v>466</v>
      </c>
      <c r="C231">
        <v>1231</v>
      </c>
    </row>
    <row r="232" spans="1:3" x14ac:dyDescent="0.15">
      <c r="A232" t="s">
        <v>467</v>
      </c>
      <c r="C232">
        <v>1232</v>
      </c>
    </row>
    <row r="233" spans="1:3" x14ac:dyDescent="0.15">
      <c r="A233" t="s">
        <v>468</v>
      </c>
      <c r="C233">
        <v>1233</v>
      </c>
    </row>
    <row r="234" spans="1:3" x14ac:dyDescent="0.15">
      <c r="A234" t="s">
        <v>469</v>
      </c>
      <c r="C234">
        <v>1234</v>
      </c>
    </row>
    <row r="235" spans="1:3" x14ac:dyDescent="0.15">
      <c r="A235" t="s">
        <v>470</v>
      </c>
      <c r="C235">
        <v>1235</v>
      </c>
    </row>
    <row r="236" spans="1:3" x14ac:dyDescent="0.15">
      <c r="A236" t="s">
        <v>364</v>
      </c>
      <c r="C236">
        <v>1236</v>
      </c>
    </row>
    <row r="237" spans="1:3" x14ac:dyDescent="0.15">
      <c r="A237" t="s">
        <v>365</v>
      </c>
      <c r="C237">
        <v>1237</v>
      </c>
    </row>
    <row r="238" spans="1:3" x14ac:dyDescent="0.15">
      <c r="A238" t="s">
        <v>366</v>
      </c>
      <c r="C238">
        <v>1238</v>
      </c>
    </row>
    <row r="239" spans="1:3" x14ac:dyDescent="0.15">
      <c r="A239" t="s">
        <v>367</v>
      </c>
      <c r="C239">
        <v>1239</v>
      </c>
    </row>
    <row r="240" spans="1:3" x14ac:dyDescent="0.15">
      <c r="A240" t="s">
        <v>372</v>
      </c>
      <c r="C240">
        <v>1240</v>
      </c>
    </row>
    <row r="241" spans="1:3" x14ac:dyDescent="0.15">
      <c r="A241" t="s">
        <v>373</v>
      </c>
      <c r="C241">
        <v>1241</v>
      </c>
    </row>
    <row r="242" spans="1:3" x14ac:dyDescent="0.15">
      <c r="A242" t="s">
        <v>374</v>
      </c>
      <c r="C242">
        <v>1242</v>
      </c>
    </row>
    <row r="243" spans="1:3" x14ac:dyDescent="0.15">
      <c r="A243" t="s">
        <v>471</v>
      </c>
      <c r="C243">
        <v>1243</v>
      </c>
    </row>
    <row r="244" spans="1:3" x14ac:dyDescent="0.15">
      <c r="A244" t="s">
        <v>472</v>
      </c>
      <c r="C244">
        <v>1244</v>
      </c>
    </row>
    <row r="245" spans="1:3" x14ac:dyDescent="0.15">
      <c r="A245" t="s">
        <v>473</v>
      </c>
      <c r="C245">
        <v>1245</v>
      </c>
    </row>
    <row r="246" spans="1:3" x14ac:dyDescent="0.15">
      <c r="A246" t="s">
        <v>474</v>
      </c>
      <c r="C246">
        <v>1246</v>
      </c>
    </row>
    <row r="247" spans="1:3" x14ac:dyDescent="0.15">
      <c r="A247" t="s">
        <v>96</v>
      </c>
      <c r="C247">
        <v>1247</v>
      </c>
    </row>
    <row r="248" spans="1:3" x14ac:dyDescent="0.15">
      <c r="A248" t="s">
        <v>102</v>
      </c>
      <c r="C248">
        <v>1248</v>
      </c>
    </row>
    <row r="249" spans="1:3" x14ac:dyDescent="0.15">
      <c r="A249" t="s">
        <v>98</v>
      </c>
      <c r="C249">
        <v>1249</v>
      </c>
    </row>
    <row r="250" spans="1:3" x14ac:dyDescent="0.15">
      <c r="A250" t="s">
        <v>103</v>
      </c>
      <c r="C250">
        <v>1250</v>
      </c>
    </row>
    <row r="251" spans="1:3" x14ac:dyDescent="0.15">
      <c r="A251" t="s">
        <v>104</v>
      </c>
      <c r="C251">
        <v>1251</v>
      </c>
    </row>
    <row r="252" spans="1:3" x14ac:dyDescent="0.15">
      <c r="A252" t="s">
        <v>394</v>
      </c>
      <c r="C252">
        <v>1252</v>
      </c>
    </row>
    <row r="253" spans="1:3" x14ac:dyDescent="0.15">
      <c r="A253" t="s">
        <v>395</v>
      </c>
      <c r="C253">
        <v>1253</v>
      </c>
    </row>
    <row r="254" spans="1:3" x14ac:dyDescent="0.15">
      <c r="A254" t="s">
        <v>475</v>
      </c>
      <c r="C254">
        <v>1254</v>
      </c>
    </row>
    <row r="255" spans="1:3" x14ac:dyDescent="0.15">
      <c r="A255" t="s">
        <v>476</v>
      </c>
      <c r="C255">
        <v>1255</v>
      </c>
    </row>
    <row r="256" spans="1:3" x14ac:dyDescent="0.15">
      <c r="A256" t="s">
        <v>477</v>
      </c>
      <c r="C256">
        <v>1256</v>
      </c>
    </row>
    <row r="257" spans="1:3" x14ac:dyDescent="0.15">
      <c r="A257" t="s">
        <v>478</v>
      </c>
      <c r="C257">
        <v>1257</v>
      </c>
    </row>
    <row r="258" spans="1:3" x14ac:dyDescent="0.15">
      <c r="A258" t="s">
        <v>479</v>
      </c>
      <c r="C258">
        <v>1258</v>
      </c>
    </row>
    <row r="259" spans="1:3" x14ac:dyDescent="0.15">
      <c r="A259" t="s">
        <v>480</v>
      </c>
      <c r="C259">
        <v>1259</v>
      </c>
    </row>
    <row r="260" spans="1:3" x14ac:dyDescent="0.15">
      <c r="A260" t="s">
        <v>482</v>
      </c>
      <c r="C260">
        <v>1260</v>
      </c>
    </row>
    <row r="261" spans="1:3" x14ac:dyDescent="0.15">
      <c r="A261" t="s">
        <v>483</v>
      </c>
      <c r="C261">
        <v>1261</v>
      </c>
    </row>
    <row r="262" spans="1:3" x14ac:dyDescent="0.15">
      <c r="A262" t="s">
        <v>484</v>
      </c>
      <c r="C262">
        <v>1262</v>
      </c>
    </row>
    <row r="263" spans="1:3" x14ac:dyDescent="0.15">
      <c r="A263" t="s">
        <v>485</v>
      </c>
      <c r="C263">
        <v>1263</v>
      </c>
    </row>
    <row r="264" spans="1:3" x14ac:dyDescent="0.15">
      <c r="A264" t="s">
        <v>486</v>
      </c>
      <c r="C264">
        <v>1264</v>
      </c>
    </row>
    <row r="265" spans="1:3" x14ac:dyDescent="0.15">
      <c r="A265" t="s">
        <v>407</v>
      </c>
      <c r="C265">
        <v>1265</v>
      </c>
    </row>
    <row r="266" spans="1:3" x14ac:dyDescent="0.15">
      <c r="A266" t="s">
        <v>409</v>
      </c>
      <c r="C266">
        <v>1266</v>
      </c>
    </row>
    <row r="267" spans="1:3" x14ac:dyDescent="0.15">
      <c r="A267" t="s">
        <v>487</v>
      </c>
      <c r="C267">
        <v>1267</v>
      </c>
    </row>
    <row r="268" spans="1:3" x14ac:dyDescent="0.15">
      <c r="A268" t="s">
        <v>488</v>
      </c>
      <c r="C268">
        <v>1268</v>
      </c>
    </row>
    <row r="269" spans="1:3" x14ac:dyDescent="0.15">
      <c r="A269" t="s">
        <v>489</v>
      </c>
      <c r="C269">
        <v>1269</v>
      </c>
    </row>
    <row r="270" spans="1:3" x14ac:dyDescent="0.15">
      <c r="A270" t="s">
        <v>490</v>
      </c>
      <c r="C270">
        <v>1270</v>
      </c>
    </row>
    <row r="271" spans="1:3" x14ac:dyDescent="0.15">
      <c r="A271" t="s">
        <v>491</v>
      </c>
      <c r="C271">
        <v>1271</v>
      </c>
    </row>
    <row r="272" spans="1:3" x14ac:dyDescent="0.15">
      <c r="A272" t="s">
        <v>492</v>
      </c>
      <c r="C272">
        <v>1272</v>
      </c>
    </row>
    <row r="273" spans="1:3" x14ac:dyDescent="0.15">
      <c r="A273" t="s">
        <v>493</v>
      </c>
      <c r="C273">
        <v>1273</v>
      </c>
    </row>
    <row r="274" spans="1:3" x14ac:dyDescent="0.15">
      <c r="A274" t="s">
        <v>607</v>
      </c>
      <c r="C274">
        <v>1274</v>
      </c>
    </row>
    <row r="275" spans="1:3" x14ac:dyDescent="0.15">
      <c r="A275" t="s">
        <v>495</v>
      </c>
      <c r="C275">
        <v>1275</v>
      </c>
    </row>
    <row r="276" spans="1:3" x14ac:dyDescent="0.15">
      <c r="A276" t="s">
        <v>481</v>
      </c>
      <c r="C276">
        <v>1276</v>
      </c>
    </row>
    <row r="277" spans="1:3" x14ac:dyDescent="0.15">
      <c r="A277" t="s">
        <v>608</v>
      </c>
      <c r="C277">
        <v>1277</v>
      </c>
    </row>
    <row r="278" spans="1:3" x14ac:dyDescent="0.15">
      <c r="A278" t="s">
        <v>609</v>
      </c>
      <c r="C278">
        <v>1278</v>
      </c>
    </row>
    <row r="279" spans="1:3" x14ac:dyDescent="0.15">
      <c r="A279" t="s">
        <v>610</v>
      </c>
      <c r="C279">
        <v>1279</v>
      </c>
    </row>
    <row r="280" spans="1:3" x14ac:dyDescent="0.15">
      <c r="A280" t="s">
        <v>611</v>
      </c>
      <c r="C280">
        <v>1280</v>
      </c>
    </row>
    <row r="281" spans="1:3" x14ac:dyDescent="0.15">
      <c r="A281" t="s">
        <v>612</v>
      </c>
      <c r="C281">
        <v>1281</v>
      </c>
    </row>
    <row r="282" spans="1:3" x14ac:dyDescent="0.15">
      <c r="A282" t="s">
        <v>613</v>
      </c>
      <c r="C282">
        <v>1282</v>
      </c>
    </row>
    <row r="283" spans="1:3" x14ac:dyDescent="0.15">
      <c r="A283" t="s">
        <v>614</v>
      </c>
      <c r="C283">
        <v>1283</v>
      </c>
    </row>
    <row r="284" spans="1:3" x14ac:dyDescent="0.15">
      <c r="A284" t="s">
        <v>615</v>
      </c>
      <c r="C284">
        <v>1284</v>
      </c>
    </row>
    <row r="285" spans="1:3" x14ac:dyDescent="0.15">
      <c r="A285" t="s">
        <v>616</v>
      </c>
      <c r="C285">
        <v>1285</v>
      </c>
    </row>
    <row r="286" spans="1:3" x14ac:dyDescent="0.15">
      <c r="A286" t="s">
        <v>617</v>
      </c>
      <c r="C286">
        <v>1286</v>
      </c>
    </row>
    <row r="287" spans="1:3" x14ac:dyDescent="0.15">
      <c r="A287" t="s">
        <v>618</v>
      </c>
      <c r="C287">
        <v>1287</v>
      </c>
    </row>
    <row r="288" spans="1:3" x14ac:dyDescent="0.15">
      <c r="A288" t="s">
        <v>619</v>
      </c>
      <c r="C288">
        <v>1288</v>
      </c>
    </row>
    <row r="289" spans="1:3" x14ac:dyDescent="0.15">
      <c r="A289" t="s">
        <v>620</v>
      </c>
      <c r="C289">
        <v>1289</v>
      </c>
    </row>
    <row r="290" spans="1:3" x14ac:dyDescent="0.15">
      <c r="A290" t="s">
        <v>621</v>
      </c>
      <c r="C290">
        <v>1290</v>
      </c>
    </row>
    <row r="291" spans="1:3" x14ac:dyDescent="0.15">
      <c r="A291" t="s">
        <v>622</v>
      </c>
      <c r="C291">
        <v>1291</v>
      </c>
    </row>
    <row r="292" spans="1:3" x14ac:dyDescent="0.15">
      <c r="A292" t="s">
        <v>623</v>
      </c>
      <c r="C292">
        <v>1292</v>
      </c>
    </row>
    <row r="293" spans="1:3" x14ac:dyDescent="0.15">
      <c r="A293" t="s">
        <v>624</v>
      </c>
      <c r="C293">
        <v>1293</v>
      </c>
    </row>
    <row r="294" spans="1:3" x14ac:dyDescent="0.15">
      <c r="A294" t="s">
        <v>625</v>
      </c>
      <c r="C294">
        <v>1294</v>
      </c>
    </row>
    <row r="295" spans="1:3" x14ac:dyDescent="0.15">
      <c r="A295" t="s">
        <v>626</v>
      </c>
      <c r="C295">
        <v>1295</v>
      </c>
    </row>
    <row r="296" spans="1:3" x14ac:dyDescent="0.15">
      <c r="A296" t="s">
        <v>627</v>
      </c>
      <c r="C296">
        <v>1296</v>
      </c>
    </row>
    <row r="297" spans="1:3" x14ac:dyDescent="0.15">
      <c r="A297" t="s">
        <v>628</v>
      </c>
      <c r="C297">
        <v>1297</v>
      </c>
    </row>
    <row r="298" spans="1:3" x14ac:dyDescent="0.15">
      <c r="A298" t="s">
        <v>629</v>
      </c>
      <c r="C298">
        <v>1298</v>
      </c>
    </row>
    <row r="299" spans="1:3" x14ac:dyDescent="0.15">
      <c r="A299" t="s">
        <v>630</v>
      </c>
      <c r="C299">
        <v>1299</v>
      </c>
    </row>
    <row r="300" spans="1:3" x14ac:dyDescent="0.15">
      <c r="A300" t="s">
        <v>631</v>
      </c>
      <c r="C300">
        <v>1300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opLeftCell="K28" workbookViewId="0">
      <selection activeCell="V32" sqref="V32"/>
    </sheetView>
  </sheetViews>
  <sheetFormatPr defaultRowHeight="13.5" x14ac:dyDescent="0.15"/>
  <cols>
    <col min="5" max="5" width="25.5" customWidth="1"/>
    <col min="6" max="6" width="9.625" customWidth="1"/>
    <col min="7" max="7" width="8.75" customWidth="1"/>
    <col min="8" max="8" width="25.5" customWidth="1"/>
    <col min="17" max="17" width="14" customWidth="1"/>
    <col min="18" max="21" width="8.75" customWidth="1"/>
    <col min="22" max="22" width="25.5" customWidth="1"/>
  </cols>
  <sheetData>
    <row r="1" spans="1:32" x14ac:dyDescent="0.15">
      <c r="I1">
        <v>1</v>
      </c>
      <c r="J1">
        <v>2</v>
      </c>
      <c r="K1">
        <v>8</v>
      </c>
      <c r="L1">
        <v>9</v>
      </c>
      <c r="Y1" t="s">
        <v>836</v>
      </c>
      <c r="Z1" t="s">
        <v>837</v>
      </c>
      <c r="AA1" t="s">
        <v>838</v>
      </c>
      <c r="AB1" t="s">
        <v>839</v>
      </c>
      <c r="AE1">
        <v>8</v>
      </c>
      <c r="AF1">
        <v>6</v>
      </c>
    </row>
    <row r="2" spans="1:32" x14ac:dyDescent="0.15">
      <c r="I2" t="s">
        <v>841</v>
      </c>
      <c r="J2" t="s">
        <v>842</v>
      </c>
      <c r="K2" t="s">
        <v>843</v>
      </c>
      <c r="L2" t="s">
        <v>844</v>
      </c>
      <c r="W2">
        <v>10</v>
      </c>
      <c r="X2">
        <v>1</v>
      </c>
      <c r="Y2">
        <f>$AE$1+W2*$AF$1</f>
        <v>68</v>
      </c>
      <c r="Z2">
        <f>$AE$2+$AF$2*W2</f>
        <v>58</v>
      </c>
      <c r="AA2">
        <f>INT($AE$4+$W2*$AF$4)</f>
        <v>39</v>
      </c>
      <c r="AB2">
        <f>INT($AE$5+$W2*$AF$4)</f>
        <v>39</v>
      </c>
      <c r="AE2">
        <v>8</v>
      </c>
      <c r="AF2">
        <v>5</v>
      </c>
    </row>
    <row r="3" spans="1:32" x14ac:dyDescent="0.15">
      <c r="A3" t="s">
        <v>445</v>
      </c>
      <c r="B3">
        <v>1</v>
      </c>
      <c r="C3" t="s">
        <v>834</v>
      </c>
      <c r="D3" t="s">
        <v>764</v>
      </c>
      <c r="E3" t="s">
        <v>852</v>
      </c>
      <c r="F3">
        <f>INT(I3/2)</f>
        <v>17</v>
      </c>
      <c r="H3">
        <f>I3*6+J3*6+K3*9+L3*9</f>
        <v>204</v>
      </c>
      <c r="I3">
        <v>34</v>
      </c>
      <c r="M3" t="str">
        <f>IF(I3&lt;&gt;0,I$1&amp;","&amp;F3,"")</f>
        <v>1,17</v>
      </c>
      <c r="N3" t="str">
        <f t="shared" ref="N3:P3" si="0">IF(J3&lt;&gt;0,J$1&amp;","&amp;J3,"")</f>
        <v/>
      </c>
      <c r="O3" t="str">
        <f t="shared" si="0"/>
        <v/>
      </c>
      <c r="P3" t="str">
        <f t="shared" si="0"/>
        <v/>
      </c>
      <c r="Q3" t="str">
        <f>IF(M3="","",M3)&amp;IF(N3="","",";"&amp;N3)&amp;IF(O3="","",";"&amp;O3)&amp;IF(P3="","",";"&amp;P3)</f>
        <v>1,17</v>
      </c>
      <c r="R3" t="str">
        <f>IF(I3&lt;&gt;0,I$2&amp;"+"&amp;F3,"")</f>
        <v>攻击+17</v>
      </c>
      <c r="S3" t="str">
        <f>IF(J3&lt;&gt;0,J$2&amp;"+"&amp;J3,"")</f>
        <v/>
      </c>
      <c r="T3" t="str">
        <f>IF(K3&lt;&gt;0,K$2&amp;"+"&amp;K3,"")</f>
        <v/>
      </c>
      <c r="U3" t="str">
        <f>IF(L3&lt;&gt;0,L$2&amp;"+"&amp;L3,"")</f>
        <v/>
      </c>
      <c r="V3" t="str">
        <f>IF(R3="","",R3)&amp;IF(S3="","",IF(R17="",""," ")&amp;S3)&amp;IF(T3="",""," "&amp;T3)&amp;IF(U3="",""," "&amp;U3)</f>
        <v>攻击+17</v>
      </c>
      <c r="W3">
        <v>17</v>
      </c>
      <c r="X3">
        <v>2</v>
      </c>
      <c r="Y3">
        <f t="shared" ref="Y3:Y9" si="1">$AE$1+W3*$AF$1</f>
        <v>110</v>
      </c>
      <c r="Z3">
        <f t="shared" ref="Z3:Z9" si="2">$AE$2+$AF$2*W3</f>
        <v>93</v>
      </c>
      <c r="AA3">
        <f t="shared" ref="AA3:AA9" si="3">INT($AE$4+$W3*$AF$4)</f>
        <v>41</v>
      </c>
      <c r="AB3">
        <f t="shared" ref="AB3:AB9" si="4">INT($AE$5+$W3*$AF$4)</f>
        <v>41</v>
      </c>
    </row>
    <row r="4" spans="1:32" x14ac:dyDescent="0.15">
      <c r="A4" t="s">
        <v>449</v>
      </c>
      <c r="B4">
        <v>2</v>
      </c>
      <c r="C4" t="s">
        <v>834</v>
      </c>
      <c r="D4" t="s">
        <v>765</v>
      </c>
      <c r="E4" t="s">
        <v>845</v>
      </c>
      <c r="F4">
        <f t="shared" ref="F4:G19" si="5">INT(I4/2)</f>
        <v>22</v>
      </c>
      <c r="H4">
        <f t="shared" ref="H4:H32" si="6">I4*6+J4*6+K4*9+L4*9</f>
        <v>354</v>
      </c>
      <c r="I4" s="18">
        <v>44</v>
      </c>
      <c r="K4">
        <v>10</v>
      </c>
      <c r="M4" t="str">
        <f t="shared" ref="M4:M17" si="7">IF(I4&lt;&gt;0,I$1&amp;","&amp;F4,"")</f>
        <v>1,22</v>
      </c>
      <c r="O4" t="str">
        <f t="shared" ref="O4:O32" si="8">IF(K4&lt;&gt;0,K$1&amp;","&amp;K4,"")</f>
        <v>8,10</v>
      </c>
      <c r="P4" t="str">
        <f t="shared" ref="P4:P32" si="9">IF(L4&lt;&gt;0,L$1&amp;","&amp;L4,"")</f>
        <v/>
      </c>
      <c r="Q4" t="str">
        <f t="shared" ref="Q4:Q32" si="10">IF(M4="","",M4)&amp;IF(N4="","",";"&amp;N4)&amp;IF(O4="","",";"&amp;O4)&amp;IF(P4="","",";"&amp;P4)</f>
        <v>1,22;8,10</v>
      </c>
      <c r="R4" t="str">
        <f t="shared" ref="R4:R17" si="11">IF(I4&lt;&gt;0,I$2&amp;"+"&amp;F4,"")</f>
        <v>攻击+22</v>
      </c>
      <c r="S4" t="str">
        <f t="shared" ref="R4:U32" si="12">IF(J4&lt;&gt;0,J$2&amp;"+"&amp;J4,"")</f>
        <v/>
      </c>
      <c r="T4" t="str">
        <f t="shared" si="12"/>
        <v>灵巧+10</v>
      </c>
      <c r="U4" t="str">
        <f t="shared" si="12"/>
        <v/>
      </c>
      <c r="V4" t="str">
        <f>IF(R4="","",R4)&amp;IF(S4="","",IF(R18="",""," ")&amp;S4)&amp;IF(T4="",""," "&amp;T4)&amp;IF(U4="",""," "&amp;U4)</f>
        <v>攻击+22 灵巧+10</v>
      </c>
      <c r="W4">
        <v>23</v>
      </c>
      <c r="X4">
        <v>3</v>
      </c>
      <c r="Y4">
        <f t="shared" si="1"/>
        <v>146</v>
      </c>
      <c r="Z4">
        <f t="shared" si="2"/>
        <v>123</v>
      </c>
      <c r="AA4">
        <f t="shared" si="3"/>
        <v>43</v>
      </c>
      <c r="AB4">
        <f t="shared" si="4"/>
        <v>43</v>
      </c>
      <c r="AE4">
        <v>36</v>
      </c>
      <c r="AF4">
        <v>0.33</v>
      </c>
    </row>
    <row r="5" spans="1:32" x14ac:dyDescent="0.15">
      <c r="A5" t="s">
        <v>460</v>
      </c>
      <c r="B5">
        <v>3</v>
      </c>
      <c r="C5" t="s">
        <v>834</v>
      </c>
      <c r="D5" t="s">
        <v>840</v>
      </c>
      <c r="E5" t="s">
        <v>846</v>
      </c>
      <c r="F5">
        <f t="shared" si="5"/>
        <v>29</v>
      </c>
      <c r="H5">
        <f t="shared" si="6"/>
        <v>438</v>
      </c>
      <c r="I5" s="18">
        <v>58</v>
      </c>
      <c r="K5">
        <v>4</v>
      </c>
      <c r="L5">
        <v>6</v>
      </c>
      <c r="M5" t="str">
        <f t="shared" si="7"/>
        <v>1,29</v>
      </c>
      <c r="O5" t="str">
        <f t="shared" si="8"/>
        <v>8,4</v>
      </c>
      <c r="P5" t="str">
        <f t="shared" si="9"/>
        <v>9,6</v>
      </c>
      <c r="Q5" t="str">
        <f t="shared" si="10"/>
        <v>1,29;8,4;9,6</v>
      </c>
      <c r="R5" t="str">
        <f t="shared" si="11"/>
        <v>攻击+29</v>
      </c>
      <c r="S5" t="str">
        <f t="shared" si="12"/>
        <v/>
      </c>
      <c r="T5" t="str">
        <f t="shared" si="12"/>
        <v>灵巧+4</v>
      </c>
      <c r="U5" t="str">
        <f t="shared" si="12"/>
        <v>暴烈+6</v>
      </c>
      <c r="V5" t="str">
        <f t="shared" ref="V5:V32" si="13">IF(R5="","",R5)&amp;IF(S5="","",IF(R19="",""," ")&amp;S5)&amp;IF(T5="",""," "&amp;T5)&amp;IF(U5="",""," "&amp;U5)</f>
        <v>攻击+29 灵巧+4 暴烈+6</v>
      </c>
      <c r="W5">
        <v>29</v>
      </c>
      <c r="X5">
        <v>4</v>
      </c>
      <c r="Y5">
        <f t="shared" si="1"/>
        <v>182</v>
      </c>
      <c r="Z5">
        <f t="shared" si="2"/>
        <v>153</v>
      </c>
      <c r="AA5">
        <f t="shared" si="3"/>
        <v>45</v>
      </c>
      <c r="AB5">
        <f t="shared" si="4"/>
        <v>45</v>
      </c>
      <c r="AE5">
        <v>36</v>
      </c>
      <c r="AF5">
        <v>0.33</v>
      </c>
    </row>
    <row r="6" spans="1:32" x14ac:dyDescent="0.15">
      <c r="A6" s="12" t="s">
        <v>830</v>
      </c>
      <c r="B6">
        <v>3</v>
      </c>
      <c r="C6" t="s">
        <v>834</v>
      </c>
      <c r="D6" t="s">
        <v>840</v>
      </c>
      <c r="E6" t="s">
        <v>847</v>
      </c>
      <c r="F6">
        <f t="shared" si="5"/>
        <v>32</v>
      </c>
      <c r="H6">
        <f t="shared" si="6"/>
        <v>480</v>
      </c>
      <c r="I6" s="18">
        <v>65</v>
      </c>
      <c r="K6">
        <v>4</v>
      </c>
      <c r="L6">
        <v>6</v>
      </c>
      <c r="M6" t="str">
        <f t="shared" si="7"/>
        <v>1,32</v>
      </c>
      <c r="O6" t="str">
        <f t="shared" si="8"/>
        <v>8,4</v>
      </c>
      <c r="P6" t="str">
        <f t="shared" si="9"/>
        <v>9,6</v>
      </c>
      <c r="Q6" t="str">
        <f t="shared" si="10"/>
        <v>1,32;8,4;9,6</v>
      </c>
      <c r="R6" t="str">
        <f t="shared" si="11"/>
        <v>攻击+32</v>
      </c>
      <c r="S6" t="str">
        <f t="shared" si="12"/>
        <v/>
      </c>
      <c r="T6" t="str">
        <f t="shared" si="12"/>
        <v>灵巧+4</v>
      </c>
      <c r="U6" t="str">
        <f t="shared" si="12"/>
        <v>暴烈+6</v>
      </c>
      <c r="V6" t="str">
        <f t="shared" si="13"/>
        <v>攻击+32 灵巧+4 暴烈+6</v>
      </c>
      <c r="W6">
        <v>35</v>
      </c>
      <c r="X6">
        <v>5</v>
      </c>
      <c r="Y6">
        <f t="shared" si="1"/>
        <v>218</v>
      </c>
      <c r="Z6">
        <f t="shared" si="2"/>
        <v>183</v>
      </c>
      <c r="AA6">
        <f t="shared" si="3"/>
        <v>47</v>
      </c>
      <c r="AB6">
        <f t="shared" si="4"/>
        <v>47</v>
      </c>
    </row>
    <row r="7" spans="1:32" x14ac:dyDescent="0.15">
      <c r="A7" t="s">
        <v>446</v>
      </c>
      <c r="B7">
        <v>3</v>
      </c>
      <c r="C7" t="s">
        <v>834</v>
      </c>
      <c r="D7" t="s">
        <v>764</v>
      </c>
      <c r="E7" t="s">
        <v>853</v>
      </c>
      <c r="F7">
        <f t="shared" si="5"/>
        <v>36</v>
      </c>
      <c r="H7">
        <f t="shared" si="6"/>
        <v>438</v>
      </c>
      <c r="I7" s="18">
        <v>73</v>
      </c>
      <c r="M7" t="str">
        <f t="shared" si="7"/>
        <v>1,36</v>
      </c>
      <c r="O7" t="str">
        <f t="shared" si="8"/>
        <v/>
      </c>
      <c r="P7" t="str">
        <f t="shared" si="9"/>
        <v/>
      </c>
      <c r="Q7" t="str">
        <f t="shared" si="10"/>
        <v>1,36</v>
      </c>
      <c r="R7" t="str">
        <f t="shared" si="11"/>
        <v>攻击+36</v>
      </c>
      <c r="S7" t="str">
        <f t="shared" si="12"/>
        <v/>
      </c>
      <c r="T7" t="str">
        <f t="shared" si="12"/>
        <v/>
      </c>
      <c r="U7" t="str">
        <f t="shared" si="12"/>
        <v/>
      </c>
      <c r="V7" t="str">
        <f t="shared" si="13"/>
        <v>攻击+36</v>
      </c>
      <c r="W7">
        <v>41</v>
      </c>
      <c r="X7">
        <v>6</v>
      </c>
      <c r="Y7">
        <f t="shared" si="1"/>
        <v>254</v>
      </c>
      <c r="Z7">
        <f t="shared" si="2"/>
        <v>213</v>
      </c>
      <c r="AA7">
        <f t="shared" si="3"/>
        <v>49</v>
      </c>
      <c r="AB7">
        <f t="shared" si="4"/>
        <v>49</v>
      </c>
    </row>
    <row r="8" spans="1:32" x14ac:dyDescent="0.15">
      <c r="A8" t="s">
        <v>451</v>
      </c>
      <c r="B8">
        <v>4</v>
      </c>
      <c r="C8" t="s">
        <v>834</v>
      </c>
      <c r="D8" t="s">
        <v>765</v>
      </c>
      <c r="E8" t="s">
        <v>848</v>
      </c>
      <c r="F8">
        <f t="shared" si="5"/>
        <v>36</v>
      </c>
      <c r="H8">
        <f t="shared" si="6"/>
        <v>540</v>
      </c>
      <c r="I8" s="18">
        <v>72</v>
      </c>
      <c r="K8">
        <v>12</v>
      </c>
      <c r="M8" t="str">
        <f t="shared" si="7"/>
        <v>1,36</v>
      </c>
      <c r="O8" t="str">
        <f t="shared" si="8"/>
        <v>8,12</v>
      </c>
      <c r="P8" t="str">
        <f t="shared" si="9"/>
        <v/>
      </c>
      <c r="Q8" t="str">
        <f t="shared" si="10"/>
        <v>1,36;8,12</v>
      </c>
      <c r="R8" t="str">
        <f t="shared" si="11"/>
        <v>攻击+36</v>
      </c>
      <c r="S8" t="str">
        <f t="shared" si="12"/>
        <v/>
      </c>
      <c r="T8" t="str">
        <f t="shared" si="12"/>
        <v>灵巧+12</v>
      </c>
      <c r="U8" t="str">
        <f t="shared" si="12"/>
        <v/>
      </c>
      <c r="V8" t="str">
        <f t="shared" si="13"/>
        <v>攻击+36 灵巧+12</v>
      </c>
      <c r="W8">
        <v>47</v>
      </c>
      <c r="X8">
        <v>7</v>
      </c>
      <c r="Y8">
        <f t="shared" si="1"/>
        <v>290</v>
      </c>
      <c r="Z8">
        <f t="shared" si="2"/>
        <v>243</v>
      </c>
      <c r="AA8">
        <f t="shared" si="3"/>
        <v>51</v>
      </c>
      <c r="AB8">
        <f t="shared" si="4"/>
        <v>51</v>
      </c>
    </row>
    <row r="9" spans="1:32" x14ac:dyDescent="0.15">
      <c r="A9" t="s">
        <v>450</v>
      </c>
      <c r="B9">
        <v>5</v>
      </c>
      <c r="C9" t="s">
        <v>834</v>
      </c>
      <c r="D9" t="s">
        <v>765</v>
      </c>
      <c r="E9" t="s">
        <v>849</v>
      </c>
      <c r="F9">
        <f t="shared" si="5"/>
        <v>43</v>
      </c>
      <c r="H9">
        <f t="shared" si="6"/>
        <v>630</v>
      </c>
      <c r="I9" s="18">
        <v>87</v>
      </c>
      <c r="K9">
        <v>12</v>
      </c>
      <c r="M9" t="str">
        <f t="shared" si="7"/>
        <v>1,43</v>
      </c>
      <c r="O9" t="str">
        <f t="shared" si="8"/>
        <v>8,12</v>
      </c>
      <c r="P9" t="str">
        <f t="shared" si="9"/>
        <v/>
      </c>
      <c r="Q9" t="str">
        <f t="shared" si="10"/>
        <v>1,43;8,12</v>
      </c>
      <c r="R9" t="str">
        <f t="shared" si="11"/>
        <v>攻击+43</v>
      </c>
      <c r="S9" t="str">
        <f t="shared" si="12"/>
        <v/>
      </c>
      <c r="T9" t="str">
        <f t="shared" si="12"/>
        <v>灵巧+12</v>
      </c>
      <c r="U9" t="str">
        <f t="shared" si="12"/>
        <v/>
      </c>
      <c r="V9" t="str">
        <f t="shared" si="13"/>
        <v>攻击+43 灵巧+12</v>
      </c>
      <c r="W9">
        <v>53</v>
      </c>
      <c r="X9">
        <v>8</v>
      </c>
      <c r="Y9">
        <f t="shared" si="1"/>
        <v>326</v>
      </c>
      <c r="Z9">
        <f t="shared" si="2"/>
        <v>273</v>
      </c>
      <c r="AA9">
        <f t="shared" si="3"/>
        <v>53</v>
      </c>
      <c r="AB9">
        <f t="shared" si="4"/>
        <v>53</v>
      </c>
    </row>
    <row r="10" spans="1:32" x14ac:dyDescent="0.15">
      <c r="A10" t="s">
        <v>457</v>
      </c>
      <c r="B10">
        <v>6</v>
      </c>
      <c r="C10" t="s">
        <v>834</v>
      </c>
      <c r="D10" t="s">
        <v>767</v>
      </c>
      <c r="E10" t="s">
        <v>854</v>
      </c>
      <c r="F10">
        <f t="shared" si="5"/>
        <v>50</v>
      </c>
      <c r="H10">
        <f t="shared" si="6"/>
        <v>714</v>
      </c>
      <c r="I10" s="18">
        <v>101</v>
      </c>
      <c r="L10">
        <v>12</v>
      </c>
      <c r="M10" t="str">
        <f t="shared" si="7"/>
        <v>1,50</v>
      </c>
      <c r="O10" t="str">
        <f t="shared" si="8"/>
        <v/>
      </c>
      <c r="P10" t="str">
        <f t="shared" si="9"/>
        <v>9,12</v>
      </c>
      <c r="Q10" t="str">
        <f t="shared" si="10"/>
        <v>1,50;9,12</v>
      </c>
      <c r="R10" t="str">
        <f t="shared" si="11"/>
        <v>攻击+50</v>
      </c>
      <c r="S10" t="str">
        <f t="shared" si="12"/>
        <v/>
      </c>
      <c r="T10" t="str">
        <f t="shared" si="12"/>
        <v/>
      </c>
      <c r="U10" t="str">
        <f t="shared" si="12"/>
        <v>暴烈+12</v>
      </c>
      <c r="V10" t="str">
        <f t="shared" si="13"/>
        <v>攻击+50 暴烈+12</v>
      </c>
      <c r="X10">
        <v>1</v>
      </c>
      <c r="Y10">
        <f>INT(Y2/2)</f>
        <v>34</v>
      </c>
      <c r="Z10">
        <f>INT(Z2/2)</f>
        <v>29</v>
      </c>
      <c r="AA10">
        <f t="shared" ref="AA10:AB10" si="14">INT(AA2/3)</f>
        <v>13</v>
      </c>
      <c r="AB10">
        <f t="shared" si="14"/>
        <v>13</v>
      </c>
    </row>
    <row r="11" spans="1:32" x14ac:dyDescent="0.15">
      <c r="A11" s="12" t="s">
        <v>458</v>
      </c>
      <c r="B11">
        <v>6</v>
      </c>
      <c r="C11" t="s">
        <v>834</v>
      </c>
      <c r="D11" t="s">
        <v>767</v>
      </c>
      <c r="E11" t="s">
        <v>855</v>
      </c>
      <c r="F11">
        <f t="shared" si="5"/>
        <v>54</v>
      </c>
      <c r="H11">
        <f t="shared" si="6"/>
        <v>756</v>
      </c>
      <c r="I11" s="18">
        <v>108</v>
      </c>
      <c r="L11">
        <v>12</v>
      </c>
      <c r="M11" t="str">
        <f t="shared" si="7"/>
        <v>1,54</v>
      </c>
      <c r="O11" t="str">
        <f t="shared" si="8"/>
        <v/>
      </c>
      <c r="P11" t="str">
        <f t="shared" si="9"/>
        <v>9,12</v>
      </c>
      <c r="Q11" t="str">
        <f t="shared" si="10"/>
        <v>1,54;9,12</v>
      </c>
      <c r="R11" t="str">
        <f t="shared" si="11"/>
        <v>攻击+54</v>
      </c>
      <c r="S11" t="str">
        <f t="shared" si="12"/>
        <v/>
      </c>
      <c r="T11" t="str">
        <f t="shared" si="12"/>
        <v/>
      </c>
      <c r="U11" t="str">
        <f t="shared" si="12"/>
        <v>暴烈+12</v>
      </c>
      <c r="V11" t="str">
        <f t="shared" si="13"/>
        <v>攻击+54 暴烈+12</v>
      </c>
      <c r="X11">
        <v>2</v>
      </c>
      <c r="Y11">
        <f t="shared" ref="Y11:Z11" si="15">INT(Y3/2)</f>
        <v>55</v>
      </c>
      <c r="Z11">
        <f t="shared" si="15"/>
        <v>46</v>
      </c>
      <c r="AA11">
        <f t="shared" ref="AA11:AB11" si="16">INT(AA3/3)</f>
        <v>13</v>
      </c>
      <c r="AB11">
        <f t="shared" si="16"/>
        <v>13</v>
      </c>
    </row>
    <row r="12" spans="1:32" x14ac:dyDescent="0.15">
      <c r="A12" t="s">
        <v>448</v>
      </c>
      <c r="B12">
        <v>6</v>
      </c>
      <c r="C12" t="s">
        <v>834</v>
      </c>
      <c r="D12" t="s">
        <v>764</v>
      </c>
      <c r="E12" t="s">
        <v>856</v>
      </c>
      <c r="F12">
        <f t="shared" si="5"/>
        <v>63</v>
      </c>
      <c r="H12">
        <f t="shared" si="6"/>
        <v>762</v>
      </c>
      <c r="I12" s="18">
        <v>127</v>
      </c>
      <c r="M12" t="str">
        <f t="shared" si="7"/>
        <v>1,63</v>
      </c>
      <c r="O12" t="str">
        <f t="shared" si="8"/>
        <v/>
      </c>
      <c r="P12" t="str">
        <f t="shared" si="9"/>
        <v/>
      </c>
      <c r="Q12" t="str">
        <f t="shared" si="10"/>
        <v>1,63</v>
      </c>
      <c r="R12" t="str">
        <f t="shared" si="11"/>
        <v>攻击+63</v>
      </c>
      <c r="S12" t="str">
        <f t="shared" si="12"/>
        <v/>
      </c>
      <c r="T12" t="str">
        <f t="shared" si="12"/>
        <v/>
      </c>
      <c r="U12" t="str">
        <f t="shared" si="12"/>
        <v/>
      </c>
      <c r="V12" t="str">
        <f t="shared" si="13"/>
        <v>攻击+63</v>
      </c>
      <c r="W12">
        <f>$AE$1+44*$AF$1</f>
        <v>272</v>
      </c>
      <c r="X12">
        <v>3</v>
      </c>
      <c r="Y12">
        <f t="shared" ref="Y12:Z12" si="17">INT(Y4/2)</f>
        <v>73</v>
      </c>
      <c r="Z12">
        <f t="shared" si="17"/>
        <v>61</v>
      </c>
      <c r="AA12">
        <f t="shared" ref="AA12:AB12" si="18">INT(AA4/3)</f>
        <v>14</v>
      </c>
      <c r="AB12">
        <f t="shared" si="18"/>
        <v>14</v>
      </c>
    </row>
    <row r="13" spans="1:32" x14ac:dyDescent="0.15">
      <c r="A13" t="s">
        <v>461</v>
      </c>
      <c r="B13">
        <v>6</v>
      </c>
      <c r="C13" t="s">
        <v>834</v>
      </c>
      <c r="D13" t="s">
        <v>840</v>
      </c>
      <c r="E13" t="s">
        <v>850</v>
      </c>
      <c r="F13">
        <f t="shared" si="5"/>
        <v>51</v>
      </c>
      <c r="H13">
        <f t="shared" si="6"/>
        <v>720</v>
      </c>
      <c r="I13" s="18">
        <v>102</v>
      </c>
      <c r="K13">
        <v>6</v>
      </c>
      <c r="L13">
        <v>6</v>
      </c>
      <c r="M13" t="str">
        <f t="shared" si="7"/>
        <v>1,51</v>
      </c>
      <c r="O13" t="str">
        <f t="shared" si="8"/>
        <v>8,6</v>
      </c>
      <c r="P13" t="str">
        <f t="shared" si="9"/>
        <v>9,6</v>
      </c>
      <c r="Q13" t="str">
        <f t="shared" si="10"/>
        <v>1,51;8,6;9,6</v>
      </c>
      <c r="R13" t="str">
        <f t="shared" si="11"/>
        <v>攻击+51</v>
      </c>
      <c r="S13" t="str">
        <f t="shared" si="12"/>
        <v/>
      </c>
      <c r="T13" t="str">
        <f t="shared" si="12"/>
        <v>灵巧+6</v>
      </c>
      <c r="U13" t="str">
        <f t="shared" si="12"/>
        <v>暴烈+6</v>
      </c>
      <c r="V13" t="str">
        <f t="shared" si="13"/>
        <v>攻击+51 灵巧+6 暴烈+6</v>
      </c>
      <c r="W13">
        <f>W12/2</f>
        <v>136</v>
      </c>
      <c r="X13">
        <v>4</v>
      </c>
      <c r="Y13">
        <f t="shared" ref="Y13:Z13" si="19">INT(Y5/2)</f>
        <v>91</v>
      </c>
      <c r="Z13">
        <f t="shared" si="19"/>
        <v>76</v>
      </c>
      <c r="AA13">
        <f t="shared" ref="AA13:AB13" si="20">INT(AA5/3)</f>
        <v>15</v>
      </c>
      <c r="AB13">
        <f t="shared" si="20"/>
        <v>15</v>
      </c>
    </row>
    <row r="14" spans="1:32" x14ac:dyDescent="0.15">
      <c r="A14" t="s">
        <v>833</v>
      </c>
      <c r="B14">
        <v>7</v>
      </c>
      <c r="C14" t="s">
        <v>834</v>
      </c>
      <c r="D14" t="s">
        <v>840</v>
      </c>
      <c r="E14" t="s">
        <v>851</v>
      </c>
      <c r="F14">
        <f t="shared" si="5"/>
        <v>58</v>
      </c>
      <c r="H14">
        <f t="shared" si="6"/>
        <v>804</v>
      </c>
      <c r="I14" s="18">
        <v>116</v>
      </c>
      <c r="K14">
        <v>6</v>
      </c>
      <c r="L14">
        <v>6</v>
      </c>
      <c r="M14" t="str">
        <f t="shared" si="7"/>
        <v>1,58</v>
      </c>
      <c r="O14" t="str">
        <f t="shared" si="8"/>
        <v>8,6</v>
      </c>
      <c r="P14" t="str">
        <f t="shared" si="9"/>
        <v>9,6</v>
      </c>
      <c r="Q14" t="str">
        <f t="shared" si="10"/>
        <v>1,58;8,6;9,6</v>
      </c>
      <c r="R14" t="str">
        <f t="shared" si="11"/>
        <v>攻击+58</v>
      </c>
      <c r="S14" t="str">
        <f t="shared" si="12"/>
        <v/>
      </c>
      <c r="T14" t="str">
        <f t="shared" si="12"/>
        <v>灵巧+6</v>
      </c>
      <c r="U14" t="str">
        <f t="shared" si="12"/>
        <v>暴烈+6</v>
      </c>
      <c r="V14" t="str">
        <f t="shared" si="13"/>
        <v>攻击+58 灵巧+6 暴烈+6</v>
      </c>
      <c r="W14">
        <f>W13*0.8</f>
        <v>108.80000000000001</v>
      </c>
      <c r="X14">
        <v>5</v>
      </c>
      <c r="Y14">
        <f t="shared" ref="Y14:Z14" si="21">INT(Y6/2)</f>
        <v>109</v>
      </c>
      <c r="Z14">
        <f t="shared" si="21"/>
        <v>91</v>
      </c>
      <c r="AA14">
        <f t="shared" ref="AA14:AB14" si="22">INT(AA6/3)</f>
        <v>15</v>
      </c>
      <c r="AB14">
        <f t="shared" si="22"/>
        <v>15</v>
      </c>
    </row>
    <row r="15" spans="1:32" x14ac:dyDescent="0.15">
      <c r="A15" t="s">
        <v>371</v>
      </c>
      <c r="B15">
        <v>7</v>
      </c>
      <c r="C15" t="s">
        <v>834</v>
      </c>
      <c r="D15" t="s">
        <v>767</v>
      </c>
      <c r="E15" t="s">
        <v>857</v>
      </c>
      <c r="F15">
        <f t="shared" si="5"/>
        <v>58</v>
      </c>
      <c r="H15">
        <f t="shared" si="6"/>
        <v>822</v>
      </c>
      <c r="I15" s="18">
        <v>116</v>
      </c>
      <c r="L15">
        <v>14</v>
      </c>
      <c r="M15" t="str">
        <f t="shared" si="7"/>
        <v>1,58</v>
      </c>
      <c r="O15" t="str">
        <f t="shared" si="8"/>
        <v/>
      </c>
      <c r="P15" t="str">
        <f t="shared" si="9"/>
        <v>9,14</v>
      </c>
      <c r="Q15" t="str">
        <f t="shared" si="10"/>
        <v>1,58;9,14</v>
      </c>
      <c r="R15" t="str">
        <f t="shared" si="11"/>
        <v>攻击+58</v>
      </c>
      <c r="S15" t="str">
        <f t="shared" si="12"/>
        <v/>
      </c>
      <c r="T15" t="str">
        <f t="shared" si="12"/>
        <v/>
      </c>
      <c r="U15" t="str">
        <f t="shared" si="12"/>
        <v>暴烈+14</v>
      </c>
      <c r="V15" t="str">
        <f t="shared" si="13"/>
        <v>攻击+58 暴烈+14</v>
      </c>
      <c r="X15">
        <v>6</v>
      </c>
      <c r="Y15">
        <f t="shared" ref="Y15:Z15" si="23">INT(Y7/2)</f>
        <v>127</v>
      </c>
      <c r="Z15">
        <f t="shared" si="23"/>
        <v>106</v>
      </c>
      <c r="AA15">
        <f t="shared" ref="AA15:AB16" si="24">INT(AA7/3)</f>
        <v>16</v>
      </c>
      <c r="AB15">
        <f t="shared" si="24"/>
        <v>16</v>
      </c>
    </row>
    <row r="16" spans="1:32" x14ac:dyDescent="0.15">
      <c r="A16" t="s">
        <v>447</v>
      </c>
      <c r="B16">
        <v>7</v>
      </c>
      <c r="C16" t="s">
        <v>834</v>
      </c>
      <c r="D16" t="s">
        <v>764</v>
      </c>
      <c r="E16" t="s">
        <v>858</v>
      </c>
      <c r="F16">
        <f t="shared" si="5"/>
        <v>72</v>
      </c>
      <c r="H16">
        <f t="shared" si="6"/>
        <v>870</v>
      </c>
      <c r="I16" s="18">
        <v>145</v>
      </c>
      <c r="M16" t="str">
        <f t="shared" si="7"/>
        <v>1,72</v>
      </c>
      <c r="O16" t="str">
        <f t="shared" si="8"/>
        <v/>
      </c>
      <c r="P16" t="str">
        <f t="shared" si="9"/>
        <v/>
      </c>
      <c r="Q16" t="str">
        <f t="shared" si="10"/>
        <v>1,72</v>
      </c>
      <c r="R16" t="str">
        <f t="shared" si="11"/>
        <v>攻击+72</v>
      </c>
      <c r="S16" t="str">
        <f t="shared" si="12"/>
        <v/>
      </c>
      <c r="T16" t="str">
        <f t="shared" si="12"/>
        <v/>
      </c>
      <c r="U16" t="str">
        <f t="shared" si="12"/>
        <v/>
      </c>
      <c r="V16" t="str">
        <f t="shared" si="13"/>
        <v>攻击+72</v>
      </c>
      <c r="X16">
        <v>7</v>
      </c>
      <c r="Y16">
        <f t="shared" ref="Y16:Z16" si="25">INT(Y8/2)</f>
        <v>145</v>
      </c>
      <c r="Z16">
        <f t="shared" si="25"/>
        <v>121</v>
      </c>
      <c r="AA16">
        <f t="shared" si="24"/>
        <v>17</v>
      </c>
      <c r="AB16">
        <f t="shared" si="24"/>
        <v>17</v>
      </c>
    </row>
    <row r="17" spans="1:28" x14ac:dyDescent="0.15">
      <c r="A17" t="s">
        <v>459</v>
      </c>
      <c r="B17">
        <v>8</v>
      </c>
      <c r="C17" t="s">
        <v>834</v>
      </c>
      <c r="D17" t="s">
        <v>767</v>
      </c>
      <c r="E17" t="s">
        <v>859</v>
      </c>
      <c r="F17">
        <f t="shared" si="5"/>
        <v>65</v>
      </c>
      <c r="H17">
        <f t="shared" si="6"/>
        <v>906</v>
      </c>
      <c r="I17" s="18">
        <v>130</v>
      </c>
      <c r="L17">
        <v>14</v>
      </c>
      <c r="M17" t="str">
        <f t="shared" si="7"/>
        <v>1,65</v>
      </c>
      <c r="O17" t="str">
        <f t="shared" si="8"/>
        <v/>
      </c>
      <c r="P17" t="str">
        <f t="shared" si="9"/>
        <v>9,14</v>
      </c>
      <c r="Q17" t="str">
        <f t="shared" si="10"/>
        <v>1,65;9,14</v>
      </c>
      <c r="R17" t="str">
        <f t="shared" si="11"/>
        <v>攻击+65</v>
      </c>
      <c r="S17" t="str">
        <f t="shared" si="12"/>
        <v/>
      </c>
      <c r="T17" t="str">
        <f t="shared" si="12"/>
        <v/>
      </c>
      <c r="U17" t="str">
        <f t="shared" si="12"/>
        <v>暴烈+14</v>
      </c>
      <c r="V17" t="str">
        <f t="shared" si="13"/>
        <v>攻击+65 暴烈+14</v>
      </c>
      <c r="X17">
        <v>8</v>
      </c>
      <c r="Y17">
        <f t="shared" ref="Y17:Z17" si="26">INT(Y9/2)</f>
        <v>163</v>
      </c>
      <c r="Z17">
        <f t="shared" si="26"/>
        <v>136</v>
      </c>
      <c r="AA17">
        <f t="shared" ref="AA17:AB17" si="27">INT(AA9/3)</f>
        <v>17</v>
      </c>
      <c r="AB17">
        <f t="shared" si="27"/>
        <v>17</v>
      </c>
    </row>
    <row r="18" spans="1:28" x14ac:dyDescent="0.15">
      <c r="A18" t="s">
        <v>372</v>
      </c>
      <c r="B18">
        <v>7</v>
      </c>
      <c r="C18" t="s">
        <v>835</v>
      </c>
      <c r="D18" t="s">
        <v>797</v>
      </c>
      <c r="E18" t="s">
        <v>860</v>
      </c>
      <c r="G18">
        <f t="shared" si="5"/>
        <v>48</v>
      </c>
      <c r="H18">
        <f t="shared" si="6"/>
        <v>708</v>
      </c>
      <c r="J18" s="18">
        <v>97</v>
      </c>
      <c r="K18">
        <v>14</v>
      </c>
      <c r="N18" t="str">
        <f>J$1&amp;","&amp;G18</f>
        <v>2,48</v>
      </c>
      <c r="O18" t="str">
        <f t="shared" si="8"/>
        <v>8,14</v>
      </c>
      <c r="P18" t="str">
        <f t="shared" si="9"/>
        <v/>
      </c>
      <c r="Q18" t="str">
        <f t="shared" si="10"/>
        <v>;2,48;8,14</v>
      </c>
      <c r="R18" t="str">
        <f t="shared" si="12"/>
        <v/>
      </c>
      <c r="S18" t="str">
        <f>IF(J18&lt;&gt;0,J$2&amp;"+"&amp;G18,"")</f>
        <v>防御+48</v>
      </c>
      <c r="T18" t="str">
        <f t="shared" si="12"/>
        <v>灵巧+14</v>
      </c>
      <c r="U18" t="str">
        <f t="shared" si="12"/>
        <v/>
      </c>
      <c r="V18" t="str">
        <f t="shared" si="13"/>
        <v>防御+48 灵巧+14</v>
      </c>
    </row>
    <row r="19" spans="1:28" x14ac:dyDescent="0.15">
      <c r="A19" t="s">
        <v>462</v>
      </c>
      <c r="B19">
        <v>1</v>
      </c>
      <c r="C19" t="s">
        <v>835</v>
      </c>
      <c r="D19" t="s">
        <v>797</v>
      </c>
      <c r="E19" t="s">
        <v>861</v>
      </c>
      <c r="G19">
        <f t="shared" si="5"/>
        <v>11</v>
      </c>
      <c r="H19">
        <f t="shared" si="6"/>
        <v>228</v>
      </c>
      <c r="J19" s="18">
        <v>23</v>
      </c>
      <c r="K19">
        <v>10</v>
      </c>
      <c r="N19" t="str">
        <f t="shared" ref="N19:N32" si="28">J$1&amp;","&amp;G19</f>
        <v>2,11</v>
      </c>
      <c r="O19" t="str">
        <f t="shared" si="8"/>
        <v>8,10</v>
      </c>
      <c r="P19" t="str">
        <f t="shared" si="9"/>
        <v/>
      </c>
      <c r="Q19" t="str">
        <f t="shared" si="10"/>
        <v>;2,11;8,10</v>
      </c>
      <c r="R19" t="str">
        <f t="shared" si="12"/>
        <v/>
      </c>
      <c r="S19" t="str">
        <f t="shared" ref="S19:S32" si="29">IF(J19&lt;&gt;0,J$2&amp;"+"&amp;G19,"")</f>
        <v>防御+11</v>
      </c>
      <c r="T19" t="str">
        <f t="shared" si="12"/>
        <v>灵巧+10</v>
      </c>
      <c r="U19" t="str">
        <f t="shared" si="12"/>
        <v/>
      </c>
      <c r="V19" t="str">
        <f t="shared" si="13"/>
        <v>防御+11 灵巧+10</v>
      </c>
    </row>
    <row r="20" spans="1:28" x14ac:dyDescent="0.15">
      <c r="A20" t="s">
        <v>463</v>
      </c>
      <c r="B20">
        <v>1</v>
      </c>
      <c r="C20" t="s">
        <v>835</v>
      </c>
      <c r="D20" t="s">
        <v>798</v>
      </c>
      <c r="E20" t="s">
        <v>862</v>
      </c>
      <c r="G20">
        <f t="shared" ref="G20:G32" si="30">INT(J20/2)</f>
        <v>14</v>
      </c>
      <c r="H20">
        <f t="shared" si="6"/>
        <v>174</v>
      </c>
      <c r="J20" s="18">
        <v>29</v>
      </c>
      <c r="N20" t="str">
        <f t="shared" si="28"/>
        <v>2,14</v>
      </c>
      <c r="O20" t="str">
        <f t="shared" si="8"/>
        <v/>
      </c>
      <c r="P20" t="str">
        <f t="shared" si="9"/>
        <v/>
      </c>
      <c r="Q20" t="str">
        <f t="shared" si="10"/>
        <v>;2,14</v>
      </c>
      <c r="R20" t="str">
        <f t="shared" si="12"/>
        <v/>
      </c>
      <c r="S20" t="str">
        <f t="shared" si="29"/>
        <v>防御+14</v>
      </c>
      <c r="T20" t="str">
        <f t="shared" si="12"/>
        <v/>
      </c>
      <c r="U20" t="str">
        <f t="shared" si="12"/>
        <v/>
      </c>
      <c r="V20" t="str">
        <f t="shared" si="13"/>
        <v>防御+14</v>
      </c>
    </row>
    <row r="21" spans="1:28" x14ac:dyDescent="0.15">
      <c r="A21" t="s">
        <v>465</v>
      </c>
      <c r="B21">
        <v>2</v>
      </c>
      <c r="C21" t="s">
        <v>835</v>
      </c>
      <c r="D21" t="s">
        <v>797</v>
      </c>
      <c r="E21" t="s">
        <v>863</v>
      </c>
      <c r="G21">
        <f t="shared" si="30"/>
        <v>18</v>
      </c>
      <c r="H21">
        <f t="shared" si="6"/>
        <v>312</v>
      </c>
      <c r="J21" s="18">
        <v>37</v>
      </c>
      <c r="K21">
        <v>10</v>
      </c>
      <c r="N21" t="str">
        <f t="shared" si="28"/>
        <v>2,18</v>
      </c>
      <c r="O21" t="str">
        <f t="shared" si="8"/>
        <v>8,10</v>
      </c>
      <c r="P21" t="str">
        <f t="shared" si="9"/>
        <v/>
      </c>
      <c r="Q21" t="str">
        <f t="shared" si="10"/>
        <v>;2,18;8,10</v>
      </c>
      <c r="R21" t="str">
        <f t="shared" si="12"/>
        <v/>
      </c>
      <c r="S21" t="str">
        <f t="shared" si="29"/>
        <v>防御+18</v>
      </c>
      <c r="T21" t="str">
        <f t="shared" si="12"/>
        <v>灵巧+10</v>
      </c>
      <c r="U21" t="str">
        <f t="shared" si="12"/>
        <v/>
      </c>
      <c r="V21" t="str">
        <f t="shared" si="13"/>
        <v>防御+18 灵巧+10</v>
      </c>
    </row>
    <row r="22" spans="1:28" x14ac:dyDescent="0.15">
      <c r="A22" t="s">
        <v>466</v>
      </c>
      <c r="B22">
        <v>2</v>
      </c>
      <c r="C22" t="s">
        <v>835</v>
      </c>
      <c r="D22" t="s">
        <v>798</v>
      </c>
      <c r="E22" t="s">
        <v>864</v>
      </c>
      <c r="G22">
        <f t="shared" si="30"/>
        <v>23</v>
      </c>
      <c r="H22">
        <f t="shared" si="6"/>
        <v>276</v>
      </c>
      <c r="J22" s="18">
        <v>46</v>
      </c>
      <c r="N22" t="str">
        <f t="shared" si="28"/>
        <v>2,23</v>
      </c>
      <c r="O22" t="str">
        <f t="shared" si="8"/>
        <v/>
      </c>
      <c r="P22" t="str">
        <f t="shared" si="9"/>
        <v/>
      </c>
      <c r="Q22" t="str">
        <f t="shared" si="10"/>
        <v>;2,23</v>
      </c>
      <c r="R22" t="str">
        <f t="shared" si="12"/>
        <v/>
      </c>
      <c r="S22" t="str">
        <f t="shared" si="29"/>
        <v>防御+23</v>
      </c>
      <c r="T22" t="str">
        <f t="shared" si="12"/>
        <v/>
      </c>
      <c r="U22" t="str">
        <f t="shared" si="12"/>
        <v/>
      </c>
      <c r="V22" t="str">
        <f t="shared" si="13"/>
        <v>防御+23</v>
      </c>
    </row>
    <row r="23" spans="1:28" x14ac:dyDescent="0.15">
      <c r="A23" t="s">
        <v>468</v>
      </c>
      <c r="B23">
        <v>3</v>
      </c>
      <c r="C23" t="s">
        <v>835</v>
      </c>
      <c r="D23" t="s">
        <v>797</v>
      </c>
      <c r="E23" t="s">
        <v>865</v>
      </c>
      <c r="G23">
        <f t="shared" si="30"/>
        <v>24</v>
      </c>
      <c r="H23">
        <f t="shared" si="6"/>
        <v>393</v>
      </c>
      <c r="J23" s="18">
        <v>49</v>
      </c>
      <c r="K23">
        <v>11</v>
      </c>
      <c r="N23" t="str">
        <f t="shared" si="28"/>
        <v>2,24</v>
      </c>
      <c r="O23" t="str">
        <f t="shared" si="8"/>
        <v>8,11</v>
      </c>
      <c r="P23" t="str">
        <f t="shared" si="9"/>
        <v/>
      </c>
      <c r="Q23" t="str">
        <f t="shared" si="10"/>
        <v>;2,24;8,11</v>
      </c>
      <c r="R23" t="str">
        <f t="shared" si="12"/>
        <v/>
      </c>
      <c r="S23" t="str">
        <f t="shared" si="29"/>
        <v>防御+24</v>
      </c>
      <c r="T23" t="str">
        <f t="shared" si="12"/>
        <v>灵巧+11</v>
      </c>
      <c r="U23" t="str">
        <f t="shared" si="12"/>
        <v/>
      </c>
      <c r="V23" t="str">
        <f t="shared" si="13"/>
        <v>防御+24 灵巧+11</v>
      </c>
    </row>
    <row r="24" spans="1:28" x14ac:dyDescent="0.15">
      <c r="A24" t="s">
        <v>469</v>
      </c>
      <c r="B24">
        <v>4</v>
      </c>
      <c r="C24" t="s">
        <v>835</v>
      </c>
      <c r="D24" t="s">
        <v>798</v>
      </c>
      <c r="E24" t="s">
        <v>866</v>
      </c>
      <c r="G24">
        <f t="shared" si="30"/>
        <v>38</v>
      </c>
      <c r="H24">
        <f t="shared" si="6"/>
        <v>456</v>
      </c>
      <c r="J24" s="18">
        <v>76</v>
      </c>
      <c r="N24" t="str">
        <f t="shared" si="28"/>
        <v>2,38</v>
      </c>
      <c r="O24" t="str">
        <f t="shared" si="8"/>
        <v/>
      </c>
      <c r="P24" t="str">
        <f t="shared" si="9"/>
        <v/>
      </c>
      <c r="Q24" t="str">
        <f t="shared" si="10"/>
        <v>;2,38</v>
      </c>
      <c r="R24" t="str">
        <f t="shared" si="12"/>
        <v/>
      </c>
      <c r="S24" t="str">
        <f t="shared" si="29"/>
        <v>防御+38</v>
      </c>
      <c r="T24" t="str">
        <f t="shared" si="12"/>
        <v/>
      </c>
      <c r="U24" t="str">
        <f t="shared" si="12"/>
        <v/>
      </c>
      <c r="V24" t="str">
        <f t="shared" si="13"/>
        <v>防御+38</v>
      </c>
    </row>
    <row r="25" spans="1:28" x14ac:dyDescent="0.15">
      <c r="A25" t="s">
        <v>464</v>
      </c>
      <c r="B25">
        <v>4</v>
      </c>
      <c r="C25" t="s">
        <v>835</v>
      </c>
      <c r="D25" t="s">
        <v>798</v>
      </c>
      <c r="E25" t="s">
        <v>867</v>
      </c>
      <c r="G25">
        <f t="shared" si="30"/>
        <v>42</v>
      </c>
      <c r="H25">
        <f t="shared" si="6"/>
        <v>504</v>
      </c>
      <c r="J25" s="18">
        <v>84</v>
      </c>
      <c r="N25" t="str">
        <f t="shared" si="28"/>
        <v>2,42</v>
      </c>
      <c r="O25" t="str">
        <f t="shared" si="8"/>
        <v/>
      </c>
      <c r="P25" t="str">
        <f t="shared" si="9"/>
        <v/>
      </c>
      <c r="Q25" t="str">
        <f t="shared" si="10"/>
        <v>;2,42</v>
      </c>
      <c r="R25" t="str">
        <f t="shared" si="12"/>
        <v/>
      </c>
      <c r="S25" t="str">
        <f t="shared" si="29"/>
        <v>防御+42</v>
      </c>
      <c r="T25" t="str">
        <f t="shared" si="12"/>
        <v/>
      </c>
      <c r="U25" t="str">
        <f t="shared" si="12"/>
        <v/>
      </c>
      <c r="V25" t="str">
        <f t="shared" si="13"/>
        <v>防御+42</v>
      </c>
    </row>
    <row r="26" spans="1:28" x14ac:dyDescent="0.15">
      <c r="A26" t="s">
        <v>374</v>
      </c>
      <c r="B26">
        <v>4</v>
      </c>
      <c r="C26" t="s">
        <v>835</v>
      </c>
      <c r="D26" t="s">
        <v>797</v>
      </c>
      <c r="E26" t="s">
        <v>868</v>
      </c>
      <c r="G26">
        <f t="shared" si="30"/>
        <v>30</v>
      </c>
      <c r="H26">
        <f t="shared" si="6"/>
        <v>474</v>
      </c>
      <c r="J26" s="18">
        <v>61</v>
      </c>
      <c r="K26">
        <v>12</v>
      </c>
      <c r="N26" t="str">
        <f t="shared" si="28"/>
        <v>2,30</v>
      </c>
      <c r="O26" t="str">
        <f t="shared" si="8"/>
        <v>8,12</v>
      </c>
      <c r="P26" t="str">
        <f t="shared" si="9"/>
        <v/>
      </c>
      <c r="Q26" t="str">
        <f t="shared" si="10"/>
        <v>;2,30;8,12</v>
      </c>
      <c r="R26" t="str">
        <f t="shared" si="12"/>
        <v/>
      </c>
      <c r="S26" t="str">
        <f t="shared" si="29"/>
        <v>防御+30</v>
      </c>
      <c r="T26" t="str">
        <f t="shared" si="12"/>
        <v>灵巧+12</v>
      </c>
      <c r="U26" t="str">
        <f t="shared" si="12"/>
        <v/>
      </c>
      <c r="V26" t="str">
        <f t="shared" si="13"/>
        <v>防御+30 灵巧+12</v>
      </c>
    </row>
    <row r="27" spans="1:28" x14ac:dyDescent="0.15">
      <c r="A27" t="s">
        <v>364</v>
      </c>
      <c r="B27">
        <v>5</v>
      </c>
      <c r="C27" t="s">
        <v>835</v>
      </c>
      <c r="D27" t="s">
        <v>797</v>
      </c>
      <c r="E27" t="s">
        <v>869</v>
      </c>
      <c r="G27">
        <f t="shared" si="30"/>
        <v>36</v>
      </c>
      <c r="H27">
        <f t="shared" si="6"/>
        <v>555</v>
      </c>
      <c r="J27" s="18">
        <v>73</v>
      </c>
      <c r="K27">
        <v>13</v>
      </c>
      <c r="N27" t="str">
        <f t="shared" si="28"/>
        <v>2,36</v>
      </c>
      <c r="O27" t="str">
        <f t="shared" si="8"/>
        <v>8,13</v>
      </c>
      <c r="P27" t="str">
        <f t="shared" si="9"/>
        <v/>
      </c>
      <c r="Q27" t="str">
        <f t="shared" si="10"/>
        <v>;2,36;8,13</v>
      </c>
      <c r="R27" t="str">
        <f t="shared" si="12"/>
        <v/>
      </c>
      <c r="S27" t="str">
        <f t="shared" si="29"/>
        <v>防御+36</v>
      </c>
      <c r="T27" t="str">
        <f t="shared" si="12"/>
        <v>灵巧+13</v>
      </c>
      <c r="U27" t="str">
        <f t="shared" si="12"/>
        <v/>
      </c>
      <c r="V27" t="str">
        <f t="shared" si="13"/>
        <v>防御+36 灵巧+13</v>
      </c>
    </row>
    <row r="28" spans="1:28" x14ac:dyDescent="0.15">
      <c r="A28" t="s">
        <v>367</v>
      </c>
      <c r="B28">
        <v>5</v>
      </c>
      <c r="C28" t="s">
        <v>835</v>
      </c>
      <c r="D28" t="s">
        <v>797</v>
      </c>
      <c r="E28" t="s">
        <v>870</v>
      </c>
      <c r="G28">
        <f t="shared" si="30"/>
        <v>39</v>
      </c>
      <c r="H28">
        <f t="shared" si="6"/>
        <v>591</v>
      </c>
      <c r="J28" s="18">
        <v>79</v>
      </c>
      <c r="K28">
        <v>13</v>
      </c>
      <c r="N28" t="str">
        <f t="shared" si="28"/>
        <v>2,39</v>
      </c>
      <c r="O28" t="str">
        <f t="shared" si="8"/>
        <v>8,13</v>
      </c>
      <c r="P28" t="str">
        <f t="shared" si="9"/>
        <v/>
      </c>
      <c r="Q28" t="str">
        <f t="shared" si="10"/>
        <v>;2,39;8,13</v>
      </c>
      <c r="R28" t="str">
        <f t="shared" si="12"/>
        <v/>
      </c>
      <c r="S28" t="str">
        <f t="shared" si="29"/>
        <v>防御+39</v>
      </c>
      <c r="T28" t="str">
        <f t="shared" si="12"/>
        <v>灵巧+13</v>
      </c>
      <c r="U28" t="str">
        <f t="shared" si="12"/>
        <v/>
      </c>
      <c r="V28" t="str">
        <f t="shared" si="13"/>
        <v>防御+39 灵巧+13</v>
      </c>
    </row>
    <row r="29" spans="1:28" x14ac:dyDescent="0.15">
      <c r="A29" t="s">
        <v>831</v>
      </c>
      <c r="B29">
        <v>5</v>
      </c>
      <c r="C29" t="s">
        <v>835</v>
      </c>
      <c r="D29" t="s">
        <v>798</v>
      </c>
      <c r="E29" t="s">
        <v>871</v>
      </c>
      <c r="G29">
        <f t="shared" si="30"/>
        <v>45</v>
      </c>
      <c r="H29">
        <f t="shared" si="6"/>
        <v>546</v>
      </c>
      <c r="J29" s="18">
        <v>91</v>
      </c>
      <c r="N29" t="str">
        <f t="shared" si="28"/>
        <v>2,45</v>
      </c>
      <c r="O29" t="str">
        <f t="shared" si="8"/>
        <v/>
      </c>
      <c r="P29" t="str">
        <f t="shared" si="9"/>
        <v/>
      </c>
      <c r="Q29" t="str">
        <f t="shared" si="10"/>
        <v>;2,45</v>
      </c>
      <c r="R29" t="str">
        <f t="shared" si="12"/>
        <v/>
      </c>
      <c r="S29" t="str">
        <f t="shared" si="29"/>
        <v>防御+45</v>
      </c>
      <c r="T29" t="str">
        <f t="shared" si="12"/>
        <v/>
      </c>
      <c r="U29" t="str">
        <f t="shared" si="12"/>
        <v/>
      </c>
      <c r="V29" t="str">
        <f t="shared" si="13"/>
        <v>防御+45</v>
      </c>
    </row>
    <row r="30" spans="1:28" x14ac:dyDescent="0.15">
      <c r="A30" t="s">
        <v>832</v>
      </c>
      <c r="B30">
        <v>6</v>
      </c>
      <c r="C30" t="s">
        <v>835</v>
      </c>
      <c r="D30" t="s">
        <v>798</v>
      </c>
      <c r="E30" t="s">
        <v>872</v>
      </c>
      <c r="G30">
        <f t="shared" si="30"/>
        <v>53</v>
      </c>
      <c r="H30">
        <f t="shared" si="6"/>
        <v>636</v>
      </c>
      <c r="J30" s="18">
        <v>106</v>
      </c>
      <c r="N30" t="str">
        <f t="shared" si="28"/>
        <v>2,53</v>
      </c>
      <c r="O30" t="str">
        <f t="shared" si="8"/>
        <v/>
      </c>
      <c r="P30" t="str">
        <f t="shared" si="9"/>
        <v/>
      </c>
      <c r="Q30" t="str">
        <f t="shared" si="10"/>
        <v>;2,53</v>
      </c>
      <c r="R30" t="str">
        <f t="shared" si="12"/>
        <v/>
      </c>
      <c r="S30" t="str">
        <f t="shared" si="29"/>
        <v>防御+53</v>
      </c>
      <c r="T30" t="str">
        <f t="shared" si="12"/>
        <v/>
      </c>
      <c r="U30" t="str">
        <f t="shared" si="12"/>
        <v/>
      </c>
      <c r="V30" t="str">
        <f t="shared" si="13"/>
        <v>防御+53</v>
      </c>
    </row>
    <row r="31" spans="1:28" x14ac:dyDescent="0.15">
      <c r="A31" t="s">
        <v>365</v>
      </c>
      <c r="B31">
        <v>7</v>
      </c>
      <c r="C31" t="s">
        <v>835</v>
      </c>
      <c r="D31" t="s">
        <v>798</v>
      </c>
      <c r="E31" t="s">
        <v>873</v>
      </c>
      <c r="G31">
        <f t="shared" si="30"/>
        <v>60</v>
      </c>
      <c r="H31">
        <f t="shared" si="6"/>
        <v>726</v>
      </c>
      <c r="J31" s="18">
        <v>121</v>
      </c>
      <c r="N31" t="str">
        <f t="shared" si="28"/>
        <v>2,60</v>
      </c>
      <c r="O31" t="str">
        <f t="shared" si="8"/>
        <v/>
      </c>
      <c r="P31" t="str">
        <f t="shared" si="9"/>
        <v/>
      </c>
      <c r="Q31" t="str">
        <f t="shared" si="10"/>
        <v>;2,60</v>
      </c>
      <c r="R31" t="str">
        <f t="shared" si="12"/>
        <v/>
      </c>
      <c r="S31" t="str">
        <f t="shared" si="29"/>
        <v>防御+60</v>
      </c>
      <c r="T31" t="str">
        <f t="shared" si="12"/>
        <v/>
      </c>
      <c r="U31" t="str">
        <f t="shared" si="12"/>
        <v/>
      </c>
      <c r="V31" t="str">
        <f t="shared" si="13"/>
        <v>防御+60</v>
      </c>
    </row>
    <row r="32" spans="1:28" x14ac:dyDescent="0.15">
      <c r="A32" t="s">
        <v>470</v>
      </c>
      <c r="B32">
        <v>8</v>
      </c>
      <c r="C32" t="s">
        <v>835</v>
      </c>
      <c r="D32" t="s">
        <v>797</v>
      </c>
      <c r="E32" t="s">
        <v>874</v>
      </c>
      <c r="G32">
        <f t="shared" si="30"/>
        <v>54</v>
      </c>
      <c r="H32">
        <f t="shared" si="6"/>
        <v>780</v>
      </c>
      <c r="J32" s="18">
        <v>109</v>
      </c>
      <c r="K32">
        <v>14</v>
      </c>
      <c r="N32" t="str">
        <f t="shared" si="28"/>
        <v>2,54</v>
      </c>
      <c r="O32" t="str">
        <f t="shared" si="8"/>
        <v>8,14</v>
      </c>
      <c r="P32" t="str">
        <f t="shared" si="9"/>
        <v/>
      </c>
      <c r="Q32" t="str">
        <f t="shared" si="10"/>
        <v>;2,54;8,14</v>
      </c>
      <c r="R32" t="str">
        <f t="shared" si="12"/>
        <v/>
      </c>
      <c r="S32" t="str">
        <f t="shared" si="29"/>
        <v>防御+54</v>
      </c>
      <c r="T32" t="str">
        <f t="shared" si="12"/>
        <v>灵巧+14</v>
      </c>
      <c r="U32" t="str">
        <f t="shared" si="12"/>
        <v/>
      </c>
      <c r="V32" t="str">
        <f t="shared" si="13"/>
        <v>防御+54 灵巧+14</v>
      </c>
    </row>
  </sheetData>
  <autoFilter ref="A1:C1">
    <sortState ref="A2:C31">
      <sortCondition descending="1" ref="C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I6" sqref="I6:I17"/>
    </sheetView>
  </sheetViews>
  <sheetFormatPr defaultRowHeight="13.5" x14ac:dyDescent="0.15"/>
  <sheetData>
    <row r="1" spans="1:9" x14ac:dyDescent="0.15">
      <c r="A1" t="s">
        <v>887</v>
      </c>
    </row>
    <row r="2" spans="1:9" x14ac:dyDescent="0.15">
      <c r="B2" t="s">
        <v>888</v>
      </c>
    </row>
    <row r="3" spans="1:9" x14ac:dyDescent="0.15">
      <c r="B3" t="s">
        <v>889</v>
      </c>
    </row>
    <row r="6" spans="1:9" x14ac:dyDescent="0.15">
      <c r="G6">
        <v>1</v>
      </c>
      <c r="H6">
        <v>100</v>
      </c>
      <c r="I6">
        <f>100+(G6-1)*50</f>
        <v>100</v>
      </c>
    </row>
    <row r="7" spans="1:9" x14ac:dyDescent="0.15">
      <c r="G7">
        <v>2</v>
      </c>
      <c r="H7">
        <v>50</v>
      </c>
      <c r="I7">
        <f t="shared" ref="I7:I20" si="0">100+(G7-1)*50</f>
        <v>150</v>
      </c>
    </row>
    <row r="8" spans="1:9" x14ac:dyDescent="0.15">
      <c r="B8" t="s">
        <v>890</v>
      </c>
      <c r="G8">
        <v>3</v>
      </c>
      <c r="I8">
        <f t="shared" si="0"/>
        <v>200</v>
      </c>
    </row>
    <row r="9" spans="1:9" x14ac:dyDescent="0.15">
      <c r="B9" t="s">
        <v>891</v>
      </c>
      <c r="G9">
        <v>4</v>
      </c>
      <c r="I9">
        <f t="shared" si="0"/>
        <v>250</v>
      </c>
    </row>
    <row r="10" spans="1:9" x14ac:dyDescent="0.15">
      <c r="B10" t="s">
        <v>892</v>
      </c>
      <c r="G10">
        <v>5</v>
      </c>
      <c r="I10">
        <f t="shared" si="0"/>
        <v>300</v>
      </c>
    </row>
    <row r="11" spans="1:9" x14ac:dyDescent="0.15">
      <c r="B11" t="s">
        <v>893</v>
      </c>
      <c r="G11">
        <v>6</v>
      </c>
      <c r="I11">
        <f t="shared" si="0"/>
        <v>350</v>
      </c>
    </row>
    <row r="12" spans="1:9" x14ac:dyDescent="0.15">
      <c r="G12">
        <v>7</v>
      </c>
      <c r="I12">
        <f t="shared" si="0"/>
        <v>400</v>
      </c>
    </row>
    <row r="13" spans="1:9" x14ac:dyDescent="0.15">
      <c r="G13">
        <v>8</v>
      </c>
      <c r="I13">
        <f t="shared" si="0"/>
        <v>450</v>
      </c>
    </row>
    <row r="14" spans="1:9" x14ac:dyDescent="0.15">
      <c r="G14">
        <v>9</v>
      </c>
      <c r="I14">
        <f t="shared" si="0"/>
        <v>500</v>
      </c>
    </row>
    <row r="15" spans="1:9" x14ac:dyDescent="0.15">
      <c r="G15">
        <v>10</v>
      </c>
      <c r="I15">
        <f t="shared" si="0"/>
        <v>550</v>
      </c>
    </row>
    <row r="16" spans="1:9" x14ac:dyDescent="0.15">
      <c r="G16">
        <v>11</v>
      </c>
      <c r="I16">
        <f t="shared" si="0"/>
        <v>600</v>
      </c>
    </row>
    <row r="17" spans="7:9" x14ac:dyDescent="0.15">
      <c r="G17">
        <v>12</v>
      </c>
      <c r="I17">
        <f t="shared" si="0"/>
        <v>650</v>
      </c>
    </row>
    <row r="18" spans="7:9" x14ac:dyDescent="0.15">
      <c r="G18">
        <v>13</v>
      </c>
      <c r="I18">
        <f t="shared" si="0"/>
        <v>700</v>
      </c>
    </row>
    <row r="19" spans="7:9" x14ac:dyDescent="0.15">
      <c r="G19">
        <v>14</v>
      </c>
      <c r="I19">
        <f t="shared" si="0"/>
        <v>750</v>
      </c>
    </row>
    <row r="20" spans="7:9" x14ac:dyDescent="0.15">
      <c r="G20">
        <v>15</v>
      </c>
      <c r="I20">
        <f t="shared" si="0"/>
        <v>800</v>
      </c>
    </row>
    <row r="21" spans="7:9" x14ac:dyDescent="0.15">
      <c r="G21">
        <v>16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D5" sqref="D5:D12"/>
    </sheetView>
  </sheetViews>
  <sheetFormatPr defaultRowHeight="13.5" x14ac:dyDescent="0.15"/>
  <cols>
    <col min="2" max="2" width="22.25" style="14" customWidth="1"/>
  </cols>
  <sheetData>
    <row r="2" spans="1:9" ht="27" x14ac:dyDescent="0.15">
      <c r="A2" t="s">
        <v>902</v>
      </c>
      <c r="B2" s="14" t="s">
        <v>903</v>
      </c>
      <c r="C2">
        <v>1</v>
      </c>
    </row>
    <row r="3" spans="1:9" ht="40.5" x14ac:dyDescent="0.15">
      <c r="A3" t="s">
        <v>895</v>
      </c>
      <c r="B3" s="14" t="s">
        <v>904</v>
      </c>
      <c r="C3">
        <v>2</v>
      </c>
    </row>
    <row r="4" spans="1:9" x14ac:dyDescent="0.15">
      <c r="A4" t="s">
        <v>900</v>
      </c>
      <c r="B4" s="14" t="s">
        <v>908</v>
      </c>
      <c r="C4">
        <v>3</v>
      </c>
    </row>
    <row r="5" spans="1:9" ht="27" x14ac:dyDescent="0.15">
      <c r="A5" t="s">
        <v>899</v>
      </c>
      <c r="B5" s="14" t="s">
        <v>909</v>
      </c>
      <c r="C5">
        <v>4</v>
      </c>
      <c r="D5">
        <v>10</v>
      </c>
      <c r="E5">
        <v>10</v>
      </c>
      <c r="F5">
        <v>10</v>
      </c>
      <c r="G5">
        <v>0</v>
      </c>
      <c r="H5">
        <f>D5*500</f>
        <v>5000</v>
      </c>
      <c r="I5">
        <f>H5*(1+G5/10)</f>
        <v>5000</v>
      </c>
    </row>
    <row r="6" spans="1:9" ht="27" x14ac:dyDescent="0.15">
      <c r="A6" t="s">
        <v>896</v>
      </c>
      <c r="B6" s="14" t="s">
        <v>905</v>
      </c>
      <c r="C6">
        <v>5</v>
      </c>
      <c r="D6">
        <f t="shared" ref="D6:D9" si="0">D5+F5</f>
        <v>20</v>
      </c>
      <c r="E6">
        <v>20</v>
      </c>
      <c r="F6">
        <v>20</v>
      </c>
      <c r="G6">
        <v>1</v>
      </c>
      <c r="H6">
        <f t="shared" ref="H6:H12" si="1">D6*500</f>
        <v>10000</v>
      </c>
      <c r="I6">
        <f t="shared" ref="I6:I12" si="2">H6*(1+G6/10)</f>
        <v>11000</v>
      </c>
    </row>
    <row r="7" spans="1:9" ht="27" x14ac:dyDescent="0.15">
      <c r="A7" t="s">
        <v>897</v>
      </c>
      <c r="B7" s="14" t="s">
        <v>906</v>
      </c>
      <c r="C7">
        <v>6</v>
      </c>
      <c r="D7">
        <f t="shared" si="0"/>
        <v>40</v>
      </c>
      <c r="E7">
        <v>40</v>
      </c>
      <c r="F7">
        <v>40</v>
      </c>
      <c r="G7">
        <v>2</v>
      </c>
      <c r="H7">
        <f t="shared" si="1"/>
        <v>20000</v>
      </c>
      <c r="I7">
        <f t="shared" si="2"/>
        <v>24000</v>
      </c>
    </row>
    <row r="8" spans="1:9" ht="27" x14ac:dyDescent="0.15">
      <c r="A8" t="s">
        <v>894</v>
      </c>
      <c r="B8" s="24" t="s">
        <v>901</v>
      </c>
      <c r="C8">
        <v>7</v>
      </c>
      <c r="D8">
        <f t="shared" si="0"/>
        <v>80</v>
      </c>
      <c r="E8">
        <f>E7*2</f>
        <v>80</v>
      </c>
      <c r="F8">
        <v>60</v>
      </c>
      <c r="G8">
        <v>3</v>
      </c>
      <c r="H8">
        <f t="shared" si="1"/>
        <v>40000</v>
      </c>
      <c r="I8">
        <f t="shared" si="2"/>
        <v>52000</v>
      </c>
    </row>
    <row r="9" spans="1:9" ht="27" x14ac:dyDescent="0.15">
      <c r="A9" t="s">
        <v>898</v>
      </c>
      <c r="B9" s="14" t="s">
        <v>907</v>
      </c>
      <c r="C9">
        <v>8</v>
      </c>
      <c r="D9">
        <f t="shared" si="0"/>
        <v>140</v>
      </c>
      <c r="E9">
        <f t="shared" ref="E9:E12" si="3">E8*2</f>
        <v>160</v>
      </c>
      <c r="F9">
        <v>80</v>
      </c>
      <c r="G9">
        <v>4</v>
      </c>
      <c r="H9">
        <f t="shared" si="1"/>
        <v>70000</v>
      </c>
      <c r="I9">
        <f t="shared" si="2"/>
        <v>98000</v>
      </c>
    </row>
    <row r="10" spans="1:9" x14ac:dyDescent="0.15">
      <c r="D10">
        <f>D9+F9</f>
        <v>220</v>
      </c>
      <c r="E10">
        <f t="shared" si="3"/>
        <v>320</v>
      </c>
      <c r="F10">
        <v>100</v>
      </c>
      <c r="G10">
        <v>5</v>
      </c>
      <c r="H10">
        <f t="shared" si="1"/>
        <v>110000</v>
      </c>
      <c r="I10">
        <f t="shared" si="2"/>
        <v>165000</v>
      </c>
    </row>
    <row r="11" spans="1:9" x14ac:dyDescent="0.15">
      <c r="D11">
        <f t="shared" ref="D11:D12" si="4">D10+F10</f>
        <v>320</v>
      </c>
      <c r="E11">
        <f t="shared" si="3"/>
        <v>640</v>
      </c>
      <c r="F11">
        <v>120</v>
      </c>
      <c r="G11">
        <v>6</v>
      </c>
      <c r="H11">
        <f t="shared" si="1"/>
        <v>160000</v>
      </c>
      <c r="I11">
        <f t="shared" si="2"/>
        <v>256000</v>
      </c>
    </row>
    <row r="12" spans="1:9" x14ac:dyDescent="0.15">
      <c r="D12">
        <f t="shared" si="4"/>
        <v>440</v>
      </c>
      <c r="E12">
        <f t="shared" si="3"/>
        <v>1280</v>
      </c>
      <c r="G12">
        <v>7</v>
      </c>
      <c r="H12">
        <f t="shared" si="1"/>
        <v>220000</v>
      </c>
      <c r="I12">
        <f t="shared" si="2"/>
        <v>374000</v>
      </c>
    </row>
  </sheetData>
  <autoFilter ref="A1:C1">
    <sortState ref="A2:C12">
      <sortCondition ref="C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道具</vt:lpstr>
      <vt:lpstr>装备</vt:lpstr>
      <vt:lpstr>配方</vt:lpstr>
      <vt:lpstr>Sheet4</vt:lpstr>
      <vt:lpstr>Sheet6</vt:lpstr>
      <vt:lpstr>Sheet5</vt:lpstr>
      <vt:lpstr>Sheet8</vt:lpstr>
      <vt:lpstr>Sheet3</vt:lpstr>
      <vt:lpstr>装备属性</vt:lpstr>
      <vt:lpstr>音效</vt:lpstr>
      <vt:lpstr>Sheet7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2018-05-08T08:12:05Z</dcterms:created>
  <dcterms:modified xsi:type="dcterms:W3CDTF">2018-07-25T13:35:49Z</dcterms:modified>
</cp:coreProperties>
</file>