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-465" windowWidth="28800" windowHeight="18000" tabRatio="401" activeTab="3"/>
  </bookViews>
  <sheets>
    <sheet name="专线运营" sheetId="1" r:id="rId1"/>
    <sheet name="司机运费拼团" sheetId="2" r:id="rId2"/>
    <sheet name="Sheet3" sheetId="3" r:id="rId3"/>
    <sheet name="方案1" sheetId="4" r:id="rId4"/>
    <sheet name="Sheet1" sheetId="5" r:id="rId5"/>
    <sheet name="Sheet2" sheetId="6" r:id="rId6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9" i="4" l="1"/>
  <c r="C3" i="4"/>
  <c r="C4" i="4"/>
  <c r="C5" i="4"/>
  <c r="C6" i="4"/>
  <c r="C7" i="4"/>
  <c r="C8" i="4"/>
  <c r="C9" i="4"/>
  <c r="C10" i="4"/>
  <c r="C11" i="4"/>
  <c r="I10" i="4"/>
  <c r="C12" i="4"/>
  <c r="C13" i="4"/>
  <c r="C14" i="4"/>
  <c r="C15" i="4"/>
  <c r="C16" i="4"/>
  <c r="C17" i="4"/>
  <c r="C18" i="4"/>
  <c r="C19" i="4"/>
  <c r="C20" i="4"/>
  <c r="C21" i="4"/>
  <c r="I11" i="4"/>
  <c r="C22" i="4"/>
  <c r="C23" i="4"/>
  <c r="C24" i="4"/>
  <c r="C25" i="4"/>
  <c r="C26" i="4"/>
  <c r="C27" i="4"/>
  <c r="C28" i="4"/>
  <c r="C29" i="4"/>
  <c r="C30" i="4"/>
  <c r="C31" i="4"/>
  <c r="C2" i="4"/>
  <c r="C172" i="6"/>
  <c r="D172" i="6"/>
  <c r="C171" i="6"/>
  <c r="D171" i="6"/>
  <c r="C170" i="6"/>
  <c r="D170" i="6"/>
  <c r="C169" i="6"/>
  <c r="D169" i="6"/>
  <c r="C168" i="6"/>
  <c r="D168" i="6"/>
  <c r="C167" i="6"/>
  <c r="D167" i="6"/>
  <c r="C166" i="6"/>
  <c r="D166" i="6"/>
  <c r="C165" i="6"/>
  <c r="D165" i="6"/>
  <c r="C164" i="6"/>
  <c r="D164" i="6"/>
  <c r="C163" i="6"/>
  <c r="D163" i="6"/>
  <c r="C162" i="6"/>
  <c r="D162" i="6"/>
  <c r="C161" i="6"/>
  <c r="D161" i="6"/>
  <c r="C160" i="6"/>
  <c r="D160" i="6"/>
  <c r="C159" i="6"/>
  <c r="D159" i="6"/>
  <c r="C158" i="6"/>
  <c r="D158" i="6"/>
  <c r="C157" i="6"/>
  <c r="D157" i="6"/>
  <c r="C156" i="6"/>
  <c r="D156" i="6"/>
  <c r="C155" i="6"/>
  <c r="D155" i="6"/>
  <c r="C154" i="6"/>
  <c r="D154" i="6"/>
  <c r="C153" i="6"/>
  <c r="D153" i="6"/>
  <c r="C152" i="6"/>
  <c r="D152" i="6"/>
  <c r="C151" i="6"/>
  <c r="D151" i="6"/>
  <c r="C150" i="6"/>
  <c r="D150" i="6"/>
  <c r="C149" i="6"/>
  <c r="D149" i="6"/>
  <c r="C148" i="6"/>
  <c r="D148" i="6"/>
  <c r="C147" i="6"/>
  <c r="D147" i="6"/>
  <c r="C146" i="6"/>
  <c r="D146" i="6"/>
  <c r="C145" i="6"/>
  <c r="D145" i="6"/>
  <c r="C144" i="6"/>
  <c r="D144" i="6"/>
  <c r="C143" i="6"/>
  <c r="D143" i="6"/>
  <c r="C142" i="6"/>
  <c r="D142" i="6"/>
  <c r="C141" i="6"/>
  <c r="D141" i="6"/>
  <c r="C140" i="6"/>
  <c r="D140" i="6"/>
  <c r="C139" i="6"/>
  <c r="D139" i="6"/>
  <c r="C138" i="6"/>
  <c r="D138" i="6"/>
  <c r="C137" i="6"/>
  <c r="D137" i="6"/>
  <c r="C136" i="6"/>
  <c r="D136" i="6"/>
  <c r="C135" i="6"/>
  <c r="D135" i="6"/>
  <c r="C134" i="6"/>
  <c r="D134" i="6"/>
  <c r="C133" i="6"/>
  <c r="D133" i="6"/>
  <c r="C132" i="6"/>
  <c r="D132" i="6"/>
  <c r="C131" i="6"/>
  <c r="D131" i="6"/>
  <c r="C130" i="6"/>
  <c r="D130" i="6"/>
  <c r="C129" i="6"/>
  <c r="D129" i="6"/>
  <c r="C128" i="6"/>
  <c r="D128" i="6"/>
  <c r="C127" i="6"/>
  <c r="D127" i="6"/>
  <c r="C126" i="6"/>
  <c r="D126" i="6"/>
  <c r="C125" i="6"/>
  <c r="D125" i="6"/>
  <c r="C124" i="6"/>
  <c r="D124" i="6"/>
  <c r="C123" i="6"/>
  <c r="D123" i="6"/>
  <c r="C122" i="6"/>
  <c r="D122" i="6"/>
  <c r="C121" i="6"/>
  <c r="D121" i="6"/>
  <c r="C120" i="6"/>
  <c r="D120" i="6"/>
  <c r="C119" i="6"/>
  <c r="D119" i="6"/>
  <c r="C118" i="6"/>
  <c r="D118" i="6"/>
  <c r="C117" i="6"/>
  <c r="D117" i="6"/>
  <c r="C116" i="6"/>
  <c r="D116" i="6"/>
  <c r="C115" i="6"/>
  <c r="D115" i="6"/>
  <c r="C114" i="6"/>
  <c r="D114" i="6"/>
  <c r="C113" i="6"/>
  <c r="D113" i="6"/>
  <c r="C112" i="6"/>
  <c r="D112" i="6"/>
  <c r="C111" i="6"/>
  <c r="D111" i="6"/>
  <c r="C110" i="6"/>
  <c r="D110" i="6"/>
  <c r="C109" i="6"/>
  <c r="D109" i="6"/>
  <c r="C108" i="6"/>
  <c r="D108" i="6"/>
  <c r="C107" i="6"/>
  <c r="D107" i="6"/>
  <c r="C106" i="6"/>
  <c r="D106" i="6"/>
  <c r="C105" i="6"/>
  <c r="D105" i="6"/>
  <c r="C104" i="6"/>
  <c r="D104" i="6"/>
  <c r="C103" i="6"/>
  <c r="D103" i="6"/>
  <c r="C102" i="6"/>
  <c r="D102" i="6"/>
  <c r="C101" i="6"/>
  <c r="D101" i="6"/>
  <c r="C100" i="6"/>
  <c r="D100" i="6"/>
  <c r="C99" i="6"/>
  <c r="D99" i="6"/>
  <c r="C98" i="6"/>
  <c r="D98" i="6"/>
  <c r="C97" i="6"/>
  <c r="D97" i="6"/>
  <c r="C96" i="6"/>
  <c r="D96" i="6"/>
  <c r="C95" i="6"/>
  <c r="D95" i="6"/>
  <c r="C94" i="6"/>
  <c r="D94" i="6"/>
  <c r="C93" i="6"/>
  <c r="D93" i="6"/>
  <c r="C92" i="6"/>
  <c r="D92" i="6"/>
  <c r="C91" i="6"/>
  <c r="D91" i="6"/>
  <c r="C90" i="6"/>
  <c r="D90" i="6"/>
  <c r="C89" i="6"/>
  <c r="D89" i="6"/>
  <c r="C88" i="6"/>
  <c r="D88" i="6"/>
  <c r="C87" i="6"/>
  <c r="D87" i="6"/>
  <c r="C86" i="6"/>
  <c r="D86" i="6"/>
  <c r="C85" i="6"/>
  <c r="D85" i="6"/>
  <c r="C84" i="6"/>
  <c r="D84" i="6"/>
  <c r="C83" i="6"/>
  <c r="D83" i="6"/>
  <c r="C82" i="6"/>
  <c r="D82" i="6"/>
  <c r="C81" i="6"/>
  <c r="D81" i="6"/>
  <c r="C80" i="6"/>
  <c r="D80" i="6"/>
  <c r="C79" i="6"/>
  <c r="D79" i="6"/>
  <c r="C78" i="6"/>
  <c r="D78" i="6"/>
  <c r="C77" i="6"/>
  <c r="D77" i="6"/>
  <c r="C76" i="6"/>
  <c r="D76" i="6"/>
  <c r="C75" i="6"/>
  <c r="D75" i="6"/>
  <c r="C74" i="6"/>
  <c r="D74" i="6"/>
  <c r="C73" i="6"/>
  <c r="D73" i="6"/>
  <c r="C72" i="6"/>
  <c r="D72" i="6"/>
  <c r="C71" i="6"/>
  <c r="D71" i="6"/>
  <c r="C70" i="6"/>
  <c r="D70" i="6"/>
  <c r="C69" i="6"/>
  <c r="D69" i="6"/>
  <c r="C68" i="6"/>
  <c r="D68" i="6"/>
  <c r="C67" i="6"/>
  <c r="D67" i="6"/>
  <c r="C66" i="6"/>
  <c r="D66" i="6"/>
  <c r="C65" i="6"/>
  <c r="D65" i="6"/>
  <c r="C64" i="6"/>
  <c r="D64" i="6"/>
  <c r="C63" i="6"/>
  <c r="D63" i="6"/>
  <c r="C62" i="6"/>
  <c r="D62" i="6"/>
  <c r="C61" i="6"/>
  <c r="D61" i="6"/>
  <c r="C60" i="6"/>
  <c r="D60" i="6"/>
  <c r="C59" i="6"/>
  <c r="D59" i="6"/>
  <c r="C58" i="6"/>
  <c r="D58" i="6"/>
  <c r="C57" i="6"/>
  <c r="D57" i="6"/>
  <c r="C56" i="6"/>
  <c r="D56" i="6"/>
  <c r="C55" i="6"/>
  <c r="D55" i="6"/>
  <c r="C54" i="6"/>
  <c r="D54" i="6"/>
  <c r="C53" i="6"/>
  <c r="D53" i="6"/>
  <c r="C52" i="6"/>
  <c r="D52" i="6"/>
  <c r="C51" i="6"/>
  <c r="D51" i="6"/>
  <c r="C50" i="6"/>
  <c r="D50" i="6"/>
  <c r="C49" i="6"/>
  <c r="D49" i="6"/>
  <c r="C48" i="6"/>
  <c r="D48" i="6"/>
  <c r="C47" i="6"/>
  <c r="D47" i="6"/>
  <c r="C46" i="6"/>
  <c r="D46" i="6"/>
  <c r="C45" i="6"/>
  <c r="D45" i="6"/>
  <c r="C44" i="6"/>
  <c r="D44" i="6"/>
  <c r="C43" i="6"/>
  <c r="D43" i="6"/>
  <c r="C42" i="6"/>
  <c r="D42" i="6"/>
  <c r="C41" i="6"/>
  <c r="D41" i="6"/>
  <c r="C40" i="6"/>
  <c r="D40" i="6"/>
  <c r="C39" i="6"/>
  <c r="D39" i="6"/>
  <c r="C38" i="6"/>
  <c r="D38" i="6"/>
  <c r="C37" i="6"/>
  <c r="D37" i="6"/>
  <c r="C36" i="6"/>
  <c r="D36" i="6"/>
  <c r="C35" i="6"/>
  <c r="D35" i="6"/>
  <c r="C34" i="6"/>
  <c r="D34" i="6"/>
  <c r="C33" i="6"/>
  <c r="D33" i="6"/>
  <c r="C32" i="6"/>
  <c r="D32" i="6"/>
  <c r="C31" i="6"/>
  <c r="D31" i="6"/>
  <c r="C30" i="6"/>
  <c r="D30" i="6"/>
  <c r="C29" i="6"/>
  <c r="D29" i="6"/>
  <c r="C28" i="6"/>
  <c r="D28" i="6"/>
  <c r="C27" i="6"/>
  <c r="D27" i="6"/>
  <c r="C26" i="6"/>
  <c r="D26" i="6"/>
  <c r="G25" i="6"/>
  <c r="C25" i="6"/>
  <c r="D25" i="6"/>
  <c r="G24" i="6"/>
  <c r="C24" i="6"/>
  <c r="D24" i="6"/>
  <c r="C23" i="6"/>
  <c r="D23" i="6"/>
  <c r="C22" i="6"/>
  <c r="D22" i="6"/>
  <c r="C21" i="6"/>
  <c r="D21" i="6"/>
  <c r="C20" i="6"/>
  <c r="D20" i="6"/>
  <c r="G19" i="6"/>
  <c r="C19" i="6"/>
  <c r="D19" i="6"/>
  <c r="G18" i="6"/>
  <c r="C18" i="6"/>
  <c r="D18" i="6"/>
  <c r="C17" i="6"/>
  <c r="D17" i="6"/>
  <c r="C16" i="6"/>
  <c r="D16" i="6"/>
  <c r="C15" i="6"/>
  <c r="D15" i="6"/>
  <c r="C14" i="6"/>
  <c r="D14" i="6"/>
  <c r="L13" i="6"/>
  <c r="G13" i="6"/>
  <c r="C13" i="6"/>
  <c r="D13" i="6"/>
  <c r="L12" i="6"/>
  <c r="C2" i="6"/>
  <c r="D2" i="6"/>
  <c r="C3" i="6"/>
  <c r="D3" i="6"/>
  <c r="C4" i="6"/>
  <c r="D4" i="6"/>
  <c r="C5" i="6"/>
  <c r="D5" i="6"/>
  <c r="C6" i="6"/>
  <c r="D6" i="6"/>
  <c r="C7" i="6"/>
  <c r="D7" i="6"/>
  <c r="C8" i="6"/>
  <c r="D8" i="6"/>
  <c r="C9" i="6"/>
  <c r="D9" i="6"/>
  <c r="C10" i="6"/>
  <c r="D10" i="6"/>
  <c r="C11" i="6"/>
  <c r="D11" i="6"/>
  <c r="C12" i="6"/>
  <c r="D12" i="6"/>
  <c r="G12" i="6"/>
  <c r="L11" i="6"/>
  <c r="C172" i="5"/>
  <c r="D172" i="5"/>
  <c r="C171" i="5"/>
  <c r="D171" i="5"/>
  <c r="C170" i="5"/>
  <c r="D170" i="5"/>
  <c r="C169" i="5"/>
  <c r="D169" i="5"/>
  <c r="C168" i="5"/>
  <c r="D168" i="5"/>
  <c r="C167" i="5"/>
  <c r="D167" i="5"/>
  <c r="C166" i="5"/>
  <c r="D166" i="5"/>
  <c r="C165" i="5"/>
  <c r="D165" i="5"/>
  <c r="C164" i="5"/>
  <c r="D164" i="5"/>
  <c r="C163" i="5"/>
  <c r="D163" i="5"/>
  <c r="C162" i="5"/>
  <c r="D162" i="5"/>
  <c r="C161" i="5"/>
  <c r="D161" i="5"/>
  <c r="C160" i="5"/>
  <c r="D160" i="5"/>
  <c r="C159" i="5"/>
  <c r="D159" i="5"/>
  <c r="C158" i="5"/>
  <c r="D158" i="5"/>
  <c r="C157" i="5"/>
  <c r="D157" i="5"/>
  <c r="C156" i="5"/>
  <c r="D156" i="5"/>
  <c r="C155" i="5"/>
  <c r="D155" i="5"/>
  <c r="C154" i="5"/>
  <c r="D154" i="5"/>
  <c r="C153" i="5"/>
  <c r="D153" i="5"/>
  <c r="C152" i="5"/>
  <c r="D152" i="5"/>
  <c r="C151" i="5"/>
  <c r="D151" i="5"/>
  <c r="C150" i="5"/>
  <c r="D150" i="5"/>
  <c r="C149" i="5"/>
  <c r="D149" i="5"/>
  <c r="C148" i="5"/>
  <c r="D148" i="5"/>
  <c r="C147" i="5"/>
  <c r="D147" i="5"/>
  <c r="C146" i="5"/>
  <c r="D146" i="5"/>
  <c r="C145" i="5"/>
  <c r="D145" i="5"/>
  <c r="C144" i="5"/>
  <c r="D144" i="5"/>
  <c r="C143" i="5"/>
  <c r="D143" i="5"/>
  <c r="C142" i="5"/>
  <c r="D142" i="5"/>
  <c r="C141" i="5"/>
  <c r="D141" i="5"/>
  <c r="C140" i="5"/>
  <c r="D140" i="5"/>
  <c r="C139" i="5"/>
  <c r="D139" i="5"/>
  <c r="C138" i="5"/>
  <c r="D138" i="5"/>
  <c r="C137" i="5"/>
  <c r="D137" i="5"/>
  <c r="C136" i="5"/>
  <c r="D136" i="5"/>
  <c r="C135" i="5"/>
  <c r="D135" i="5"/>
  <c r="C134" i="5"/>
  <c r="D134" i="5"/>
  <c r="C133" i="5"/>
  <c r="D133" i="5"/>
  <c r="C132" i="5"/>
  <c r="D132" i="5"/>
  <c r="C131" i="5"/>
  <c r="D131" i="5"/>
  <c r="C130" i="5"/>
  <c r="D130" i="5"/>
  <c r="C129" i="5"/>
  <c r="D129" i="5"/>
  <c r="C128" i="5"/>
  <c r="D128" i="5"/>
  <c r="C127" i="5"/>
  <c r="D127" i="5"/>
  <c r="C126" i="5"/>
  <c r="D126" i="5"/>
  <c r="C125" i="5"/>
  <c r="D125" i="5"/>
  <c r="C124" i="5"/>
  <c r="D124" i="5"/>
  <c r="C123" i="5"/>
  <c r="D123" i="5"/>
  <c r="C122" i="5"/>
  <c r="D122" i="5"/>
  <c r="C121" i="5"/>
  <c r="D121" i="5"/>
  <c r="C120" i="5"/>
  <c r="D120" i="5"/>
  <c r="C119" i="5"/>
  <c r="D119" i="5"/>
  <c r="C118" i="5"/>
  <c r="D118" i="5"/>
  <c r="C117" i="5"/>
  <c r="D117" i="5"/>
  <c r="C116" i="5"/>
  <c r="D116" i="5"/>
  <c r="C115" i="5"/>
  <c r="D115" i="5"/>
  <c r="C114" i="5"/>
  <c r="D114" i="5"/>
  <c r="C113" i="5"/>
  <c r="D113" i="5"/>
  <c r="C112" i="5"/>
  <c r="D112" i="5"/>
  <c r="C111" i="5"/>
  <c r="D111" i="5"/>
  <c r="C110" i="5"/>
  <c r="D110" i="5"/>
  <c r="C109" i="5"/>
  <c r="D109" i="5"/>
  <c r="C108" i="5"/>
  <c r="D108" i="5"/>
  <c r="C107" i="5"/>
  <c r="D107" i="5"/>
  <c r="C106" i="5"/>
  <c r="D106" i="5"/>
  <c r="C105" i="5"/>
  <c r="D105" i="5"/>
  <c r="C104" i="5"/>
  <c r="D104" i="5"/>
  <c r="C103" i="5"/>
  <c r="D103" i="5"/>
  <c r="C102" i="5"/>
  <c r="D102" i="5"/>
  <c r="C101" i="5"/>
  <c r="D101" i="5"/>
  <c r="C100" i="5"/>
  <c r="D100" i="5"/>
  <c r="C99" i="5"/>
  <c r="D99" i="5"/>
  <c r="C98" i="5"/>
  <c r="D98" i="5"/>
  <c r="C97" i="5"/>
  <c r="D97" i="5"/>
  <c r="C96" i="5"/>
  <c r="D96" i="5"/>
  <c r="C95" i="5"/>
  <c r="D95" i="5"/>
  <c r="C94" i="5"/>
  <c r="D94" i="5"/>
  <c r="C93" i="5"/>
  <c r="D93" i="5"/>
  <c r="C92" i="5"/>
  <c r="D92" i="5"/>
  <c r="C91" i="5"/>
  <c r="D91" i="5"/>
  <c r="C90" i="5"/>
  <c r="D90" i="5"/>
  <c r="C89" i="5"/>
  <c r="D89" i="5"/>
  <c r="C88" i="5"/>
  <c r="D88" i="5"/>
  <c r="C87" i="5"/>
  <c r="D87" i="5"/>
  <c r="C86" i="5"/>
  <c r="D86" i="5"/>
  <c r="C85" i="5"/>
  <c r="D85" i="5"/>
  <c r="C84" i="5"/>
  <c r="D84" i="5"/>
  <c r="C83" i="5"/>
  <c r="D83" i="5"/>
  <c r="C82" i="5"/>
  <c r="D82" i="5"/>
  <c r="C81" i="5"/>
  <c r="D81" i="5"/>
  <c r="C80" i="5"/>
  <c r="D80" i="5"/>
  <c r="C79" i="5"/>
  <c r="D79" i="5"/>
  <c r="C78" i="5"/>
  <c r="D78" i="5"/>
  <c r="C77" i="5"/>
  <c r="D77" i="5"/>
  <c r="C76" i="5"/>
  <c r="D76" i="5"/>
  <c r="C75" i="5"/>
  <c r="D75" i="5"/>
  <c r="C74" i="5"/>
  <c r="D74" i="5"/>
  <c r="C73" i="5"/>
  <c r="D73" i="5"/>
  <c r="C72" i="5"/>
  <c r="D72" i="5"/>
  <c r="C71" i="5"/>
  <c r="D71" i="5"/>
  <c r="C70" i="5"/>
  <c r="D70" i="5"/>
  <c r="C69" i="5"/>
  <c r="D69" i="5"/>
  <c r="C68" i="5"/>
  <c r="D68" i="5"/>
  <c r="C67" i="5"/>
  <c r="D67" i="5"/>
  <c r="C66" i="5"/>
  <c r="D66" i="5"/>
  <c r="C65" i="5"/>
  <c r="D65" i="5"/>
  <c r="C64" i="5"/>
  <c r="D64" i="5"/>
  <c r="C63" i="5"/>
  <c r="D63" i="5"/>
  <c r="C62" i="5"/>
  <c r="D62" i="5"/>
  <c r="C61" i="5"/>
  <c r="D61" i="5"/>
  <c r="C60" i="5"/>
  <c r="D60" i="5"/>
  <c r="C59" i="5"/>
  <c r="D59" i="5"/>
  <c r="C58" i="5"/>
  <c r="D58" i="5"/>
  <c r="C57" i="5"/>
  <c r="D57" i="5"/>
  <c r="C56" i="5"/>
  <c r="D56" i="5"/>
  <c r="C55" i="5"/>
  <c r="D55" i="5"/>
  <c r="C54" i="5"/>
  <c r="D54" i="5"/>
  <c r="C53" i="5"/>
  <c r="D53" i="5"/>
  <c r="C52" i="5"/>
  <c r="D52" i="5"/>
  <c r="C51" i="5"/>
  <c r="D51" i="5"/>
  <c r="C50" i="5"/>
  <c r="D50" i="5"/>
  <c r="C49" i="5"/>
  <c r="D49" i="5"/>
  <c r="C48" i="5"/>
  <c r="D48" i="5"/>
  <c r="C47" i="5"/>
  <c r="D47" i="5"/>
  <c r="C46" i="5"/>
  <c r="D46" i="5"/>
  <c r="C45" i="5"/>
  <c r="D45" i="5"/>
  <c r="C44" i="5"/>
  <c r="D44" i="5"/>
  <c r="C43" i="5"/>
  <c r="D43" i="5"/>
  <c r="C42" i="5"/>
  <c r="D42" i="5"/>
  <c r="C41" i="5"/>
  <c r="D41" i="5"/>
  <c r="C40" i="5"/>
  <c r="D40" i="5"/>
  <c r="C39" i="5"/>
  <c r="D39" i="5"/>
  <c r="C38" i="5"/>
  <c r="D38" i="5"/>
  <c r="C37" i="5"/>
  <c r="D37" i="5"/>
  <c r="C36" i="5"/>
  <c r="D36" i="5"/>
  <c r="C35" i="5"/>
  <c r="D35" i="5"/>
  <c r="C34" i="5"/>
  <c r="D34" i="5"/>
  <c r="C33" i="5"/>
  <c r="D33" i="5"/>
  <c r="C32" i="5"/>
  <c r="D32" i="5"/>
  <c r="C31" i="5"/>
  <c r="D31" i="5"/>
  <c r="C30" i="5"/>
  <c r="D30" i="5"/>
  <c r="C29" i="5"/>
  <c r="D29" i="5"/>
  <c r="C28" i="5"/>
  <c r="D28" i="5"/>
  <c r="C27" i="5"/>
  <c r="D27" i="5"/>
  <c r="C26" i="5"/>
  <c r="D26" i="5"/>
  <c r="G25" i="5"/>
  <c r="C25" i="5"/>
  <c r="D25" i="5"/>
  <c r="G24" i="5"/>
  <c r="C24" i="5"/>
  <c r="D24" i="5"/>
  <c r="C23" i="5"/>
  <c r="D23" i="5"/>
  <c r="C22" i="5"/>
  <c r="D22" i="5"/>
  <c r="C21" i="5"/>
  <c r="D21" i="5"/>
  <c r="C20" i="5"/>
  <c r="D20" i="5"/>
  <c r="G19" i="5"/>
  <c r="C19" i="5"/>
  <c r="D19" i="5"/>
  <c r="G18" i="5"/>
  <c r="C18" i="5"/>
  <c r="D18" i="5"/>
  <c r="C17" i="5"/>
  <c r="D17" i="5"/>
  <c r="C16" i="5"/>
  <c r="D16" i="5"/>
  <c r="C15" i="5"/>
  <c r="D15" i="5"/>
  <c r="C14" i="5"/>
  <c r="D14" i="5"/>
  <c r="L13" i="5"/>
  <c r="G13" i="5"/>
  <c r="C13" i="5"/>
  <c r="D13" i="5"/>
  <c r="L12" i="5"/>
  <c r="C2" i="5"/>
  <c r="D2" i="5"/>
  <c r="C3" i="5"/>
  <c r="D3" i="5"/>
  <c r="C4" i="5"/>
  <c r="D4" i="5"/>
  <c r="C5" i="5"/>
  <c r="D5" i="5"/>
  <c r="C6" i="5"/>
  <c r="D6" i="5"/>
  <c r="C7" i="5"/>
  <c r="D7" i="5"/>
  <c r="C8" i="5"/>
  <c r="D8" i="5"/>
  <c r="C9" i="5"/>
  <c r="D9" i="5"/>
  <c r="C10" i="5"/>
  <c r="D10" i="5"/>
  <c r="C11" i="5"/>
  <c r="D11" i="5"/>
  <c r="C12" i="5"/>
  <c r="D12" i="5"/>
  <c r="G12" i="5"/>
  <c r="L11" i="5"/>
  <c r="N25" i="4"/>
  <c r="N24" i="4"/>
  <c r="D28" i="4"/>
  <c r="D29" i="4"/>
  <c r="D30" i="4"/>
  <c r="D31" i="4"/>
  <c r="N13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N12" i="4"/>
  <c r="N18" i="4"/>
  <c r="N19" i="4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</calcChain>
</file>

<file path=xl/sharedStrings.xml><?xml version="1.0" encoding="utf-8"?>
<sst xmlns="http://schemas.openxmlformats.org/spreadsheetml/2006/main" count="723" uniqueCount="213">
  <si>
    <t xml:space="preserve"> 线路</t>
  </si>
  <si>
    <t>货源信息</t>
  </si>
  <si>
    <t xml:space="preserve">   装车前路指引</t>
  </si>
  <si>
    <t xml:space="preserve">     装车流程及线路</t>
  </si>
  <si>
    <t xml:space="preserve">         运输推荐线路</t>
  </si>
  <si>
    <t xml:space="preserve">     卸车流程及线路</t>
  </si>
  <si>
    <t>榆林五洲煤场—临港</t>
  </si>
  <si>
    <t xml:space="preserve"> </t>
  </si>
  <si>
    <t xml:space="preserve">        线路描述</t>
  </si>
  <si>
    <t xml:space="preserve">        描述指引方式</t>
  </si>
  <si>
    <t xml:space="preserve">         描述指引方式</t>
  </si>
  <si>
    <t xml:space="preserve">   描述指引方式</t>
  </si>
  <si>
    <t>煤种</t>
  </si>
  <si>
    <t>吨包</t>
  </si>
  <si>
    <t>高速出口</t>
  </si>
  <si>
    <t>店塔下高速</t>
  </si>
  <si>
    <t xml:space="preserve">   装车指引导图或视频</t>
  </si>
  <si>
    <t>高速线路及出口</t>
  </si>
  <si>
    <t xml:space="preserve">  卸车指引导图或视频</t>
  </si>
  <si>
    <t>车辆要求</t>
  </si>
  <si>
    <t>13米高栏</t>
  </si>
  <si>
    <t>国道线路</t>
  </si>
  <si>
    <t>改道行驶线路</t>
  </si>
  <si>
    <t>运费</t>
  </si>
  <si>
    <t>有无限行</t>
  </si>
  <si>
    <t>途中煤检站及限号区域</t>
  </si>
  <si>
    <t>费用开支</t>
  </si>
  <si>
    <t xml:space="preserve"> 装车需要注意事项 </t>
  </si>
  <si>
    <t>不能有打火机</t>
  </si>
  <si>
    <t>高速费预估</t>
  </si>
  <si>
    <t>卸车注意事项</t>
  </si>
  <si>
    <t>过磅车上不能有人</t>
  </si>
  <si>
    <t>装卸情况</t>
  </si>
  <si>
    <t>好装，正常卸</t>
  </si>
  <si>
    <t>入高速收费站速度加快可减少重量</t>
  </si>
  <si>
    <t>需要做煤检</t>
  </si>
  <si>
    <t>运距</t>
  </si>
  <si>
    <t>800公里</t>
  </si>
  <si>
    <t>油费预估</t>
  </si>
  <si>
    <t>装车时间</t>
  </si>
  <si>
    <t>24小时</t>
  </si>
  <si>
    <t>高速变国道可结省费用多少</t>
  </si>
  <si>
    <t>卸车时间</t>
  </si>
  <si>
    <t xml:space="preserve">   </t>
  </si>
  <si>
    <t xml:space="preserve">    </t>
  </si>
  <si>
    <t xml:space="preserve">     </t>
  </si>
  <si>
    <t>路损</t>
  </si>
  <si>
    <t>200公斤</t>
  </si>
  <si>
    <t>信息通过煤链社公众号展示，每个货源线路做成图片，图片上面有二维码，通过扫二维码进入线路图片。</t>
  </si>
  <si>
    <t>传统运费发布方式</t>
    <phoneticPr fontId="3" type="noConversion"/>
  </si>
  <si>
    <t>榆林——天津</t>
    <phoneticPr fontId="3" type="noConversion"/>
  </si>
  <si>
    <t>货主</t>
    <phoneticPr fontId="3" type="noConversion"/>
  </si>
  <si>
    <t>合同吨数</t>
    <phoneticPr fontId="3" type="noConversion"/>
  </si>
  <si>
    <t>合同周期</t>
    <phoneticPr fontId="3" type="noConversion"/>
  </si>
  <si>
    <t>市场运费平均价格</t>
    <phoneticPr fontId="3" type="noConversion"/>
  </si>
  <si>
    <t>3万吨</t>
    <phoneticPr fontId="3" type="noConversion"/>
  </si>
  <si>
    <t>一个月</t>
    <phoneticPr fontId="3" type="noConversion"/>
  </si>
  <si>
    <t>每天发车量</t>
    <phoneticPr fontId="3" type="noConversion"/>
  </si>
  <si>
    <t>30辆</t>
    <phoneticPr fontId="3" type="noConversion"/>
  </si>
  <si>
    <t>市场同期发货最高价</t>
    <phoneticPr fontId="3" type="noConversion"/>
  </si>
  <si>
    <t>货主心理最高价</t>
    <phoneticPr fontId="3" type="noConversion"/>
  </si>
  <si>
    <t>司机</t>
    <phoneticPr fontId="3" type="noConversion"/>
  </si>
  <si>
    <t>前一周</t>
    <phoneticPr fontId="3" type="noConversion"/>
  </si>
  <si>
    <t>30以上/天</t>
    <phoneticPr fontId="3" type="noConversion"/>
  </si>
  <si>
    <t>15车/左右</t>
    <phoneticPr fontId="3" type="noConversion"/>
  </si>
  <si>
    <t>司机</t>
    <phoneticPr fontId="3" type="noConversion"/>
  </si>
  <si>
    <t>前两周</t>
    <phoneticPr fontId="3" type="noConversion"/>
  </si>
  <si>
    <t>10车/天</t>
    <phoneticPr fontId="3" type="noConversion"/>
  </si>
  <si>
    <t>20车/天</t>
    <phoneticPr fontId="3" type="noConversion"/>
  </si>
  <si>
    <t>30/天</t>
    <phoneticPr fontId="3" type="noConversion"/>
  </si>
  <si>
    <t>司机</t>
    <phoneticPr fontId="3" type="noConversion"/>
  </si>
  <si>
    <t>前3周</t>
    <phoneticPr fontId="3" type="noConversion"/>
  </si>
  <si>
    <t>30/天</t>
    <phoneticPr fontId="3" type="noConversion"/>
  </si>
  <si>
    <t>30/天</t>
    <phoneticPr fontId="3" type="noConversion"/>
  </si>
  <si>
    <t>司机</t>
    <phoneticPr fontId="3" type="noConversion"/>
  </si>
  <si>
    <t>第4周</t>
    <phoneticPr fontId="3" type="noConversion"/>
  </si>
  <si>
    <t>合同吨数</t>
    <phoneticPr fontId="3" type="noConversion"/>
  </si>
  <si>
    <t>3万吨</t>
    <phoneticPr fontId="3" type="noConversion"/>
  </si>
  <si>
    <t>车辆需求</t>
    <phoneticPr fontId="3" type="noConversion"/>
  </si>
  <si>
    <t xml:space="preserve">  完成3万吨</t>
    <phoneticPr fontId="3" type="noConversion"/>
  </si>
  <si>
    <t xml:space="preserve">   883辆</t>
    <phoneticPr fontId="3" type="noConversion"/>
  </si>
  <si>
    <t>盈利</t>
    <phoneticPr fontId="3" type="noConversion"/>
  </si>
  <si>
    <t>10/吨 300000</t>
    <phoneticPr fontId="3" type="noConversion"/>
  </si>
  <si>
    <t>25/吨 565250</t>
    <phoneticPr fontId="3" type="noConversion"/>
  </si>
  <si>
    <t>榆林——天津</t>
    <phoneticPr fontId="3" type="noConversion"/>
  </si>
  <si>
    <t>货主</t>
    <phoneticPr fontId="3" type="noConversion"/>
  </si>
  <si>
    <t>拼团底价</t>
    <phoneticPr fontId="3" type="noConversion"/>
  </si>
  <si>
    <t>拼团最高价</t>
    <phoneticPr fontId="3" type="noConversion"/>
  </si>
  <si>
    <t>车辆/运费</t>
    <phoneticPr fontId="3" type="noConversion"/>
  </si>
  <si>
    <t>车辆/运费</t>
    <phoneticPr fontId="3" type="noConversion"/>
  </si>
  <si>
    <t>月完成量/车/吨</t>
    <phoneticPr fontId="3" type="noConversion"/>
  </si>
  <si>
    <t>盈利250/利润</t>
    <phoneticPr fontId="3" type="noConversion"/>
  </si>
  <si>
    <t>300/1.0200</t>
    <phoneticPr fontId="3" type="noConversion"/>
  </si>
  <si>
    <t>600/2.0400</t>
    <phoneticPr fontId="3" type="noConversion"/>
  </si>
  <si>
    <t>883/3.0000</t>
    <phoneticPr fontId="3" type="noConversion"/>
  </si>
  <si>
    <t>20/220</t>
    <phoneticPr fontId="3" type="noConversion"/>
  </si>
  <si>
    <t>30/225</t>
    <phoneticPr fontId="3" type="noConversion"/>
  </si>
  <si>
    <t>30/61.2000</t>
    <phoneticPr fontId="3" type="noConversion"/>
  </si>
  <si>
    <t>25/75.0000</t>
    <phoneticPr fontId="3" type="noConversion"/>
  </si>
  <si>
    <t>4车/天</t>
    <phoneticPr fontId="3" type="noConversion"/>
  </si>
  <si>
    <t>10车/天</t>
    <phoneticPr fontId="3" type="noConversion"/>
  </si>
  <si>
    <t>10/天</t>
    <phoneticPr fontId="3" type="noConversion"/>
  </si>
  <si>
    <t>10/210</t>
    <phoneticPr fontId="3" type="noConversion"/>
  </si>
  <si>
    <t>司机拼团底价205，1到10车每加一车涨5毛，11到20车每车涨1块，20车到30车每车加5毛（标吨34吨）</t>
    <phoneticPr fontId="3" type="noConversion"/>
  </si>
  <si>
    <t>运费拼团模式1</t>
    <phoneticPr fontId="3" type="noConversion"/>
  </si>
  <si>
    <t>榆林——天津</t>
    <phoneticPr fontId="3" type="noConversion"/>
  </si>
  <si>
    <t>货主</t>
    <phoneticPr fontId="3" type="noConversion"/>
  </si>
  <si>
    <t>20/225</t>
    <phoneticPr fontId="3" type="noConversion"/>
  </si>
  <si>
    <t>10/222.5</t>
    <phoneticPr fontId="3" type="noConversion"/>
  </si>
  <si>
    <t>600/2.0400</t>
    <phoneticPr fontId="3" type="noConversion"/>
  </si>
  <si>
    <t>25/51.0000</t>
    <phoneticPr fontId="3" type="noConversion"/>
  </si>
  <si>
    <t>283/9600</t>
    <phoneticPr fontId="3" type="noConversion"/>
  </si>
  <si>
    <t>3万吨盈利</t>
    <phoneticPr fontId="3" type="noConversion"/>
  </si>
  <si>
    <t>27.5/26.4000</t>
    <phoneticPr fontId="3" type="noConversion"/>
  </si>
  <si>
    <t>77.4万</t>
    <phoneticPr fontId="3" type="noConversion"/>
  </si>
  <si>
    <t>运费拼团模式2</t>
    <phoneticPr fontId="3" type="noConversion"/>
  </si>
  <si>
    <t>运费拼团模式3</t>
    <phoneticPr fontId="3" type="noConversion"/>
  </si>
  <si>
    <t>司机拼团底价205，1到20车每加一车涨1块，20到30车每车递减5毛</t>
    <phoneticPr fontId="3" type="noConversion"/>
  </si>
  <si>
    <t>司机拼团底价205，1到20车每加一车涨1块，20到30车每车递减1毛</t>
    <phoneticPr fontId="3" type="noConversion"/>
  </si>
  <si>
    <t>10/220</t>
    <phoneticPr fontId="3" type="noConversion"/>
  </si>
  <si>
    <t>283/9600</t>
    <phoneticPr fontId="3" type="noConversion"/>
  </si>
  <si>
    <t>30/28.8000</t>
    <phoneticPr fontId="3" type="noConversion"/>
  </si>
  <si>
    <t>3万吨盈利</t>
    <phoneticPr fontId="3" type="noConversion"/>
  </si>
  <si>
    <t>79.8万</t>
    <phoneticPr fontId="3" type="noConversion"/>
  </si>
  <si>
    <t>1.每天05：00——20；00为司机拼团报号时间，在此时间内拼到多少车就按对应的运费标准结算</t>
    <phoneticPr fontId="3" type="noConversion"/>
  </si>
  <si>
    <t xml:space="preserve">   完成8092吨</t>
    <phoneticPr fontId="3" type="noConversion"/>
  </si>
  <si>
    <t xml:space="preserve">  完成 22610吨</t>
    <phoneticPr fontId="3" type="noConversion"/>
  </si>
  <si>
    <t>40/吨 32.3680</t>
    <phoneticPr fontId="3" type="noConversion"/>
  </si>
  <si>
    <t>3.从第10车开始收取信息费每车100元，刺激司机抢号</t>
    <phoneticPr fontId="3" type="noConversion"/>
  </si>
  <si>
    <t>2.第一个发起拼团的不需要交纳保证金，第二个开始每车交纳100的保证金，报号未来的保证金不退打给货主</t>
    <phoneticPr fontId="3" type="noConversion"/>
  </si>
  <si>
    <t>4.通过数据分析找到每次邀请人数最多的司机，发展成为代理人，信息费减免，每次拿到运费最高等好处</t>
    <phoneticPr fontId="3" type="noConversion"/>
  </si>
  <si>
    <t>5.帮助货主用最低的运费完成每月指标，在货主圈子打响口碑，成为独家货源叫车单位</t>
    <phoneticPr fontId="3" type="noConversion"/>
  </si>
  <si>
    <t>6.培养司机的行为习惯，时刻关注煤链社的货源信息，抢先报号，不用担心有人翘走司机</t>
    <phoneticPr fontId="3" type="noConversion"/>
  </si>
  <si>
    <t>40/40.8000</t>
    <phoneticPr fontId="3" type="noConversion"/>
  </si>
  <si>
    <t>月计划吨数</t>
    <phoneticPr fontId="3" type="noConversion"/>
  </si>
  <si>
    <t>月计划跑单天数</t>
    <phoneticPr fontId="3" type="noConversion"/>
  </si>
  <si>
    <t>指标</t>
    <phoneticPr fontId="3" type="noConversion"/>
  </si>
  <si>
    <t>依赖</t>
    <phoneticPr fontId="3" type="noConversion"/>
  </si>
  <si>
    <t>拼团人数</t>
    <phoneticPr fontId="3" type="noConversion"/>
  </si>
  <si>
    <t>价格or团类型</t>
    <phoneticPr fontId="9" type="noConversion"/>
  </si>
  <si>
    <t>车辆数</t>
    <phoneticPr fontId="9" type="noConversion"/>
  </si>
  <si>
    <t>团类型数量</t>
    <phoneticPr fontId="9" type="noConversion"/>
  </si>
  <si>
    <t>x1</t>
    <phoneticPr fontId="9" type="noConversion"/>
  </si>
  <si>
    <t>x2</t>
    <phoneticPr fontId="9" type="noConversion"/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</si>
  <si>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</si>
  <si>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</si>
  <si>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</si>
  <si>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</si>
  <si>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</si>
  <si>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</si>
  <si>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</si>
  <si>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</si>
  <si>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</si>
  <si>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</si>
  <si>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</si>
  <si>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</si>
  <si>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</si>
  <si>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</si>
  <si>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</si>
  <si>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</si>
  <si>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</si>
  <si>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</si>
  <si>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</si>
  <si>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</si>
  <si>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</si>
  <si>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</si>
  <si>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</si>
  <si>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</si>
  <si>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</si>
  <si>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</si>
  <si>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</si>
  <si>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</si>
  <si>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方案描述：</t>
    <phoneticPr fontId="3" type="noConversion"/>
  </si>
  <si>
    <t>拼团低价</t>
    <phoneticPr fontId="3" type="noConversion"/>
  </si>
  <si>
    <t>1-20递涨单价</t>
    <phoneticPr fontId="3" type="noConversion"/>
  </si>
  <si>
    <t>20-30递减单价</t>
    <phoneticPr fontId="3" type="noConversion"/>
  </si>
  <si>
    <t>预计任务量</t>
    <phoneticPr fontId="3" type="noConversion"/>
  </si>
  <si>
    <t>预计利润</t>
    <phoneticPr fontId="3" type="noConversion"/>
  </si>
  <si>
    <t>第N辆车</t>
    <phoneticPr fontId="3" type="noConversion"/>
  </si>
  <si>
    <t>货主预期运价</t>
    <phoneticPr fontId="3" type="noConversion"/>
  </si>
  <si>
    <t>货主预计利润</t>
    <phoneticPr fontId="3" type="noConversion"/>
  </si>
  <si>
    <t>市场运价</t>
    <phoneticPr fontId="3" type="noConversion"/>
  </si>
  <si>
    <t>市场利润</t>
    <phoneticPr fontId="3" type="noConversion"/>
  </si>
  <si>
    <t>方案</t>
    <phoneticPr fontId="3" type="noConversion"/>
  </si>
  <si>
    <t>运价</t>
    <phoneticPr fontId="3" type="noConversion"/>
  </si>
  <si>
    <t>盈利</t>
    <phoneticPr fontId="3" type="noConversion"/>
  </si>
  <si>
    <t>备注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</si>
  <si>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-10递涨0.5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</si>
  <si>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1-20递涨1</t>
    </r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</si>
  <si>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0-30递涨0.5</t>
    </r>
    <phoneticPr fontId="3" type="noConversion"/>
  </si>
  <si>
    <t>方案2</t>
    <phoneticPr fontId="3" type="noConversion"/>
  </si>
  <si>
    <t>方案2</t>
    <phoneticPr fontId="3" type="noConversion"/>
  </si>
  <si>
    <t>方案2</t>
    <phoneticPr fontId="3" type="noConversion"/>
  </si>
  <si>
    <t>方案2</t>
    <phoneticPr fontId="3" type="noConversion"/>
  </si>
  <si>
    <t>方案2</t>
    <phoneticPr fontId="3" type="noConversion"/>
  </si>
  <si>
    <t>方案2</t>
    <phoneticPr fontId="3" type="noConversion"/>
  </si>
  <si>
    <t>方案2</t>
    <phoneticPr fontId="3" type="noConversion"/>
  </si>
  <si>
    <t>方案2</t>
    <phoneticPr fontId="3" type="noConversion"/>
  </si>
  <si>
    <t>方案1</t>
    <phoneticPr fontId="3" type="noConversion"/>
  </si>
  <si>
    <t>方案1</t>
    <phoneticPr fontId="3" type="noConversion"/>
  </si>
  <si>
    <t>方案1</t>
    <phoneticPr fontId="3" type="noConversion"/>
  </si>
  <si>
    <t>方案2</t>
    <phoneticPr fontId="3" type="noConversion"/>
  </si>
  <si>
    <t>方案3</t>
    <phoneticPr fontId="3" type="noConversion"/>
  </si>
  <si>
    <t>区间段</t>
    <phoneticPr fontId="3" type="noConversion"/>
  </si>
  <si>
    <t>根据预计任务量对应的运价</t>
    <phoneticPr fontId="3" type="noConversion"/>
  </si>
  <si>
    <t>[11,20]</t>
    <phoneticPr fontId="3" type="noConversion"/>
  </si>
  <si>
    <t>[0,10]</t>
    <phoneticPr fontId="3" type="noConversion"/>
  </si>
  <si>
    <t>起始</t>
    <phoneticPr fontId="3" type="noConversion"/>
  </si>
  <si>
    <t>结束</t>
    <phoneticPr fontId="3" type="noConversion"/>
  </si>
  <si>
    <t>[21,30]</t>
    <phoneticPr fontId="3" type="noConversion"/>
  </si>
  <si>
    <t>1-N1递涨P1</t>
    <phoneticPr fontId="3" type="noConversion"/>
  </si>
  <si>
    <t>(N1+1)-N2递涨P2</t>
    <phoneticPr fontId="3" type="noConversion"/>
  </si>
  <si>
    <t>(N2+1)-N3递涨P3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</si>
</sst>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  <font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" fillId="0" borderId="4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0" borderId="0" xfId="0">
      <alignment vertical="center"/>
    </xf>
    <xf numFmtId="0" fontId="10" fillId="0" borderId="0" xfId="0" applyFont="1">
      <alignment vertical="center"/>
    </xf>
    <xf numFmtId="0" fontId="0" fillId="3" borderId="0" xfId="0" applyFill="1">
      <alignment vertical="center"/>
    </xf>
    <xf numFmtId="0" fontId="10" fillId="3" borderId="0" xfId="0" applyFont="1" applyFill="1">
      <alignment vertical="center"/>
    </xf>
    <xf numFmtId="0" fontId="0" fillId="0" borderId="0" xfId="0" applyFont="1">
      <alignment vertical="center"/>
    </xf>
    <xf numFmtId="58" fontId="10" fillId="0" borderId="0" xfId="0" applyNumberFormat="1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4" xfId="0" applyFont="1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Fill="1" applyBorder="1">
      <alignment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opLeftCell="B1" workbookViewId="0">
      <selection activeCell="L1" sqref="L1:M3"/>
    </sheetView>
  </sheetViews>
  <sheetFormatPr defaultColWidth="8.875" defaultRowHeight="13.5" x14ac:dyDescent="0.15"/>
  <cols>
    <col min="3" max="3" width="8.625" customWidth="1"/>
    <col min="5" max="5" width="17.5" customWidth="1"/>
    <col min="7" max="7" width="19" customWidth="1"/>
    <col min="8" max="8" width="20.625" customWidth="1"/>
    <col min="9" max="9" width="14.625" customWidth="1"/>
    <col min="10" max="10" width="29.625" customWidth="1"/>
    <col min="11" max="11" width="17.5" customWidth="1"/>
    <col min="12" max="12" width="18" customWidth="1"/>
    <col min="13" max="13" width="16.625" customWidth="1"/>
  </cols>
  <sheetData>
    <row r="1" spans="1:13" x14ac:dyDescent="0.15">
      <c r="A1" s="32" t="s">
        <v>0</v>
      </c>
      <c r="B1" s="33"/>
      <c r="C1" s="34"/>
      <c r="D1" s="32" t="s">
        <v>1</v>
      </c>
      <c r="E1" s="34"/>
      <c r="F1" s="42" t="s">
        <v>2</v>
      </c>
      <c r="G1" s="42"/>
      <c r="H1" s="42" t="s">
        <v>3</v>
      </c>
      <c r="I1" s="42"/>
      <c r="J1" s="43" t="s">
        <v>4</v>
      </c>
      <c r="K1" s="43"/>
      <c r="L1" s="43" t="s">
        <v>5</v>
      </c>
      <c r="M1" s="43"/>
    </row>
    <row r="2" spans="1:13" x14ac:dyDescent="0.15">
      <c r="A2" s="35"/>
      <c r="B2" s="36"/>
      <c r="C2" s="37"/>
      <c r="D2" s="35"/>
      <c r="E2" s="37"/>
      <c r="F2" s="42"/>
      <c r="G2" s="42"/>
      <c r="H2" s="42"/>
      <c r="I2" s="42"/>
      <c r="J2" s="43"/>
      <c r="K2" s="43"/>
      <c r="L2" s="43"/>
      <c r="M2" s="43"/>
    </row>
    <row r="3" spans="1:13" ht="12" customHeight="1" x14ac:dyDescent="0.15">
      <c r="A3" s="38"/>
      <c r="B3" s="39"/>
      <c r="C3" s="40"/>
      <c r="D3" s="38"/>
      <c r="E3" s="40"/>
      <c r="F3" s="42"/>
      <c r="G3" s="42"/>
      <c r="H3" s="42"/>
      <c r="I3" s="42"/>
      <c r="J3" s="43"/>
      <c r="K3" s="43"/>
      <c r="L3" s="43"/>
      <c r="M3" s="43"/>
    </row>
    <row r="4" spans="1:13" ht="28.5" customHeight="1" x14ac:dyDescent="0.15">
      <c r="A4" s="26" t="s">
        <v>6</v>
      </c>
      <c r="B4" s="27"/>
      <c r="C4" s="27"/>
      <c r="D4" s="44" t="s">
        <v>7</v>
      </c>
      <c r="E4" s="45"/>
      <c r="F4" s="41" t="s">
        <v>8</v>
      </c>
      <c r="G4" s="41"/>
      <c r="H4" s="41" t="s">
        <v>9</v>
      </c>
      <c r="I4" s="41"/>
      <c r="J4" s="41" t="s">
        <v>10</v>
      </c>
      <c r="K4" s="41"/>
      <c r="L4" s="46" t="s">
        <v>11</v>
      </c>
      <c r="M4" s="46"/>
    </row>
    <row r="5" spans="1:13" x14ac:dyDescent="0.15">
      <c r="A5" s="28"/>
      <c r="B5" s="29"/>
      <c r="C5" s="29"/>
      <c r="D5" s="3" t="s">
        <v>12</v>
      </c>
      <c r="E5" s="4" t="s">
        <v>13</v>
      </c>
      <c r="F5" s="1" t="s">
        <v>14</v>
      </c>
      <c r="G5" s="1" t="s">
        <v>15</v>
      </c>
      <c r="H5" s="41" t="s">
        <v>16</v>
      </c>
      <c r="I5" s="41"/>
      <c r="J5" s="1" t="s">
        <v>17</v>
      </c>
      <c r="K5" s="2"/>
      <c r="L5" s="41" t="s">
        <v>18</v>
      </c>
      <c r="M5" s="41"/>
    </row>
    <row r="6" spans="1:13" ht="18.95" customHeight="1" x14ac:dyDescent="0.15">
      <c r="A6" s="28"/>
      <c r="B6" s="29"/>
      <c r="C6" s="29"/>
      <c r="D6" s="3" t="s">
        <v>19</v>
      </c>
      <c r="E6" s="4" t="s">
        <v>20</v>
      </c>
      <c r="F6" s="1" t="s">
        <v>21</v>
      </c>
      <c r="G6" s="2"/>
      <c r="H6" s="41"/>
      <c r="I6" s="41"/>
      <c r="J6" s="1" t="s">
        <v>22</v>
      </c>
      <c r="K6" s="2"/>
      <c r="L6" s="41"/>
      <c r="M6" s="41"/>
    </row>
    <row r="7" spans="1:13" ht="17.25" customHeight="1" x14ac:dyDescent="0.15">
      <c r="A7" s="28"/>
      <c r="B7" s="29"/>
      <c r="C7" s="29"/>
      <c r="D7" s="3" t="s">
        <v>23</v>
      </c>
      <c r="E7" s="5">
        <v>210</v>
      </c>
      <c r="F7" s="1" t="s">
        <v>24</v>
      </c>
      <c r="G7" s="2"/>
      <c r="H7" s="41"/>
      <c r="I7" s="41"/>
      <c r="J7" s="1" t="s">
        <v>25</v>
      </c>
      <c r="K7" s="2"/>
      <c r="L7" s="41"/>
      <c r="M7" s="41"/>
    </row>
    <row r="8" spans="1:13" x14ac:dyDescent="0.15">
      <c r="A8" s="28"/>
      <c r="B8" s="29"/>
      <c r="C8" s="29"/>
      <c r="D8" s="3" t="s">
        <v>26</v>
      </c>
      <c r="E8" s="5">
        <v>320</v>
      </c>
      <c r="F8" s="6" t="s">
        <v>7</v>
      </c>
      <c r="G8" s="7"/>
      <c r="H8" s="6" t="s">
        <v>27</v>
      </c>
      <c r="I8" s="7" t="s">
        <v>28</v>
      </c>
      <c r="J8" s="6" t="s">
        <v>29</v>
      </c>
      <c r="K8" s="7"/>
      <c r="L8" s="11" t="s">
        <v>30</v>
      </c>
      <c r="M8" s="11" t="s">
        <v>31</v>
      </c>
    </row>
    <row r="9" spans="1:13" x14ac:dyDescent="0.15">
      <c r="A9" s="28"/>
      <c r="B9" s="29"/>
      <c r="C9" s="29"/>
      <c r="D9" s="3" t="s">
        <v>32</v>
      </c>
      <c r="E9" s="4" t="s">
        <v>33</v>
      </c>
      <c r="F9" s="2"/>
      <c r="G9" s="2"/>
      <c r="H9" s="2"/>
      <c r="I9" s="2"/>
      <c r="J9" s="1" t="s">
        <v>34</v>
      </c>
      <c r="K9" s="2"/>
      <c r="L9" s="2" t="s">
        <v>35</v>
      </c>
      <c r="M9" s="2"/>
    </row>
    <row r="10" spans="1:13" x14ac:dyDescent="0.15">
      <c r="A10" s="28"/>
      <c r="B10" s="29"/>
      <c r="C10" s="29"/>
      <c r="D10" s="3" t="s">
        <v>36</v>
      </c>
      <c r="E10" s="4" t="s">
        <v>37</v>
      </c>
      <c r="F10" s="2"/>
      <c r="G10" s="2"/>
      <c r="H10" s="2"/>
      <c r="I10" s="2"/>
      <c r="J10" s="1" t="s">
        <v>38</v>
      </c>
      <c r="K10" s="2"/>
      <c r="L10" s="2"/>
      <c r="M10" s="2"/>
    </row>
    <row r="11" spans="1:13" x14ac:dyDescent="0.15">
      <c r="A11" s="28"/>
      <c r="B11" s="29"/>
      <c r="C11" s="29"/>
      <c r="D11" s="3" t="s">
        <v>39</v>
      </c>
      <c r="E11" s="4" t="s">
        <v>40</v>
      </c>
      <c r="F11" s="2"/>
      <c r="G11" s="2"/>
      <c r="H11" s="2"/>
      <c r="I11" s="2"/>
      <c r="J11" s="1" t="s">
        <v>41</v>
      </c>
      <c r="K11" s="2"/>
      <c r="L11" s="2"/>
      <c r="M11" s="2"/>
    </row>
    <row r="12" spans="1:13" x14ac:dyDescent="0.15">
      <c r="A12" s="28"/>
      <c r="B12" s="29"/>
      <c r="C12" s="29"/>
      <c r="D12" s="3" t="s">
        <v>42</v>
      </c>
      <c r="E12" s="4" t="s">
        <v>40</v>
      </c>
      <c r="F12" s="6" t="s">
        <v>43</v>
      </c>
      <c r="G12" s="7"/>
      <c r="H12" s="6" t="s">
        <v>44</v>
      </c>
      <c r="I12" s="7"/>
      <c r="J12" s="6" t="s">
        <v>45</v>
      </c>
      <c r="K12" s="7"/>
      <c r="L12" s="12" t="s">
        <v>45</v>
      </c>
      <c r="M12" s="11"/>
    </row>
    <row r="13" spans="1:13" x14ac:dyDescent="0.15">
      <c r="A13" s="28"/>
      <c r="B13" s="29"/>
      <c r="C13" s="29"/>
      <c r="D13" s="3" t="s">
        <v>46</v>
      </c>
      <c r="E13" s="4" t="s">
        <v>47</v>
      </c>
      <c r="F13" s="7"/>
      <c r="G13" s="7"/>
      <c r="H13" s="7"/>
      <c r="I13" s="7"/>
      <c r="J13" s="7"/>
      <c r="K13" s="7"/>
      <c r="L13" s="7"/>
      <c r="M13" s="7"/>
    </row>
    <row r="14" spans="1:13" x14ac:dyDescent="0.15">
      <c r="A14" s="28"/>
      <c r="B14" s="29"/>
      <c r="C14" s="29"/>
      <c r="D14" s="8"/>
      <c r="E14" s="5"/>
      <c r="F14" s="7"/>
      <c r="G14" s="7"/>
      <c r="H14" s="7"/>
      <c r="I14" s="7"/>
      <c r="J14" s="7"/>
      <c r="K14" s="7"/>
      <c r="L14" s="7"/>
      <c r="M14" s="7"/>
    </row>
    <row r="15" spans="1:13" x14ac:dyDescent="0.15">
      <c r="A15" s="30"/>
      <c r="B15" s="31"/>
      <c r="C15" s="31"/>
      <c r="D15" s="9"/>
      <c r="E15" s="10"/>
      <c r="F15" s="7"/>
      <c r="G15" s="7"/>
      <c r="H15" s="7"/>
      <c r="I15" s="7"/>
      <c r="J15" s="7"/>
      <c r="K15" s="7"/>
      <c r="L15" s="7"/>
      <c r="M15" s="7"/>
    </row>
    <row r="18" spans="1:13" x14ac:dyDescent="0.15">
      <c r="A18" s="25" t="s">
        <v>48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</row>
    <row r="19" spans="1:13" x14ac:dyDescent="0.1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</row>
  </sheetData>
  <mergeCells count="15">
    <mergeCell ref="A18:M19"/>
    <mergeCell ref="A4:C15"/>
    <mergeCell ref="A1:C3"/>
    <mergeCell ref="H5:I7"/>
    <mergeCell ref="L5:M7"/>
    <mergeCell ref="D1:E3"/>
    <mergeCell ref="F1:G3"/>
    <mergeCell ref="H1:I3"/>
    <mergeCell ref="J1:K3"/>
    <mergeCell ref="L1:M3"/>
    <mergeCell ref="D4:E4"/>
    <mergeCell ref="F4:G4"/>
    <mergeCell ref="H4:I4"/>
    <mergeCell ref="J4:K4"/>
    <mergeCell ref="L4:M4"/>
  </mergeCells>
  <phoneticPr fontId="3" type="noConversion"/>
  <pageMargins left="0.7" right="0.7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zoomScale="85" zoomScaleNormal="85" workbookViewId="0">
      <selection activeCell="A17" sqref="A17:L17"/>
    </sheetView>
  </sheetViews>
  <sheetFormatPr defaultColWidth="8.875" defaultRowHeight="16.5" x14ac:dyDescent="0.15"/>
  <cols>
    <col min="1" max="1" width="17.75" style="16" customWidth="1"/>
    <col min="2" max="2" width="5.5" style="16" bestFit="1" customWidth="1"/>
    <col min="3" max="4" width="9.25" style="16" bestFit="1" customWidth="1"/>
    <col min="5" max="5" width="11.25" style="16" bestFit="1" customWidth="1"/>
    <col min="6" max="6" width="12.125" style="16" bestFit="1" customWidth="1"/>
    <col min="7" max="7" width="14" style="16" bestFit="1" customWidth="1"/>
    <col min="8" max="8" width="12.125" style="16" bestFit="1" customWidth="1"/>
    <col min="9" max="9" width="6.625" style="16" bestFit="1" customWidth="1"/>
    <col min="10" max="10" width="9.25" style="16" bestFit="1" customWidth="1"/>
    <col min="11" max="11" width="15" style="16" bestFit="1" customWidth="1"/>
    <col min="12" max="12" width="14.875" style="16" bestFit="1" customWidth="1"/>
    <col min="13" max="15" width="8.875" style="16"/>
    <col min="16" max="16" width="15.375" style="16" bestFit="1" customWidth="1"/>
    <col min="17" max="16384" width="8.875" style="16"/>
  </cols>
  <sheetData>
    <row r="1" spans="1:17" ht="20.25" x14ac:dyDescent="0.15">
      <c r="A1" s="51" t="s">
        <v>49</v>
      </c>
      <c r="B1" s="49"/>
      <c r="C1" s="49"/>
      <c r="D1" s="49"/>
      <c r="E1" s="49"/>
      <c r="F1" s="49"/>
      <c r="G1" s="49"/>
      <c r="H1" s="49"/>
      <c r="I1" s="49"/>
      <c r="J1" s="49"/>
      <c r="K1" s="49"/>
    </row>
    <row r="2" spans="1:17" ht="21" customHeight="1" x14ac:dyDescent="0.15">
      <c r="A2" s="16" t="s">
        <v>50</v>
      </c>
      <c r="B2" s="16" t="s">
        <v>51</v>
      </c>
      <c r="C2" s="16" t="s">
        <v>52</v>
      </c>
      <c r="D2" s="16" t="s">
        <v>53</v>
      </c>
      <c r="E2" s="16" t="s">
        <v>57</v>
      </c>
      <c r="F2" s="16" t="s">
        <v>61</v>
      </c>
      <c r="G2" s="16" t="s">
        <v>65</v>
      </c>
      <c r="H2" s="16" t="s">
        <v>70</v>
      </c>
      <c r="I2" s="16" t="s">
        <v>74</v>
      </c>
      <c r="J2" s="16" t="s">
        <v>78</v>
      </c>
      <c r="K2" s="16" t="s">
        <v>76</v>
      </c>
      <c r="L2" s="17" t="s">
        <v>81</v>
      </c>
    </row>
    <row r="3" spans="1:17" ht="21" customHeight="1" x14ac:dyDescent="0.15">
      <c r="C3" s="16" t="s">
        <v>55</v>
      </c>
      <c r="D3" s="16" t="s">
        <v>56</v>
      </c>
      <c r="E3" s="16" t="s">
        <v>58</v>
      </c>
      <c r="F3" s="16" t="s">
        <v>62</v>
      </c>
      <c r="G3" s="16" t="s">
        <v>66</v>
      </c>
      <c r="H3" s="16" t="s">
        <v>71</v>
      </c>
      <c r="I3" s="16" t="s">
        <v>75</v>
      </c>
      <c r="J3" s="16" t="s">
        <v>80</v>
      </c>
      <c r="K3" s="16" t="s">
        <v>77</v>
      </c>
      <c r="L3" s="17">
        <v>250</v>
      </c>
    </row>
    <row r="4" spans="1:17" ht="24.95" customHeight="1" x14ac:dyDescent="0.15">
      <c r="A4" s="16" t="s">
        <v>54</v>
      </c>
      <c r="B4" s="16">
        <v>210</v>
      </c>
      <c r="F4" s="16" t="s">
        <v>99</v>
      </c>
      <c r="G4" s="16" t="s">
        <v>67</v>
      </c>
      <c r="H4" s="16" t="s">
        <v>100</v>
      </c>
      <c r="I4" s="16" t="s">
        <v>101</v>
      </c>
      <c r="J4" s="16">
        <v>238</v>
      </c>
      <c r="K4" s="16" t="s">
        <v>125</v>
      </c>
      <c r="L4" s="17" t="s">
        <v>127</v>
      </c>
      <c r="P4" s="16" t="s">
        <v>136</v>
      </c>
      <c r="Q4" s="16" t="s">
        <v>137</v>
      </c>
    </row>
    <row r="5" spans="1:17" ht="26.1" customHeight="1" x14ac:dyDescent="0.15">
      <c r="A5" s="16" t="s">
        <v>59</v>
      </c>
      <c r="B5" s="16">
        <v>240</v>
      </c>
      <c r="F5" s="16" t="s">
        <v>63</v>
      </c>
      <c r="G5" s="16" t="s">
        <v>69</v>
      </c>
      <c r="H5" s="16" t="s">
        <v>72</v>
      </c>
      <c r="I5" s="16" t="s">
        <v>72</v>
      </c>
      <c r="J5" s="16">
        <v>883</v>
      </c>
      <c r="K5" s="16" t="s">
        <v>79</v>
      </c>
      <c r="L5" s="17" t="s">
        <v>82</v>
      </c>
      <c r="P5" s="16" t="s">
        <v>134</v>
      </c>
    </row>
    <row r="6" spans="1:17" ht="30" customHeight="1" x14ac:dyDescent="0.15">
      <c r="A6" s="16" t="s">
        <v>60</v>
      </c>
      <c r="B6" s="16">
        <v>225</v>
      </c>
      <c r="F6" s="16" t="s">
        <v>64</v>
      </c>
      <c r="G6" s="16" t="s">
        <v>68</v>
      </c>
      <c r="H6" s="16" t="s">
        <v>73</v>
      </c>
      <c r="I6" s="16" t="s">
        <v>73</v>
      </c>
      <c r="J6" s="16">
        <v>665</v>
      </c>
      <c r="K6" s="16" t="s">
        <v>126</v>
      </c>
      <c r="L6" s="17" t="s">
        <v>83</v>
      </c>
      <c r="P6" s="16" t="s">
        <v>135</v>
      </c>
      <c r="Q6" s="16" t="s">
        <v>138</v>
      </c>
    </row>
    <row r="9" spans="1:17" ht="22.5" x14ac:dyDescent="0.15">
      <c r="A9" s="50" t="s">
        <v>104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</row>
    <row r="10" spans="1:17" ht="22.5" x14ac:dyDescent="0.15">
      <c r="A10" s="51" t="s">
        <v>103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</row>
    <row r="11" spans="1:17" ht="26.1" customHeight="1" x14ac:dyDescent="0.15">
      <c r="A11" s="16" t="s">
        <v>84</v>
      </c>
      <c r="B11" s="16" t="s">
        <v>85</v>
      </c>
      <c r="F11" s="16" t="s">
        <v>88</v>
      </c>
      <c r="G11" s="16" t="s">
        <v>89</v>
      </c>
      <c r="H11" s="16" t="s">
        <v>89</v>
      </c>
    </row>
    <row r="12" spans="1:17" ht="20.100000000000001" customHeight="1" x14ac:dyDescent="0.15">
      <c r="A12" s="16" t="s">
        <v>86</v>
      </c>
      <c r="B12" s="16">
        <v>205</v>
      </c>
      <c r="F12" s="16" t="s">
        <v>102</v>
      </c>
      <c r="G12" s="16" t="s">
        <v>95</v>
      </c>
      <c r="H12" s="16" t="s">
        <v>96</v>
      </c>
    </row>
    <row r="13" spans="1:17" x14ac:dyDescent="0.15">
      <c r="A13" s="16" t="s">
        <v>87</v>
      </c>
      <c r="B13" s="16">
        <v>225</v>
      </c>
    </row>
    <row r="14" spans="1:17" x14ac:dyDescent="0.15">
      <c r="A14" s="16" t="s">
        <v>90</v>
      </c>
      <c r="F14" s="16" t="s">
        <v>92</v>
      </c>
      <c r="G14" s="16" t="s">
        <v>93</v>
      </c>
      <c r="H14" s="16" t="s">
        <v>94</v>
      </c>
    </row>
    <row r="15" spans="1:17" x14ac:dyDescent="0.15">
      <c r="A15" s="17" t="s">
        <v>91</v>
      </c>
      <c r="B15" s="17"/>
      <c r="C15" s="17"/>
      <c r="D15" s="17"/>
      <c r="E15" s="17"/>
      <c r="F15" s="17" t="s">
        <v>133</v>
      </c>
      <c r="G15" s="17" t="s">
        <v>97</v>
      </c>
      <c r="H15" s="17" t="s">
        <v>98</v>
      </c>
    </row>
    <row r="17" spans="1:12" ht="33.950000000000003" customHeight="1" x14ac:dyDescent="0.15">
      <c r="A17" s="50" t="s">
        <v>115</v>
      </c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</row>
    <row r="18" spans="1:12" ht="26.1" customHeight="1" x14ac:dyDescent="0.15">
      <c r="A18" s="51" t="s">
        <v>117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</row>
    <row r="19" spans="1:12" ht="26.1" customHeight="1" x14ac:dyDescent="0.15">
      <c r="A19" s="16" t="s">
        <v>105</v>
      </c>
      <c r="B19" s="16" t="s">
        <v>106</v>
      </c>
      <c r="F19" s="16" t="s">
        <v>88</v>
      </c>
      <c r="G19" s="16" t="s">
        <v>89</v>
      </c>
      <c r="H19" s="16" t="s">
        <v>112</v>
      </c>
    </row>
    <row r="20" spans="1:12" x14ac:dyDescent="0.15">
      <c r="A20" s="16" t="s">
        <v>86</v>
      </c>
      <c r="B20" s="16">
        <v>205</v>
      </c>
      <c r="F20" s="16" t="s">
        <v>107</v>
      </c>
      <c r="G20" s="16" t="s">
        <v>108</v>
      </c>
    </row>
    <row r="21" spans="1:12" x14ac:dyDescent="0.15">
      <c r="A21" s="16" t="s">
        <v>87</v>
      </c>
      <c r="B21" s="16">
        <v>225</v>
      </c>
    </row>
    <row r="22" spans="1:12" x14ac:dyDescent="0.15">
      <c r="A22" s="16" t="s">
        <v>90</v>
      </c>
      <c r="F22" s="16" t="s">
        <v>109</v>
      </c>
      <c r="G22" s="16" t="s">
        <v>111</v>
      </c>
    </row>
    <row r="23" spans="1:12" x14ac:dyDescent="0.15">
      <c r="A23" s="17" t="s">
        <v>91</v>
      </c>
      <c r="B23" s="17"/>
      <c r="C23" s="17"/>
      <c r="D23" s="17"/>
      <c r="E23" s="17"/>
      <c r="F23" s="17" t="s">
        <v>110</v>
      </c>
      <c r="G23" s="17" t="s">
        <v>113</v>
      </c>
      <c r="H23" s="17" t="s">
        <v>114</v>
      </c>
    </row>
    <row r="25" spans="1:12" ht="27" customHeight="1" x14ac:dyDescent="0.15">
      <c r="A25" s="50" t="s">
        <v>116</v>
      </c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</row>
    <row r="26" spans="1:12" ht="23.1" customHeight="1" x14ac:dyDescent="0.15">
      <c r="A26" s="51" t="s">
        <v>118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</row>
    <row r="27" spans="1:12" ht="24" customHeight="1" x14ac:dyDescent="0.15">
      <c r="A27" s="16" t="s">
        <v>105</v>
      </c>
      <c r="B27" s="16" t="s">
        <v>106</v>
      </c>
      <c r="F27" s="16" t="s">
        <v>88</v>
      </c>
      <c r="G27" s="16" t="s">
        <v>88</v>
      </c>
      <c r="H27" s="16" t="s">
        <v>122</v>
      </c>
    </row>
    <row r="28" spans="1:12" x14ac:dyDescent="0.15">
      <c r="A28" s="16" t="s">
        <v>86</v>
      </c>
      <c r="B28" s="16">
        <v>205</v>
      </c>
      <c r="F28" s="16" t="s">
        <v>107</v>
      </c>
      <c r="G28" s="16" t="s">
        <v>119</v>
      </c>
    </row>
    <row r="29" spans="1:12" x14ac:dyDescent="0.15">
      <c r="A29" s="16" t="s">
        <v>87</v>
      </c>
      <c r="B29" s="16">
        <v>225</v>
      </c>
    </row>
    <row r="30" spans="1:12" x14ac:dyDescent="0.15">
      <c r="A30" s="16" t="s">
        <v>90</v>
      </c>
      <c r="F30" s="16" t="s">
        <v>109</v>
      </c>
      <c r="G30" s="16" t="s">
        <v>120</v>
      </c>
    </row>
    <row r="31" spans="1:12" x14ac:dyDescent="0.15">
      <c r="A31" s="17" t="s">
        <v>91</v>
      </c>
      <c r="B31" s="17"/>
      <c r="C31" s="17"/>
      <c r="D31" s="17"/>
      <c r="E31" s="17"/>
      <c r="F31" s="17" t="s">
        <v>110</v>
      </c>
      <c r="G31" s="17" t="s">
        <v>121</v>
      </c>
      <c r="H31" s="17" t="s">
        <v>123</v>
      </c>
    </row>
    <row r="33" spans="1:12" ht="24.95" customHeight="1" x14ac:dyDescent="0.35">
      <c r="A33" s="47" t="s">
        <v>124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</row>
    <row r="34" spans="1:12" ht="27" customHeight="1" x14ac:dyDescent="0.35">
      <c r="A34" s="47" t="s">
        <v>129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</row>
    <row r="35" spans="1:12" ht="24" customHeight="1" x14ac:dyDescent="0.35">
      <c r="A35" s="47" t="s">
        <v>128</v>
      </c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</row>
    <row r="36" spans="1:12" ht="27.95" customHeight="1" x14ac:dyDescent="0.35">
      <c r="A36" s="47" t="s">
        <v>130</v>
      </c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</row>
    <row r="37" spans="1:12" ht="24" customHeight="1" x14ac:dyDescent="0.35">
      <c r="A37" s="47" t="s">
        <v>131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</row>
    <row r="38" spans="1:12" ht="23.1" customHeight="1" x14ac:dyDescent="0.35">
      <c r="A38" s="47" t="s">
        <v>132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</row>
    <row r="39" spans="1:12" ht="21.95" customHeight="1" x14ac:dyDescent="0.15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</row>
    <row r="42" spans="1:12" x14ac:dyDescent="0.15">
      <c r="K42" s="18"/>
    </row>
  </sheetData>
  <mergeCells count="14">
    <mergeCell ref="A1:K1"/>
    <mergeCell ref="A9:L9"/>
    <mergeCell ref="A10:L10"/>
    <mergeCell ref="A17:L17"/>
    <mergeCell ref="A18:L18"/>
    <mergeCell ref="A36:L36"/>
    <mergeCell ref="A37:L37"/>
    <mergeCell ref="A38:L38"/>
    <mergeCell ref="A39:L39"/>
    <mergeCell ref="A25:L25"/>
    <mergeCell ref="A26:L26"/>
    <mergeCell ref="A33:L33"/>
    <mergeCell ref="A34:L34"/>
    <mergeCell ref="A35:L35"/>
  </mergeCells>
  <phoneticPr fontId="3" type="noConversion"/>
  <pageMargins left="0.7" right="0.7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/>
  </sheetViews>
  <sheetFormatPr defaultColWidth="8.875" defaultRowHeight="13.5" x14ac:dyDescent="0.15"/>
  <cols>
    <col min="7" max="7" width="13.625" customWidth="1"/>
  </cols>
  <sheetData>
    <row r="1" spans="1:18" ht="20.25" x14ac:dyDescent="0.15">
      <c r="A1" s="14" t="s">
        <v>139</v>
      </c>
      <c r="B1" s="14" t="s">
        <v>140</v>
      </c>
      <c r="C1" s="14" t="s">
        <v>141</v>
      </c>
      <c r="D1" s="14"/>
      <c r="G1" s="51" t="s">
        <v>118</v>
      </c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</row>
    <row r="2" spans="1:18" ht="16.5" x14ac:dyDescent="0.15">
      <c r="A2" s="14">
        <v>205</v>
      </c>
      <c r="B2" s="13">
        <v>1</v>
      </c>
      <c r="C2" s="14" t="s">
        <v>142</v>
      </c>
      <c r="D2" s="14">
        <f t="shared" ref="D2:D31" si="0">250-A2</f>
        <v>45</v>
      </c>
      <c r="G2" s="16" t="s">
        <v>50</v>
      </c>
      <c r="H2" s="16" t="s">
        <v>51</v>
      </c>
      <c r="I2" s="16"/>
      <c r="J2" s="16"/>
      <c r="K2" s="16"/>
      <c r="L2" s="16" t="s">
        <v>88</v>
      </c>
      <c r="M2" s="16" t="s">
        <v>88</v>
      </c>
      <c r="N2" s="16" t="s">
        <v>112</v>
      </c>
      <c r="O2" s="16"/>
      <c r="P2" s="16"/>
      <c r="Q2" s="16"/>
      <c r="R2" s="16"/>
    </row>
    <row r="3" spans="1:18" ht="16.5" x14ac:dyDescent="0.15">
      <c r="A3" s="14">
        <v>206</v>
      </c>
      <c r="B3" s="13">
        <v>2</v>
      </c>
      <c r="C3" s="14" t="s">
        <v>143</v>
      </c>
      <c r="D3" s="14">
        <f t="shared" si="0"/>
        <v>44</v>
      </c>
      <c r="G3" s="16" t="s">
        <v>86</v>
      </c>
      <c r="H3" s="16">
        <v>205</v>
      </c>
      <c r="I3" s="16"/>
      <c r="J3" s="16"/>
      <c r="K3" s="16"/>
      <c r="L3" s="16" t="s">
        <v>107</v>
      </c>
      <c r="M3" s="16" t="s">
        <v>119</v>
      </c>
      <c r="N3" s="16"/>
      <c r="O3" s="16"/>
      <c r="P3" s="16"/>
      <c r="Q3" s="16"/>
      <c r="R3" s="16"/>
    </row>
    <row r="4" spans="1:18" ht="16.5" x14ac:dyDescent="0.15">
      <c r="A4" s="14">
        <v>206.5</v>
      </c>
      <c r="B4" s="13">
        <v>3</v>
      </c>
      <c r="C4" s="14" t="s">
        <v>144</v>
      </c>
      <c r="D4" s="14">
        <f t="shared" si="0"/>
        <v>43.5</v>
      </c>
      <c r="G4" s="16" t="s">
        <v>87</v>
      </c>
      <c r="H4" s="16">
        <v>225</v>
      </c>
      <c r="I4" s="16"/>
      <c r="J4" s="16"/>
      <c r="K4" s="16"/>
      <c r="L4" s="16"/>
      <c r="M4" s="16"/>
      <c r="N4" s="16"/>
      <c r="O4" s="16"/>
      <c r="P4" s="16"/>
      <c r="Q4" s="16"/>
      <c r="R4" s="16"/>
    </row>
    <row r="5" spans="1:18" ht="16.5" x14ac:dyDescent="0.15">
      <c r="A5" s="14">
        <v>207</v>
      </c>
      <c r="B5" s="13">
        <v>4</v>
      </c>
      <c r="C5" s="14" t="s">
        <v>145</v>
      </c>
      <c r="D5" s="14">
        <f t="shared" si="0"/>
        <v>43</v>
      </c>
      <c r="G5" s="16" t="s">
        <v>90</v>
      </c>
      <c r="H5" s="16"/>
      <c r="I5" s="16"/>
      <c r="J5" s="16"/>
      <c r="K5" s="16"/>
      <c r="L5" s="16" t="s">
        <v>109</v>
      </c>
      <c r="M5" s="16" t="s">
        <v>111</v>
      </c>
      <c r="N5" s="16"/>
      <c r="O5" s="16"/>
      <c r="P5" s="16"/>
      <c r="Q5" s="16"/>
      <c r="R5" s="16"/>
    </row>
    <row r="6" spans="1:18" ht="16.5" x14ac:dyDescent="0.15">
      <c r="A6" s="14">
        <v>207.5</v>
      </c>
      <c r="B6" s="13">
        <v>5</v>
      </c>
      <c r="C6" s="14" t="s">
        <v>146</v>
      </c>
      <c r="D6" s="14">
        <f t="shared" si="0"/>
        <v>42.5</v>
      </c>
      <c r="G6" s="17" t="s">
        <v>91</v>
      </c>
      <c r="H6" s="17"/>
      <c r="I6" s="17"/>
      <c r="J6" s="17"/>
      <c r="K6" s="17"/>
      <c r="L6" s="17" t="s">
        <v>110</v>
      </c>
      <c r="M6" s="17" t="s">
        <v>121</v>
      </c>
      <c r="N6" s="17" t="s">
        <v>123</v>
      </c>
      <c r="O6" s="16"/>
      <c r="P6" s="16"/>
      <c r="Q6" s="16"/>
      <c r="R6" s="16"/>
    </row>
    <row r="7" spans="1:18" x14ac:dyDescent="0.15">
      <c r="A7" s="14">
        <v>208</v>
      </c>
      <c r="B7" s="13">
        <v>6</v>
      </c>
      <c r="C7" s="14" t="s">
        <v>147</v>
      </c>
      <c r="D7" s="14">
        <f t="shared" si="0"/>
        <v>42</v>
      </c>
    </row>
    <row r="8" spans="1:18" x14ac:dyDescent="0.15">
      <c r="A8" s="14">
        <v>208.5</v>
      </c>
      <c r="B8" s="13">
        <v>7</v>
      </c>
      <c r="C8" s="14" t="s">
        <v>148</v>
      </c>
      <c r="D8" s="14">
        <f t="shared" si="0"/>
        <v>41.5</v>
      </c>
    </row>
    <row r="9" spans="1:18" x14ac:dyDescent="0.15">
      <c r="A9" s="14">
        <v>209</v>
      </c>
      <c r="B9" s="13">
        <v>8</v>
      </c>
      <c r="C9" s="14" t="s">
        <v>149</v>
      </c>
      <c r="D9" s="14">
        <f t="shared" si="0"/>
        <v>41</v>
      </c>
      <c r="G9" s="20" t="s">
        <v>172</v>
      </c>
    </row>
    <row r="10" spans="1:18" x14ac:dyDescent="0.15">
      <c r="A10" s="14">
        <v>209.5</v>
      </c>
      <c r="B10" s="13">
        <v>9</v>
      </c>
      <c r="C10" s="14" t="s">
        <v>150</v>
      </c>
      <c r="D10" s="14">
        <f t="shared" si="0"/>
        <v>40.5</v>
      </c>
      <c r="G10" s="20" t="s">
        <v>173</v>
      </c>
      <c r="H10">
        <v>205</v>
      </c>
    </row>
    <row r="11" spans="1:18" x14ac:dyDescent="0.15">
      <c r="A11" s="14">
        <v>210</v>
      </c>
      <c r="B11" s="13">
        <v>10</v>
      </c>
      <c r="C11" s="14" t="s">
        <v>151</v>
      </c>
      <c r="D11" s="14">
        <f t="shared" si="0"/>
        <v>40</v>
      </c>
      <c r="G11" s="20" t="s">
        <v>174</v>
      </c>
      <c r="H11">
        <v>1</v>
      </c>
    </row>
    <row r="12" spans="1:18" x14ac:dyDescent="0.15">
      <c r="A12" s="14">
        <v>211</v>
      </c>
      <c r="B12" s="14">
        <v>11</v>
      </c>
      <c r="C12" s="14" t="s">
        <v>152</v>
      </c>
      <c r="D12" s="14">
        <f t="shared" si="0"/>
        <v>39</v>
      </c>
      <c r="G12" s="20" t="s">
        <v>175</v>
      </c>
      <c r="H12">
        <v>0.1</v>
      </c>
    </row>
    <row r="13" spans="1:18" x14ac:dyDescent="0.15">
      <c r="A13" s="14">
        <v>212</v>
      </c>
      <c r="B13" s="14">
        <v>12</v>
      </c>
      <c r="C13" s="14" t="s">
        <v>153</v>
      </c>
      <c r="D13" s="14">
        <f t="shared" si="0"/>
        <v>38</v>
      </c>
      <c r="G13" s="20" t="s">
        <v>176</v>
      </c>
      <c r="H13">
        <v>30</v>
      </c>
    </row>
    <row r="14" spans="1:18" x14ac:dyDescent="0.15">
      <c r="A14" s="14">
        <v>213</v>
      </c>
      <c r="B14" s="14">
        <v>13</v>
      </c>
      <c r="C14" s="14" t="s">
        <v>154</v>
      </c>
      <c r="D14" s="14">
        <f t="shared" si="0"/>
        <v>37</v>
      </c>
      <c r="G14" s="20" t="s">
        <v>177</v>
      </c>
    </row>
    <row r="15" spans="1:18" x14ac:dyDescent="0.15">
      <c r="A15" s="14">
        <v>214</v>
      </c>
      <c r="B15" s="14">
        <v>14</v>
      </c>
      <c r="C15" s="14" t="s">
        <v>155</v>
      </c>
      <c r="D15" s="14">
        <f t="shared" si="0"/>
        <v>36</v>
      </c>
    </row>
    <row r="16" spans="1:18" x14ac:dyDescent="0.15">
      <c r="A16" s="14">
        <v>215</v>
      </c>
      <c r="B16" s="14">
        <v>15</v>
      </c>
      <c r="C16" s="14" t="s">
        <v>156</v>
      </c>
      <c r="D16" s="14">
        <f t="shared" si="0"/>
        <v>35</v>
      </c>
    </row>
    <row r="17" spans="1:4" x14ac:dyDescent="0.15">
      <c r="A17" s="14">
        <v>216</v>
      </c>
      <c r="B17" s="14">
        <v>16</v>
      </c>
      <c r="C17" s="14" t="s">
        <v>157</v>
      </c>
      <c r="D17" s="14">
        <f t="shared" si="0"/>
        <v>34</v>
      </c>
    </row>
    <row r="18" spans="1:4" x14ac:dyDescent="0.15">
      <c r="A18" s="14">
        <v>217</v>
      </c>
      <c r="B18" s="14">
        <v>17</v>
      </c>
      <c r="C18" s="14" t="s">
        <v>158</v>
      </c>
      <c r="D18" s="14">
        <f t="shared" si="0"/>
        <v>33</v>
      </c>
    </row>
    <row r="19" spans="1:4" x14ac:dyDescent="0.15">
      <c r="A19" s="14">
        <v>218</v>
      </c>
      <c r="B19" s="14">
        <v>18</v>
      </c>
      <c r="C19" s="14" t="s">
        <v>159</v>
      </c>
      <c r="D19" s="14">
        <f t="shared" si="0"/>
        <v>32</v>
      </c>
    </row>
    <row r="20" spans="1:4" x14ac:dyDescent="0.15">
      <c r="A20" s="14">
        <v>219</v>
      </c>
      <c r="B20" s="14">
        <v>19</v>
      </c>
      <c r="C20" s="14" t="s">
        <v>160</v>
      </c>
      <c r="D20" s="14">
        <f t="shared" si="0"/>
        <v>31</v>
      </c>
    </row>
    <row r="21" spans="1:4" x14ac:dyDescent="0.15">
      <c r="A21" s="14">
        <v>220</v>
      </c>
      <c r="B21" s="14">
        <v>20</v>
      </c>
      <c r="C21" s="14" t="s">
        <v>161</v>
      </c>
      <c r="D21" s="14">
        <f t="shared" si="0"/>
        <v>30</v>
      </c>
    </row>
    <row r="22" spans="1:4" x14ac:dyDescent="0.15">
      <c r="A22" s="14">
        <v>220.5</v>
      </c>
      <c r="B22" s="14">
        <v>21</v>
      </c>
      <c r="C22" s="14" t="s">
        <v>162</v>
      </c>
      <c r="D22" s="14">
        <f t="shared" si="0"/>
        <v>29.5</v>
      </c>
    </row>
    <row r="23" spans="1:4" x14ac:dyDescent="0.15">
      <c r="A23" s="14">
        <v>221</v>
      </c>
      <c r="B23" s="14">
        <v>22</v>
      </c>
      <c r="C23" s="14" t="s">
        <v>163</v>
      </c>
      <c r="D23" s="14">
        <f t="shared" si="0"/>
        <v>29</v>
      </c>
    </row>
    <row r="24" spans="1:4" x14ac:dyDescent="0.15">
      <c r="A24" s="14">
        <v>221.5</v>
      </c>
      <c r="B24" s="14">
        <v>23</v>
      </c>
      <c r="C24" s="14" t="s">
        <v>164</v>
      </c>
      <c r="D24" s="14">
        <f t="shared" si="0"/>
        <v>28.5</v>
      </c>
    </row>
    <row r="25" spans="1:4" x14ac:dyDescent="0.15">
      <c r="A25" s="14">
        <v>222</v>
      </c>
      <c r="B25" s="14">
        <v>24</v>
      </c>
      <c r="C25" s="14" t="s">
        <v>165</v>
      </c>
      <c r="D25" s="14">
        <f t="shared" si="0"/>
        <v>28</v>
      </c>
    </row>
    <row r="26" spans="1:4" x14ac:dyDescent="0.15">
      <c r="A26" s="14">
        <v>222.5</v>
      </c>
      <c r="B26" s="14">
        <v>25</v>
      </c>
      <c r="C26" s="14" t="s">
        <v>166</v>
      </c>
      <c r="D26" s="14">
        <f t="shared" si="0"/>
        <v>27.5</v>
      </c>
    </row>
    <row r="27" spans="1:4" x14ac:dyDescent="0.15">
      <c r="A27" s="14">
        <v>223</v>
      </c>
      <c r="B27" s="14">
        <v>26</v>
      </c>
      <c r="C27" s="14" t="s">
        <v>167</v>
      </c>
      <c r="D27" s="14">
        <f t="shared" si="0"/>
        <v>27</v>
      </c>
    </row>
    <row r="28" spans="1:4" x14ac:dyDescent="0.15">
      <c r="A28" s="14">
        <v>223.5</v>
      </c>
      <c r="B28" s="14">
        <v>27</v>
      </c>
      <c r="C28" s="14" t="s">
        <v>168</v>
      </c>
      <c r="D28" s="14">
        <f t="shared" si="0"/>
        <v>26.5</v>
      </c>
    </row>
    <row r="29" spans="1:4" x14ac:dyDescent="0.15">
      <c r="A29" s="14">
        <v>224</v>
      </c>
      <c r="B29" s="14">
        <v>28</v>
      </c>
      <c r="C29" s="14" t="s">
        <v>169</v>
      </c>
      <c r="D29" s="14">
        <f t="shared" si="0"/>
        <v>26</v>
      </c>
    </row>
    <row r="30" spans="1:4" x14ac:dyDescent="0.15">
      <c r="A30" s="14">
        <v>224.5</v>
      </c>
      <c r="B30" s="14">
        <v>29</v>
      </c>
      <c r="C30" s="14" t="s">
        <v>170</v>
      </c>
      <c r="D30" s="14">
        <f t="shared" si="0"/>
        <v>25.5</v>
      </c>
    </row>
    <row r="31" spans="1:4" x14ac:dyDescent="0.15">
      <c r="A31" s="14">
        <v>225</v>
      </c>
      <c r="B31" s="14">
        <v>30</v>
      </c>
      <c r="C31" s="14" t="s">
        <v>171</v>
      </c>
      <c r="D31" s="14">
        <f t="shared" si="0"/>
        <v>25</v>
      </c>
    </row>
  </sheetData>
  <mergeCells count="1">
    <mergeCell ref="G1:R1"/>
  </mergeCells>
  <phoneticPr fontId="3" type="noConversion"/>
  <pageMargins left="0.7" right="0.7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2"/>
  <sheetViews>
    <sheetView tabSelected="1" workbookViewId="0">
      <pane xSplit="2" ySplit="13" topLeftCell="C14" activePane="bottomRight" state="frozen"/>
      <selection pane="topRight" activeCell="C1" sqref="C1"/>
      <selection pane="bottomLeft" activeCell="A14" sqref="A14"/>
      <selection pane="bottomRight" activeCell="P16" sqref="P16"/>
    </sheetView>
  </sheetViews>
  <sheetFormatPr defaultRowHeight="13.5" x14ac:dyDescent="0.15"/>
  <cols>
    <col min="1" max="2" width="7.125" style="15" customWidth="1"/>
    <col min="3" max="4" width="12.125" style="15" bestFit="1" customWidth="1"/>
    <col min="5" max="5" width="2" style="15" customWidth="1"/>
    <col min="6" max="6" width="8.5" style="15" bestFit="1" customWidth="1"/>
    <col min="7" max="8" width="5.25" style="15" bestFit="1" customWidth="1"/>
    <col min="9" max="9" width="23.25" style="15" customWidth="1"/>
    <col min="10" max="10" width="1.75" style="15" customWidth="1"/>
    <col min="11" max="11" width="15.875" style="19" bestFit="1" customWidth="1"/>
    <col min="12" max="12" width="6.125" style="19" customWidth="1"/>
    <col min="13" max="13" width="13.375" style="15" customWidth="1"/>
    <col min="14" max="14" width="6.5" style="15" bestFit="1" customWidth="1"/>
    <col min="15" max="15" width="14.375" bestFit="1" customWidth="1"/>
  </cols>
  <sheetData>
    <row r="1" spans="1:23" x14ac:dyDescent="0.15">
      <c r="A1" s="20" t="s">
        <v>178</v>
      </c>
      <c r="B1" s="20" t="s">
        <v>183</v>
      </c>
      <c r="C1" s="20" t="s">
        <v>184</v>
      </c>
      <c r="D1" s="20" t="s">
        <v>185</v>
      </c>
      <c r="E1" s="20"/>
      <c r="F1" s="20"/>
      <c r="G1" s="19"/>
      <c r="H1" s="19"/>
      <c r="I1" s="19"/>
      <c r="J1" s="19"/>
      <c r="M1" s="20" t="s">
        <v>186</v>
      </c>
      <c r="N1" s="20"/>
      <c r="O1" s="19"/>
      <c r="P1" s="19"/>
      <c r="Q1" s="19"/>
      <c r="R1" s="19"/>
      <c r="S1" s="19"/>
      <c r="T1" s="19"/>
      <c r="U1" s="19"/>
      <c r="V1" s="19"/>
    </row>
    <row r="2" spans="1:23" x14ac:dyDescent="0.15">
      <c r="A2" s="21">
        <v>1</v>
      </c>
      <c r="B2" s="22" t="s">
        <v>198</v>
      </c>
      <c r="C2" s="21">
        <f>IF(A2&lt;=$N$5,LOOKUP($A2,$G$8:$G$11,$I$8:$I$11),0)</f>
        <v>225</v>
      </c>
      <c r="D2" s="21">
        <f>N$3-C2</f>
        <v>25</v>
      </c>
      <c r="J2" s="19"/>
      <c r="M2" s="20" t="s">
        <v>173</v>
      </c>
      <c r="N2" s="15">
        <v>205</v>
      </c>
      <c r="O2" s="19"/>
      <c r="P2" s="19"/>
      <c r="Q2" s="19"/>
      <c r="R2" s="19"/>
      <c r="S2" s="19"/>
      <c r="T2" s="19"/>
      <c r="U2" s="19"/>
      <c r="V2" s="19"/>
    </row>
    <row r="3" spans="1:23" x14ac:dyDescent="0.15">
      <c r="A3" s="21">
        <v>2</v>
      </c>
      <c r="B3" s="22" t="s">
        <v>199</v>
      </c>
      <c r="C3" s="21">
        <f>IF(A3&lt;=$N$5,LOOKUP($A3,$G$8:$G$11,$I$8:$I$11),0)</f>
        <v>225</v>
      </c>
      <c r="D3" s="21">
        <f>N$3-C3</f>
        <v>25</v>
      </c>
      <c r="J3" s="19"/>
      <c r="M3" s="20" t="s">
        <v>179</v>
      </c>
      <c r="N3">
        <v>250</v>
      </c>
      <c r="O3" s="19"/>
      <c r="P3" s="19"/>
      <c r="Q3" s="19"/>
      <c r="R3" s="19"/>
      <c r="S3" s="19"/>
      <c r="T3" s="19"/>
      <c r="U3" s="19"/>
      <c r="V3" s="19"/>
    </row>
    <row r="4" spans="1:23" x14ac:dyDescent="0.15">
      <c r="A4" s="21">
        <v>3</v>
      </c>
      <c r="B4" s="22" t="s">
        <v>198</v>
      </c>
      <c r="C4" s="21">
        <f>IF(A4&lt;=$N$5,LOOKUP($A4,$G$8:$G$11,$I$8:$I$11),0)</f>
        <v>225</v>
      </c>
      <c r="D4" s="21">
        <f>N$3-C4</f>
        <v>25</v>
      </c>
      <c r="J4" s="19"/>
      <c r="M4" s="20" t="s">
        <v>181</v>
      </c>
      <c r="N4">
        <v>225</v>
      </c>
      <c r="O4" s="19"/>
      <c r="P4" s="19"/>
      <c r="Q4" s="19"/>
      <c r="R4" s="19"/>
      <c r="S4" s="19"/>
      <c r="T4" s="19"/>
      <c r="U4" s="19"/>
      <c r="V4" s="19"/>
    </row>
    <row r="5" spans="1:23" x14ac:dyDescent="0.15">
      <c r="A5" s="21">
        <v>4</v>
      </c>
      <c r="B5" s="22" t="s">
        <v>198</v>
      </c>
      <c r="C5" s="21">
        <f>IF(A5&lt;=$N$5,LOOKUP($A5,$G$8:$G$11,$I$8:$I$11),0)</f>
        <v>225</v>
      </c>
      <c r="D5" s="21">
        <f>N$3-C5</f>
        <v>25</v>
      </c>
      <c r="J5" s="19"/>
      <c r="M5" s="20" t="s">
        <v>176</v>
      </c>
      <c r="N5" s="15">
        <v>30</v>
      </c>
      <c r="O5" s="19"/>
      <c r="P5" s="19"/>
      <c r="Q5" s="19"/>
      <c r="R5" s="19"/>
      <c r="S5" s="19"/>
      <c r="T5" s="19"/>
      <c r="U5" s="19"/>
      <c r="V5" s="19"/>
    </row>
    <row r="6" spans="1:23" x14ac:dyDescent="0.15">
      <c r="A6" s="21">
        <v>5</v>
      </c>
      <c r="B6" s="22" t="s">
        <v>198</v>
      </c>
      <c r="C6" s="21">
        <f>IF(A6&lt;=$N$5,LOOKUP($A6,$G$8:$G$11,$I$8:$I$11),0)</f>
        <v>225</v>
      </c>
      <c r="D6" s="21">
        <f>N$3-C6</f>
        <v>25</v>
      </c>
      <c r="G6" s="19"/>
      <c r="H6" s="19"/>
      <c r="I6" s="19"/>
      <c r="J6" s="19"/>
      <c r="O6" s="19"/>
      <c r="P6" s="19"/>
      <c r="Q6" s="19"/>
      <c r="R6" s="19"/>
      <c r="S6" s="19"/>
      <c r="T6" s="19"/>
      <c r="U6" s="19"/>
      <c r="V6" s="19"/>
    </row>
    <row r="7" spans="1:23" x14ac:dyDescent="0.15">
      <c r="A7" s="21">
        <v>6</v>
      </c>
      <c r="B7" s="22" t="s">
        <v>198</v>
      </c>
      <c r="C7" s="21">
        <f>IF(A7&lt;=$N$5,LOOKUP($A7,$G$8:$G$11,$I$8:$I$11),0)</f>
        <v>225</v>
      </c>
      <c r="D7" s="21">
        <f>N$3-C7</f>
        <v>25</v>
      </c>
    </row>
    <row r="8" spans="1:23" x14ac:dyDescent="0.15">
      <c r="A8" s="21">
        <v>7</v>
      </c>
      <c r="B8" s="22" t="s">
        <v>198</v>
      </c>
      <c r="C8" s="21">
        <f>IF(A8&lt;=$N$5,LOOKUP($A8,$G$8:$G$11,$I$8:$I$11),0)</f>
        <v>225</v>
      </c>
      <c r="D8" s="21">
        <f>N$3-C8</f>
        <v>25</v>
      </c>
      <c r="F8" s="20" t="s">
        <v>203</v>
      </c>
      <c r="G8" s="20" t="s">
        <v>207</v>
      </c>
      <c r="H8" s="20" t="s">
        <v>208</v>
      </c>
      <c r="I8" s="20" t="s">
        <v>204</v>
      </c>
      <c r="M8" s="20" t="s">
        <v>200</v>
      </c>
    </row>
    <row r="9" spans="1:23" x14ac:dyDescent="0.15">
      <c r="A9" s="21">
        <v>8</v>
      </c>
      <c r="B9" s="22" t="s">
        <v>198</v>
      </c>
      <c r="C9" s="21">
        <f>IF(A9&lt;=$N$5,LOOKUP($A9,$G$8:$G$11,$I$8:$I$11),0)</f>
        <v>225</v>
      </c>
      <c r="D9" s="21">
        <f>N$3-C9</f>
        <v>25</v>
      </c>
      <c r="F9" s="20" t="s">
        <v>206</v>
      </c>
      <c r="G9" s="15">
        <v>0</v>
      </c>
      <c r="H9" s="20">
        <v>10</v>
      </c>
      <c r="I9" s="15">
        <f>IF(AND($N$5&gt;=1,$N$5&lt;=10),$N$2+$N$9*$N$5,IF(AND($N$5&gt;=11,$N$5&lt;=20),$N$2+$N$9*10+$N$10*($N$5-10),IF(AND($N$5&gt;=21,$N$5&lt;=30),$N$2+$N$9*10+$N$10*10+$N$11*($N$5-20),0)))</f>
        <v>225</v>
      </c>
      <c r="K9" s="20" t="s">
        <v>210</v>
      </c>
      <c r="M9" s="23" t="s">
        <v>187</v>
      </c>
      <c r="N9" s="15">
        <v>0.5</v>
      </c>
    </row>
    <row r="10" spans="1:23" x14ac:dyDescent="0.15">
      <c r="A10" s="21">
        <v>9</v>
      </c>
      <c r="B10" s="22" t="s">
        <v>198</v>
      </c>
      <c r="C10" s="21">
        <f>IF(A10&lt;=$N$5,LOOKUP($A10,$G$8:$G$11,$I$8:$I$11),0)</f>
        <v>225</v>
      </c>
      <c r="D10" s="21">
        <f>N$3-C10</f>
        <v>25</v>
      </c>
      <c r="F10" s="24" t="s">
        <v>205</v>
      </c>
      <c r="G10" s="15">
        <v>11</v>
      </c>
      <c r="H10" s="15">
        <v>20</v>
      </c>
      <c r="I10" s="19">
        <f>IF(AND($N$5&gt;=1,$N$5&lt;=10),0,IF(AND($N$5&gt;=11,$N$5&lt;=20),$N$2+$N$9*10+$N$10*($N$5-10),IF(AND($N$5&gt;=21,$N$5&lt;=30),$N$2+$N$9*10+$N$10*10+$N$11*($N$5-20),0)))</f>
        <v>225</v>
      </c>
      <c r="K10" s="20" t="s">
        <v>211</v>
      </c>
      <c r="M10" s="23" t="s">
        <v>188</v>
      </c>
      <c r="N10" s="15">
        <v>1</v>
      </c>
    </row>
    <row r="11" spans="1:23" x14ac:dyDescent="0.15">
      <c r="A11" s="21">
        <v>10</v>
      </c>
      <c r="B11" s="22" t="s">
        <v>198</v>
      </c>
      <c r="C11" s="21">
        <f>IF(A11&lt;=$N$5,LOOKUP($A11,$G$8:$G$11,$I$8:$I$11),0)</f>
        <v>225</v>
      </c>
      <c r="D11" s="21">
        <f>N$3-C11</f>
        <v>25</v>
      </c>
      <c r="F11" s="20" t="s">
        <v>209</v>
      </c>
      <c r="G11" s="15">
        <v>21</v>
      </c>
      <c r="H11" s="20">
        <v>30</v>
      </c>
      <c r="I11" s="19">
        <f>IF(AND($N$5&gt;=1,$N$5&lt;=10),0,IF(AND($N$5&gt;=11,$N$5&lt;=20),0,IF(AND($N$5&gt;=21,$N$5&lt;=30),$N$2+$N$9*10+$N$10*10+$N$11*($N$5-20),0)))</f>
        <v>225</v>
      </c>
      <c r="K11" s="20" t="s">
        <v>212</v>
      </c>
      <c r="M11" s="20" t="s">
        <v>189</v>
      </c>
      <c r="N11" s="15">
        <v>0.5</v>
      </c>
    </row>
    <row r="12" spans="1:23" x14ac:dyDescent="0.15">
      <c r="A12" s="21">
        <v>11</v>
      </c>
      <c r="B12" s="22" t="s">
        <v>198</v>
      </c>
      <c r="C12" s="21">
        <f>IF(A12&lt;=$N$5,LOOKUP($A12,$G$8:$G$11,$I$8:$I$11),0)</f>
        <v>225</v>
      </c>
      <c r="D12" s="21">
        <f>N$3-C12</f>
        <v>25</v>
      </c>
      <c r="K12" s="20" t="s">
        <v>180</v>
      </c>
      <c r="M12" s="20" t="s">
        <v>180</v>
      </c>
      <c r="N12" s="15">
        <f>SUMIFS($D:$D,$A:$A,"&lt;="&amp;$N$5,$B:$B,"方案1")</f>
        <v>750</v>
      </c>
    </row>
    <row r="13" spans="1:23" x14ac:dyDescent="0.15">
      <c r="A13" s="21">
        <v>12</v>
      </c>
      <c r="B13" s="22" t="s">
        <v>198</v>
      </c>
      <c r="C13" s="21">
        <f>IF(A13&lt;=$N$5,LOOKUP($A13,$G$8:$G$11,$I$8:$I$11),0)</f>
        <v>225</v>
      </c>
      <c r="D13" s="21">
        <f>N$3-C13</f>
        <v>25</v>
      </c>
      <c r="K13" s="20" t="s">
        <v>182</v>
      </c>
      <c r="M13" s="20" t="s">
        <v>182</v>
      </c>
      <c r="N13" s="15">
        <f>N5*(N3-N4)</f>
        <v>750</v>
      </c>
    </row>
    <row r="14" spans="1:23" x14ac:dyDescent="0.15">
      <c r="A14" s="21">
        <v>13</v>
      </c>
      <c r="B14" s="22" t="s">
        <v>198</v>
      </c>
      <c r="C14" s="21">
        <f>IF(A14&lt;=$N$5,LOOKUP($A14,$G$8:$G$11,$I$8:$I$11),0)</f>
        <v>225</v>
      </c>
      <c r="D14" s="21">
        <f>N$3-C14</f>
        <v>25</v>
      </c>
    </row>
    <row r="15" spans="1:23" x14ac:dyDescent="0.15">
      <c r="A15" s="21">
        <v>14</v>
      </c>
      <c r="B15" s="22" t="s">
        <v>198</v>
      </c>
      <c r="C15" s="21">
        <f>IF(A15&lt;=$N$5,LOOKUP($A15,$G$8:$G$11,$I$8:$I$11),0)</f>
        <v>225</v>
      </c>
      <c r="D15" s="21">
        <f>N$3-C15</f>
        <v>25</v>
      </c>
      <c r="M15" s="20" t="s">
        <v>201</v>
      </c>
      <c r="O15" s="15"/>
      <c r="P15" s="15"/>
      <c r="Q15" s="15"/>
      <c r="R15" s="15"/>
      <c r="S15" s="15"/>
      <c r="T15" s="15"/>
      <c r="U15" s="15"/>
      <c r="V15" s="15"/>
      <c r="W15" s="15"/>
    </row>
    <row r="16" spans="1:23" x14ac:dyDescent="0.15">
      <c r="A16" s="21">
        <v>15</v>
      </c>
      <c r="B16" s="22" t="s">
        <v>198</v>
      </c>
      <c r="C16" s="21">
        <f>IF(A16&lt;=$N$5,LOOKUP($A16,$G$8:$G$11,$I$8:$I$11),0)</f>
        <v>225</v>
      </c>
      <c r="D16" s="21">
        <f>N$3-C16</f>
        <v>25</v>
      </c>
      <c r="M16" s="20" t="s">
        <v>174</v>
      </c>
      <c r="N16" s="15">
        <v>1</v>
      </c>
      <c r="O16" s="15"/>
      <c r="P16" s="15"/>
      <c r="Q16" s="15"/>
      <c r="R16" s="15"/>
      <c r="S16" s="15"/>
      <c r="T16" s="15"/>
      <c r="U16" s="15"/>
      <c r="V16" s="15"/>
      <c r="W16" s="15"/>
    </row>
    <row r="17" spans="1:23" x14ac:dyDescent="0.15">
      <c r="A17" s="21">
        <v>16</v>
      </c>
      <c r="B17" s="22" t="s">
        <v>198</v>
      </c>
      <c r="C17" s="21">
        <f>IF(A17&lt;=$N$5,LOOKUP($A17,$G$8:$G$11,$I$8:$I$11),0)</f>
        <v>225</v>
      </c>
      <c r="D17" s="21">
        <f>N$3-C17</f>
        <v>25</v>
      </c>
      <c r="M17" s="20" t="s">
        <v>175</v>
      </c>
      <c r="N17" s="15">
        <v>-0.5</v>
      </c>
      <c r="O17" s="15"/>
      <c r="P17" s="15"/>
      <c r="Q17" s="15"/>
      <c r="R17" s="15"/>
      <c r="S17" s="15"/>
      <c r="T17" s="15"/>
      <c r="U17" s="15"/>
      <c r="V17" s="15"/>
      <c r="W17" s="15"/>
    </row>
    <row r="18" spans="1:23" x14ac:dyDescent="0.15">
      <c r="A18" s="21">
        <v>17</v>
      </c>
      <c r="B18" s="22" t="s">
        <v>198</v>
      </c>
      <c r="C18" s="21">
        <f>IF(A18&lt;=$N$5,LOOKUP($A18,$G$8:$G$11,$I$8:$I$11),0)</f>
        <v>225</v>
      </c>
      <c r="D18" s="21">
        <f>N$3-C18</f>
        <v>25</v>
      </c>
      <c r="M18" s="20" t="s">
        <v>180</v>
      </c>
      <c r="N18" s="15">
        <f>SUMIFS($D:$D,$A:$A,"&lt;="&amp;$N$5,$B:$B,"方案2")</f>
        <v>0</v>
      </c>
      <c r="O18" s="15"/>
      <c r="P18" s="15"/>
      <c r="Q18" s="15"/>
      <c r="R18" s="15"/>
      <c r="S18" s="15"/>
      <c r="T18" s="15"/>
      <c r="U18" s="15"/>
      <c r="V18" s="15"/>
      <c r="W18" s="15"/>
    </row>
    <row r="19" spans="1:23" x14ac:dyDescent="0.15">
      <c r="A19" s="21">
        <v>18</v>
      </c>
      <c r="B19" s="22" t="s">
        <v>198</v>
      </c>
      <c r="C19" s="21">
        <f>IF(A19&lt;=$N$5,LOOKUP($A19,$G$8:$G$11,$I$8:$I$11),0)</f>
        <v>225</v>
      </c>
      <c r="D19" s="21">
        <f>N$3-C19</f>
        <v>25</v>
      </c>
      <c r="M19" s="20" t="s">
        <v>182</v>
      </c>
      <c r="N19">
        <f>N5*(N3-N4)</f>
        <v>750</v>
      </c>
      <c r="O19" s="15"/>
      <c r="P19" s="15"/>
      <c r="Q19" s="15"/>
      <c r="R19" s="15"/>
      <c r="S19" s="15"/>
      <c r="T19" s="15"/>
      <c r="U19" s="15"/>
      <c r="V19" s="15"/>
      <c r="W19" s="15"/>
    </row>
    <row r="20" spans="1:23" x14ac:dyDescent="0.15">
      <c r="A20" s="21">
        <v>19</v>
      </c>
      <c r="B20" s="22" t="s">
        <v>198</v>
      </c>
      <c r="C20" s="21">
        <f>IF(A20&lt;=$N$5,LOOKUP($A20,$G$8:$G$11,$I$8:$I$11),0)</f>
        <v>225</v>
      </c>
      <c r="D20" s="21">
        <f>N$3-C20</f>
        <v>25</v>
      </c>
      <c r="O20" s="15"/>
      <c r="P20" s="15"/>
      <c r="Q20" s="15"/>
      <c r="R20" s="15"/>
      <c r="S20" s="15"/>
      <c r="T20" s="15"/>
      <c r="U20" s="15"/>
      <c r="V20" s="15"/>
      <c r="W20" s="15"/>
    </row>
    <row r="21" spans="1:23" x14ac:dyDescent="0.15">
      <c r="A21" s="21">
        <v>20</v>
      </c>
      <c r="B21" s="22" t="s">
        <v>198</v>
      </c>
      <c r="C21" s="21">
        <f>IF(A21&lt;=$N$5,LOOKUP($A21,$G$8:$G$11,$I$8:$I$11),0)</f>
        <v>225</v>
      </c>
      <c r="D21" s="21">
        <f>N$3-C21</f>
        <v>25</v>
      </c>
      <c r="M21" s="20" t="s">
        <v>201</v>
      </c>
      <c r="O21" s="15"/>
      <c r="P21" s="15"/>
      <c r="Q21" s="15"/>
      <c r="R21" s="15"/>
      <c r="S21" s="15"/>
      <c r="T21" s="15"/>
      <c r="U21" s="15"/>
      <c r="V21" s="15"/>
      <c r="W21" s="15"/>
    </row>
    <row r="22" spans="1:23" x14ac:dyDescent="0.15">
      <c r="A22" s="21">
        <v>21</v>
      </c>
      <c r="B22" s="22" t="s">
        <v>198</v>
      </c>
      <c r="C22" s="21">
        <f>IF(A22&lt;=$N$5,LOOKUP($A22,$G$8:$G$11,$I$8:$I$11),0)</f>
        <v>225</v>
      </c>
      <c r="D22" s="21">
        <f>N$3-C22</f>
        <v>25</v>
      </c>
      <c r="M22" s="20" t="s">
        <v>174</v>
      </c>
      <c r="N22" s="15">
        <v>1</v>
      </c>
      <c r="O22" s="15"/>
      <c r="P22" s="15"/>
      <c r="Q22" s="15"/>
      <c r="R22" s="15"/>
      <c r="S22" s="15"/>
      <c r="T22" s="15"/>
      <c r="U22" s="15"/>
      <c r="V22" s="15"/>
      <c r="W22" s="15"/>
    </row>
    <row r="23" spans="1:23" x14ac:dyDescent="0.15">
      <c r="A23" s="21">
        <v>22</v>
      </c>
      <c r="B23" s="22" t="s">
        <v>198</v>
      </c>
      <c r="C23" s="21">
        <f>IF(A23&lt;=$N$5,LOOKUP($A23,$G$8:$G$11,$I$8:$I$11),0)</f>
        <v>225</v>
      </c>
      <c r="D23" s="21">
        <f>N$3-C23</f>
        <v>25</v>
      </c>
      <c r="M23" s="20" t="s">
        <v>175</v>
      </c>
      <c r="N23" s="15">
        <v>-0.1</v>
      </c>
      <c r="O23" s="15"/>
      <c r="P23" s="15"/>
      <c r="Q23" s="15"/>
      <c r="R23" s="15"/>
      <c r="S23" s="15"/>
      <c r="T23" s="15"/>
      <c r="U23" s="15"/>
      <c r="V23" s="15"/>
      <c r="W23" s="15"/>
    </row>
    <row r="24" spans="1:23" x14ac:dyDescent="0.15">
      <c r="A24" s="21">
        <v>23</v>
      </c>
      <c r="B24" s="22" t="s">
        <v>198</v>
      </c>
      <c r="C24" s="21">
        <f>IF(A24&lt;=$N$5,LOOKUP($A24,$G$8:$G$11,$I$8:$I$11),0)</f>
        <v>225</v>
      </c>
      <c r="D24" s="21">
        <f>N$3-C24</f>
        <v>25</v>
      </c>
      <c r="M24" s="20" t="s">
        <v>180</v>
      </c>
      <c r="N24" s="15">
        <f>SUMIFS($D:$D,$A:$A,"&lt;="&amp;$N$5,$B:$B,"方案2")</f>
        <v>0</v>
      </c>
      <c r="O24" s="15"/>
      <c r="P24" s="15"/>
      <c r="Q24" s="15"/>
      <c r="R24" s="15"/>
      <c r="S24" s="15"/>
      <c r="T24" s="15"/>
      <c r="U24" s="15"/>
      <c r="V24" s="15"/>
      <c r="W24" s="15"/>
    </row>
    <row r="25" spans="1:23" x14ac:dyDescent="0.15">
      <c r="A25" s="21">
        <v>24</v>
      </c>
      <c r="B25" s="22" t="s">
        <v>198</v>
      </c>
      <c r="C25" s="21">
        <f>IF(A25&lt;=$N$5,LOOKUP($A25,$G$8:$G$11,$I$8:$I$11),0)</f>
        <v>225</v>
      </c>
      <c r="D25" s="21">
        <f>N$3-C25</f>
        <v>25</v>
      </c>
      <c r="M25" s="20" t="s">
        <v>182</v>
      </c>
      <c r="N25" s="15">
        <f>N11*(N9-N10)</f>
        <v>-0.25</v>
      </c>
      <c r="O25" s="15"/>
      <c r="P25" s="15"/>
      <c r="Q25" s="15"/>
      <c r="R25" s="15"/>
      <c r="S25" s="15"/>
      <c r="T25" s="15"/>
      <c r="U25" s="15"/>
      <c r="V25" s="15"/>
      <c r="W25" s="15"/>
    </row>
    <row r="26" spans="1:23" x14ac:dyDescent="0.15">
      <c r="A26" s="21">
        <v>25</v>
      </c>
      <c r="B26" s="22" t="s">
        <v>198</v>
      </c>
      <c r="C26" s="21">
        <f>IF(A26&lt;=$N$5,LOOKUP($A26,$G$8:$G$11,$I$8:$I$11),0)</f>
        <v>225</v>
      </c>
      <c r="D26" s="21">
        <f>N$3-C26</f>
        <v>25</v>
      </c>
      <c r="O26" s="15"/>
      <c r="P26" s="15"/>
      <c r="Q26" s="15"/>
      <c r="R26" s="15"/>
      <c r="S26" s="15"/>
      <c r="T26" s="15"/>
      <c r="U26" s="15"/>
      <c r="V26" s="15"/>
      <c r="W26" s="15"/>
    </row>
    <row r="27" spans="1:23" x14ac:dyDescent="0.15">
      <c r="A27" s="21">
        <v>26</v>
      </c>
      <c r="B27" s="22" t="s">
        <v>198</v>
      </c>
      <c r="C27" s="21">
        <f>IF(A27&lt;=$N$5,LOOKUP($A27,$G$8:$G$11,$I$8:$I$11),0)</f>
        <v>225</v>
      </c>
      <c r="D27" s="21">
        <f>N$3-C27</f>
        <v>25</v>
      </c>
      <c r="O27" s="15"/>
      <c r="P27" s="15"/>
      <c r="Q27" s="15"/>
      <c r="R27" s="15"/>
      <c r="S27" s="15"/>
      <c r="T27" s="15"/>
      <c r="U27" s="15"/>
      <c r="V27" s="15"/>
      <c r="W27" s="15"/>
    </row>
    <row r="28" spans="1:23" x14ac:dyDescent="0.15">
      <c r="A28" s="21">
        <v>27</v>
      </c>
      <c r="B28" s="22" t="s">
        <v>198</v>
      </c>
      <c r="C28" s="21">
        <f>IF(A28&lt;=$N$5,LOOKUP($A28,$G$8:$G$11,$I$8:$I$11),0)</f>
        <v>225</v>
      </c>
      <c r="D28" s="21">
        <f>N$3-C28</f>
        <v>25</v>
      </c>
      <c r="O28" s="15"/>
      <c r="P28" s="15"/>
      <c r="Q28" s="15"/>
      <c r="R28" s="15"/>
      <c r="S28" s="15"/>
      <c r="T28" s="15"/>
      <c r="U28" s="15"/>
      <c r="V28" s="15"/>
      <c r="W28" s="15"/>
    </row>
    <row r="29" spans="1:23" x14ac:dyDescent="0.15">
      <c r="A29" s="21">
        <v>28</v>
      </c>
      <c r="B29" s="22" t="s">
        <v>198</v>
      </c>
      <c r="C29" s="21">
        <f>IF(A29&lt;=$N$5,LOOKUP($A29,$G$8:$G$11,$I$8:$I$11),0)</f>
        <v>225</v>
      </c>
      <c r="D29" s="21">
        <f>N$3-C29</f>
        <v>25</v>
      </c>
    </row>
    <row r="30" spans="1:23" x14ac:dyDescent="0.15">
      <c r="A30" s="21">
        <v>29</v>
      </c>
      <c r="B30" s="22" t="s">
        <v>198</v>
      </c>
      <c r="C30" s="21">
        <f>IF(A30&lt;=$N$5,LOOKUP($A30,$G$8:$G$11,$I$8:$I$11),0)</f>
        <v>225</v>
      </c>
      <c r="D30" s="21">
        <f>N$3-C30</f>
        <v>25</v>
      </c>
    </row>
    <row r="31" spans="1:23" x14ac:dyDescent="0.15">
      <c r="A31" s="21">
        <v>30</v>
      </c>
      <c r="B31" s="22" t="s">
        <v>198</v>
      </c>
      <c r="C31" s="21">
        <f>IF(A31&lt;=$N$5,LOOKUP($A31,$G$8:$G$11,$I$8:$I$11),0)</f>
        <v>225</v>
      </c>
      <c r="D31" s="21">
        <f>N$3-C31</f>
        <v>25</v>
      </c>
    </row>
    <row r="32" spans="1:23" x14ac:dyDescent="0.15">
      <c r="A32" s="21"/>
      <c r="B32" s="22"/>
      <c r="C32" s="21"/>
      <c r="D32" s="21"/>
    </row>
    <row r="33" spans="1:4" x14ac:dyDescent="0.15">
      <c r="A33" s="21"/>
      <c r="B33" s="22"/>
      <c r="C33" s="21"/>
      <c r="D33" s="21"/>
    </row>
    <row r="34" spans="1:4" x14ac:dyDescent="0.15">
      <c r="A34" s="21"/>
      <c r="B34" s="22"/>
      <c r="C34" s="21"/>
      <c r="D34" s="21"/>
    </row>
    <row r="35" spans="1:4" x14ac:dyDescent="0.15">
      <c r="A35" s="21"/>
      <c r="B35" s="22"/>
      <c r="C35" s="21"/>
      <c r="D35" s="21"/>
    </row>
    <row r="36" spans="1:4" x14ac:dyDescent="0.15">
      <c r="A36" s="21"/>
      <c r="B36" s="22"/>
      <c r="C36" s="21"/>
      <c r="D36" s="21"/>
    </row>
    <row r="37" spans="1:4" x14ac:dyDescent="0.15">
      <c r="A37" s="21"/>
      <c r="B37" s="22"/>
      <c r="C37" s="21"/>
      <c r="D37" s="21"/>
    </row>
    <row r="38" spans="1:4" x14ac:dyDescent="0.15">
      <c r="A38" s="21"/>
      <c r="B38" s="22"/>
      <c r="C38" s="21"/>
      <c r="D38" s="21"/>
    </row>
    <row r="39" spans="1:4" x14ac:dyDescent="0.15">
      <c r="A39" s="21"/>
      <c r="B39" s="22"/>
      <c r="C39" s="21"/>
      <c r="D39" s="21"/>
    </row>
    <row r="40" spans="1:4" x14ac:dyDescent="0.15">
      <c r="A40" s="21"/>
      <c r="B40" s="22"/>
      <c r="C40" s="21"/>
      <c r="D40" s="21"/>
    </row>
    <row r="41" spans="1:4" x14ac:dyDescent="0.15">
      <c r="A41" s="21"/>
      <c r="B41" s="22"/>
      <c r="C41" s="21"/>
      <c r="D41" s="21"/>
    </row>
    <row r="42" spans="1:4" x14ac:dyDescent="0.15">
      <c r="A42" s="21"/>
      <c r="B42" s="22"/>
      <c r="C42" s="21"/>
      <c r="D42" s="21"/>
    </row>
    <row r="43" spans="1:4" x14ac:dyDescent="0.15">
      <c r="A43" s="21"/>
      <c r="B43" s="22"/>
      <c r="C43" s="21"/>
      <c r="D43" s="21"/>
    </row>
    <row r="44" spans="1:4" x14ac:dyDescent="0.15">
      <c r="A44" s="21"/>
      <c r="B44" s="22"/>
      <c r="C44" s="21"/>
      <c r="D44" s="21"/>
    </row>
    <row r="45" spans="1:4" x14ac:dyDescent="0.15">
      <c r="A45" s="21"/>
      <c r="B45" s="22"/>
      <c r="C45" s="21"/>
      <c r="D45" s="21"/>
    </row>
    <row r="46" spans="1:4" x14ac:dyDescent="0.15">
      <c r="A46" s="21"/>
      <c r="B46" s="22"/>
      <c r="C46" s="21"/>
      <c r="D46" s="21"/>
    </row>
    <row r="47" spans="1:4" x14ac:dyDescent="0.15">
      <c r="A47" s="21"/>
      <c r="B47" s="22"/>
      <c r="C47" s="21"/>
      <c r="D47" s="21"/>
    </row>
    <row r="48" spans="1:4" x14ac:dyDescent="0.15">
      <c r="A48" s="21"/>
      <c r="B48" s="22"/>
      <c r="C48" s="21"/>
      <c r="D48" s="21"/>
    </row>
    <row r="49" spans="1:4" x14ac:dyDescent="0.15">
      <c r="A49" s="21"/>
      <c r="B49" s="22"/>
      <c r="C49" s="21"/>
      <c r="D49" s="21"/>
    </row>
    <row r="50" spans="1:4" x14ac:dyDescent="0.15">
      <c r="A50" s="21"/>
      <c r="B50" s="22"/>
      <c r="C50" s="21"/>
      <c r="D50" s="21"/>
    </row>
    <row r="51" spans="1:4" x14ac:dyDescent="0.15">
      <c r="A51" s="21"/>
      <c r="B51" s="22"/>
      <c r="C51" s="21"/>
      <c r="D51" s="21"/>
    </row>
    <row r="52" spans="1:4" x14ac:dyDescent="0.15">
      <c r="A52" s="21"/>
      <c r="B52" s="22"/>
      <c r="C52" s="21"/>
      <c r="D52" s="21"/>
    </row>
    <row r="53" spans="1:4" x14ac:dyDescent="0.15">
      <c r="A53" s="21"/>
      <c r="B53" s="22"/>
      <c r="C53" s="21"/>
      <c r="D53" s="21"/>
    </row>
    <row r="54" spans="1:4" x14ac:dyDescent="0.15">
      <c r="A54" s="21"/>
      <c r="B54" s="22"/>
      <c r="C54" s="21"/>
      <c r="D54" s="21"/>
    </row>
    <row r="55" spans="1:4" x14ac:dyDescent="0.15">
      <c r="A55" s="21"/>
      <c r="B55" s="22"/>
      <c r="C55" s="21"/>
      <c r="D55" s="21"/>
    </row>
    <row r="56" spans="1:4" x14ac:dyDescent="0.15">
      <c r="A56" s="21"/>
      <c r="B56" s="22"/>
      <c r="C56" s="21"/>
      <c r="D56" s="21"/>
    </row>
    <row r="57" spans="1:4" x14ac:dyDescent="0.15">
      <c r="A57" s="21"/>
      <c r="B57" s="22"/>
      <c r="C57" s="21"/>
      <c r="D57" s="21"/>
    </row>
    <row r="58" spans="1:4" x14ac:dyDescent="0.15">
      <c r="A58" s="21"/>
      <c r="B58" s="22"/>
      <c r="C58" s="21"/>
      <c r="D58" s="21"/>
    </row>
    <row r="59" spans="1:4" x14ac:dyDescent="0.15">
      <c r="A59" s="21"/>
      <c r="B59" s="22"/>
      <c r="C59" s="21"/>
      <c r="D59" s="21"/>
    </row>
    <row r="60" spans="1:4" x14ac:dyDescent="0.15">
      <c r="A60" s="21"/>
      <c r="B60" s="22"/>
      <c r="C60" s="21"/>
      <c r="D60" s="21"/>
    </row>
    <row r="61" spans="1:4" x14ac:dyDescent="0.15">
      <c r="A61" s="21"/>
      <c r="B61" s="22"/>
      <c r="C61" s="21"/>
      <c r="D61" s="21"/>
    </row>
    <row r="62" spans="1:4" x14ac:dyDescent="0.15">
      <c r="A62" s="21"/>
      <c r="B62" s="22"/>
      <c r="C62" s="21"/>
      <c r="D62" s="21"/>
    </row>
    <row r="63" spans="1:4" x14ac:dyDescent="0.15">
      <c r="A63" s="21"/>
      <c r="B63" s="22"/>
      <c r="C63" s="21"/>
      <c r="D63" s="21"/>
    </row>
    <row r="64" spans="1:4" x14ac:dyDescent="0.15">
      <c r="A64" s="21"/>
      <c r="B64" s="22"/>
      <c r="C64" s="21"/>
      <c r="D64" s="21"/>
    </row>
    <row r="65" spans="1:4" x14ac:dyDescent="0.15">
      <c r="A65" s="21"/>
      <c r="B65" s="22"/>
      <c r="C65" s="21"/>
      <c r="D65" s="21"/>
    </row>
    <row r="66" spans="1:4" x14ac:dyDescent="0.15">
      <c r="A66" s="21"/>
      <c r="B66" s="22"/>
      <c r="C66" s="21"/>
      <c r="D66" s="21"/>
    </row>
    <row r="67" spans="1:4" x14ac:dyDescent="0.15">
      <c r="A67" s="21"/>
      <c r="B67" s="22"/>
      <c r="C67" s="21"/>
      <c r="D67" s="21"/>
    </row>
    <row r="68" spans="1:4" x14ac:dyDescent="0.15">
      <c r="A68" s="21"/>
      <c r="B68" s="22"/>
      <c r="C68" s="21"/>
      <c r="D68" s="21"/>
    </row>
    <row r="69" spans="1:4" x14ac:dyDescent="0.15">
      <c r="A69" s="21"/>
      <c r="B69" s="22"/>
      <c r="C69" s="21"/>
      <c r="D69" s="21"/>
    </row>
    <row r="70" spans="1:4" x14ac:dyDescent="0.15">
      <c r="A70" s="21"/>
      <c r="B70" s="22"/>
      <c r="C70" s="21"/>
      <c r="D70" s="21"/>
    </row>
    <row r="71" spans="1:4" x14ac:dyDescent="0.15">
      <c r="A71" s="21"/>
      <c r="B71" s="22"/>
      <c r="C71" s="21"/>
      <c r="D71" s="21"/>
    </row>
    <row r="72" spans="1:4" x14ac:dyDescent="0.15">
      <c r="A72" s="21"/>
      <c r="B72" s="22"/>
      <c r="C72" s="21"/>
      <c r="D72" s="21"/>
    </row>
    <row r="73" spans="1:4" x14ac:dyDescent="0.15">
      <c r="A73" s="21"/>
      <c r="B73" s="22"/>
      <c r="C73" s="21"/>
      <c r="D73" s="21"/>
    </row>
    <row r="74" spans="1:4" x14ac:dyDescent="0.15">
      <c r="A74" s="21"/>
      <c r="B74" s="22"/>
      <c r="C74" s="21"/>
      <c r="D74" s="21"/>
    </row>
    <row r="75" spans="1:4" x14ac:dyDescent="0.15">
      <c r="A75" s="21"/>
      <c r="B75" s="22"/>
      <c r="C75" s="21"/>
      <c r="D75" s="21"/>
    </row>
    <row r="76" spans="1:4" x14ac:dyDescent="0.15">
      <c r="A76" s="21"/>
      <c r="B76" s="22"/>
      <c r="C76" s="21"/>
      <c r="D76" s="21"/>
    </row>
    <row r="77" spans="1:4" x14ac:dyDescent="0.15">
      <c r="A77" s="21"/>
      <c r="B77" s="22"/>
      <c r="C77" s="21"/>
      <c r="D77" s="21"/>
    </row>
    <row r="78" spans="1:4" x14ac:dyDescent="0.15">
      <c r="A78" s="21"/>
      <c r="B78" s="22"/>
      <c r="C78" s="21"/>
      <c r="D78" s="21"/>
    </row>
    <row r="79" spans="1:4" x14ac:dyDescent="0.15">
      <c r="A79" s="21"/>
      <c r="B79" s="22"/>
      <c r="C79" s="21"/>
      <c r="D79" s="21"/>
    </row>
    <row r="80" spans="1:4" x14ac:dyDescent="0.15">
      <c r="A80" s="21"/>
      <c r="B80" s="22"/>
      <c r="C80" s="21"/>
      <c r="D80" s="21"/>
    </row>
    <row r="81" spans="1:4" x14ac:dyDescent="0.15">
      <c r="A81" s="21"/>
      <c r="B81" s="22"/>
      <c r="C81" s="21"/>
      <c r="D81" s="21"/>
    </row>
    <row r="82" spans="1:4" x14ac:dyDescent="0.15">
      <c r="A82" s="21"/>
      <c r="B82" s="22"/>
      <c r="C82" s="21"/>
      <c r="D82" s="21"/>
    </row>
    <row r="83" spans="1:4" x14ac:dyDescent="0.15">
      <c r="A83" s="21"/>
      <c r="B83" s="22"/>
      <c r="C83" s="21"/>
      <c r="D83" s="21"/>
    </row>
    <row r="84" spans="1:4" x14ac:dyDescent="0.15">
      <c r="A84" s="21"/>
      <c r="B84" s="22"/>
      <c r="C84" s="21"/>
      <c r="D84" s="21"/>
    </row>
    <row r="85" spans="1:4" x14ac:dyDescent="0.15">
      <c r="A85" s="21"/>
      <c r="B85" s="22"/>
      <c r="C85" s="21"/>
      <c r="D85" s="21"/>
    </row>
    <row r="86" spans="1:4" x14ac:dyDescent="0.15">
      <c r="A86" s="21"/>
      <c r="B86" s="22"/>
      <c r="C86" s="21"/>
      <c r="D86" s="21"/>
    </row>
    <row r="87" spans="1:4" x14ac:dyDescent="0.15">
      <c r="A87" s="21"/>
      <c r="B87" s="22"/>
      <c r="C87" s="21"/>
      <c r="D87" s="21"/>
    </row>
    <row r="88" spans="1:4" x14ac:dyDescent="0.15">
      <c r="A88" s="21"/>
      <c r="B88" s="22"/>
      <c r="C88" s="21"/>
      <c r="D88" s="21"/>
    </row>
    <row r="89" spans="1:4" x14ac:dyDescent="0.15">
      <c r="A89" s="21"/>
      <c r="B89" s="22"/>
      <c r="C89" s="21"/>
      <c r="D89" s="21"/>
    </row>
    <row r="90" spans="1:4" x14ac:dyDescent="0.15">
      <c r="A90" s="21"/>
      <c r="B90" s="22"/>
      <c r="C90" s="21"/>
      <c r="D90" s="21"/>
    </row>
    <row r="91" spans="1:4" x14ac:dyDescent="0.15">
      <c r="A91" s="21"/>
      <c r="B91" s="22"/>
      <c r="C91" s="21"/>
      <c r="D91" s="21"/>
    </row>
    <row r="92" spans="1:4" x14ac:dyDescent="0.15">
      <c r="A92" s="21"/>
      <c r="B92" s="22"/>
      <c r="C92" s="21"/>
      <c r="D92" s="21"/>
    </row>
    <row r="93" spans="1:4" x14ac:dyDescent="0.15">
      <c r="A93" s="21"/>
      <c r="B93" s="22"/>
      <c r="C93" s="21"/>
      <c r="D93" s="21"/>
    </row>
    <row r="94" spans="1:4" x14ac:dyDescent="0.15">
      <c r="A94" s="21"/>
      <c r="B94" s="22"/>
      <c r="C94" s="21"/>
      <c r="D94" s="21"/>
    </row>
    <row r="95" spans="1:4" x14ac:dyDescent="0.15">
      <c r="A95" s="21"/>
      <c r="B95" s="22"/>
      <c r="C95" s="21"/>
      <c r="D95" s="21"/>
    </row>
    <row r="96" spans="1:4" x14ac:dyDescent="0.15">
      <c r="A96" s="21"/>
      <c r="B96" s="22"/>
      <c r="C96" s="21"/>
      <c r="D96" s="21"/>
    </row>
    <row r="97" spans="1:4" x14ac:dyDescent="0.15">
      <c r="A97" s="21"/>
      <c r="B97" s="22"/>
      <c r="C97" s="21"/>
      <c r="D97" s="21"/>
    </row>
    <row r="98" spans="1:4" x14ac:dyDescent="0.15">
      <c r="A98" s="21"/>
      <c r="B98" s="22"/>
      <c r="C98" s="21"/>
      <c r="D98" s="21"/>
    </row>
    <row r="99" spans="1:4" x14ac:dyDescent="0.15">
      <c r="A99" s="21"/>
      <c r="B99" s="22"/>
      <c r="C99" s="21"/>
      <c r="D99" s="21"/>
    </row>
    <row r="100" spans="1:4" x14ac:dyDescent="0.15">
      <c r="A100" s="21"/>
      <c r="B100" s="22"/>
      <c r="C100" s="21"/>
      <c r="D100" s="21"/>
    </row>
    <row r="101" spans="1:4" x14ac:dyDescent="0.15">
      <c r="A101" s="21"/>
      <c r="B101" s="22"/>
      <c r="C101" s="21"/>
      <c r="D101" s="21"/>
    </row>
    <row r="102" spans="1:4" x14ac:dyDescent="0.15">
      <c r="A102" s="21"/>
      <c r="B102" s="22"/>
      <c r="C102" s="21"/>
      <c r="D102" s="21"/>
    </row>
    <row r="103" spans="1:4" x14ac:dyDescent="0.15">
      <c r="A103" s="21"/>
      <c r="B103" s="22"/>
      <c r="C103" s="21"/>
      <c r="D103" s="21"/>
    </row>
    <row r="104" spans="1:4" x14ac:dyDescent="0.15">
      <c r="A104" s="21"/>
      <c r="B104" s="22"/>
      <c r="C104" s="21"/>
      <c r="D104" s="21"/>
    </row>
    <row r="105" spans="1:4" x14ac:dyDescent="0.15">
      <c r="A105" s="21"/>
      <c r="B105" s="22"/>
      <c r="C105" s="21"/>
      <c r="D105" s="21"/>
    </row>
    <row r="106" spans="1:4" x14ac:dyDescent="0.15">
      <c r="A106" s="21"/>
      <c r="B106" s="22"/>
      <c r="C106" s="21"/>
      <c r="D106" s="21"/>
    </row>
    <row r="107" spans="1:4" x14ac:dyDescent="0.15">
      <c r="A107" s="21"/>
      <c r="B107" s="22"/>
      <c r="C107" s="21"/>
      <c r="D107" s="21"/>
    </row>
    <row r="108" spans="1:4" x14ac:dyDescent="0.15">
      <c r="A108" s="21"/>
      <c r="B108" s="22"/>
      <c r="C108" s="21"/>
      <c r="D108" s="21"/>
    </row>
    <row r="109" spans="1:4" x14ac:dyDescent="0.15">
      <c r="A109" s="21"/>
      <c r="B109" s="22"/>
      <c r="C109" s="21"/>
      <c r="D109" s="21"/>
    </row>
    <row r="110" spans="1:4" x14ac:dyDescent="0.15">
      <c r="A110" s="21"/>
      <c r="B110" s="22"/>
      <c r="C110" s="21"/>
      <c r="D110" s="21"/>
    </row>
    <row r="111" spans="1:4" x14ac:dyDescent="0.15">
      <c r="A111" s="21"/>
      <c r="B111" s="22"/>
      <c r="C111" s="21"/>
      <c r="D111" s="21"/>
    </row>
    <row r="112" spans="1:4" x14ac:dyDescent="0.15">
      <c r="A112" s="21"/>
      <c r="B112" s="22"/>
      <c r="C112" s="21"/>
      <c r="D112" s="21"/>
    </row>
    <row r="113" spans="1:4" x14ac:dyDescent="0.15">
      <c r="A113" s="21"/>
      <c r="B113" s="22"/>
      <c r="C113" s="21"/>
      <c r="D113" s="21"/>
    </row>
    <row r="114" spans="1:4" x14ac:dyDescent="0.15">
      <c r="A114" s="21"/>
      <c r="B114" s="22"/>
      <c r="C114" s="21"/>
      <c r="D114" s="21"/>
    </row>
    <row r="115" spans="1:4" x14ac:dyDescent="0.15">
      <c r="A115" s="21"/>
      <c r="B115" s="22"/>
      <c r="C115" s="21"/>
      <c r="D115" s="21"/>
    </row>
    <row r="116" spans="1:4" x14ac:dyDescent="0.15">
      <c r="A116" s="21"/>
      <c r="B116" s="22"/>
      <c r="C116" s="21"/>
      <c r="D116" s="21"/>
    </row>
    <row r="117" spans="1:4" x14ac:dyDescent="0.15">
      <c r="A117" s="21"/>
      <c r="B117" s="22"/>
      <c r="C117" s="21"/>
      <c r="D117" s="21"/>
    </row>
    <row r="118" spans="1:4" x14ac:dyDescent="0.15">
      <c r="A118" s="21"/>
      <c r="B118" s="22"/>
      <c r="C118" s="21"/>
      <c r="D118" s="21"/>
    </row>
    <row r="119" spans="1:4" x14ac:dyDescent="0.15">
      <c r="A119" s="21"/>
      <c r="B119" s="22"/>
      <c r="C119" s="21"/>
      <c r="D119" s="21"/>
    </row>
    <row r="120" spans="1:4" x14ac:dyDescent="0.15">
      <c r="A120" s="21"/>
      <c r="B120" s="22"/>
      <c r="C120" s="21"/>
      <c r="D120" s="21"/>
    </row>
    <row r="121" spans="1:4" x14ac:dyDescent="0.15">
      <c r="A121" s="21"/>
      <c r="B121" s="22"/>
      <c r="C121" s="21"/>
      <c r="D121" s="21"/>
    </row>
    <row r="122" spans="1:4" x14ac:dyDescent="0.15">
      <c r="A122" s="21"/>
      <c r="B122" s="22"/>
      <c r="C122" s="21"/>
      <c r="D122" s="21"/>
    </row>
    <row r="123" spans="1:4" x14ac:dyDescent="0.15">
      <c r="A123" s="21"/>
      <c r="B123" s="22"/>
      <c r="C123" s="21"/>
      <c r="D123" s="21"/>
    </row>
    <row r="124" spans="1:4" x14ac:dyDescent="0.15">
      <c r="A124" s="21"/>
      <c r="B124" s="22"/>
      <c r="C124" s="21"/>
      <c r="D124" s="21"/>
    </row>
    <row r="125" spans="1:4" x14ac:dyDescent="0.15">
      <c r="A125" s="21"/>
      <c r="B125" s="22"/>
      <c r="C125" s="21"/>
      <c r="D125" s="21"/>
    </row>
    <row r="126" spans="1:4" x14ac:dyDescent="0.15">
      <c r="A126" s="21"/>
      <c r="B126" s="22"/>
      <c r="C126" s="21"/>
      <c r="D126" s="21"/>
    </row>
    <row r="127" spans="1:4" x14ac:dyDescent="0.15">
      <c r="A127" s="21"/>
      <c r="B127" s="22"/>
      <c r="C127" s="21"/>
      <c r="D127" s="21"/>
    </row>
    <row r="128" spans="1:4" x14ac:dyDescent="0.15">
      <c r="A128" s="21"/>
      <c r="B128" s="22"/>
      <c r="C128" s="21"/>
      <c r="D128" s="21"/>
    </row>
    <row r="129" spans="1:4" x14ac:dyDescent="0.15">
      <c r="A129" s="21"/>
      <c r="B129" s="22"/>
      <c r="C129" s="21"/>
      <c r="D129" s="21"/>
    </row>
    <row r="130" spans="1:4" x14ac:dyDescent="0.15">
      <c r="A130" s="21"/>
      <c r="B130" s="22"/>
      <c r="C130" s="21"/>
      <c r="D130" s="21"/>
    </row>
    <row r="131" spans="1:4" x14ac:dyDescent="0.15">
      <c r="A131" s="21"/>
      <c r="B131" s="22"/>
      <c r="C131" s="21"/>
      <c r="D131" s="21"/>
    </row>
    <row r="132" spans="1:4" x14ac:dyDescent="0.15">
      <c r="A132" s="21"/>
      <c r="B132" s="22"/>
      <c r="C132" s="21"/>
      <c r="D132" s="21"/>
    </row>
    <row r="133" spans="1:4" x14ac:dyDescent="0.15">
      <c r="A133" s="21"/>
      <c r="B133" s="22"/>
      <c r="C133" s="21"/>
      <c r="D133" s="21"/>
    </row>
    <row r="134" spans="1:4" x14ac:dyDescent="0.15">
      <c r="A134" s="21"/>
      <c r="B134" s="22"/>
      <c r="C134" s="21"/>
      <c r="D134" s="21"/>
    </row>
    <row r="135" spans="1:4" x14ac:dyDescent="0.15">
      <c r="A135" s="21"/>
      <c r="B135" s="22"/>
      <c r="C135" s="21"/>
      <c r="D135" s="21"/>
    </row>
    <row r="136" spans="1:4" x14ac:dyDescent="0.15">
      <c r="A136" s="21"/>
      <c r="B136" s="22"/>
      <c r="C136" s="21"/>
      <c r="D136" s="21"/>
    </row>
    <row r="137" spans="1:4" x14ac:dyDescent="0.15">
      <c r="A137" s="21"/>
      <c r="B137" s="22"/>
      <c r="C137" s="21"/>
      <c r="D137" s="21"/>
    </row>
    <row r="138" spans="1:4" x14ac:dyDescent="0.15">
      <c r="A138" s="21"/>
      <c r="B138" s="22"/>
      <c r="C138" s="21"/>
      <c r="D138" s="21"/>
    </row>
    <row r="139" spans="1:4" x14ac:dyDescent="0.15">
      <c r="A139" s="21"/>
      <c r="B139" s="22"/>
      <c r="C139" s="21"/>
      <c r="D139" s="21"/>
    </row>
    <row r="140" spans="1:4" x14ac:dyDescent="0.15">
      <c r="A140" s="21"/>
      <c r="B140" s="22"/>
      <c r="C140" s="21"/>
      <c r="D140" s="21"/>
    </row>
    <row r="141" spans="1:4" x14ac:dyDescent="0.15">
      <c r="A141" s="21"/>
      <c r="B141" s="22"/>
      <c r="C141" s="21"/>
      <c r="D141" s="21"/>
    </row>
    <row r="142" spans="1:4" x14ac:dyDescent="0.15">
      <c r="A142" s="21"/>
      <c r="B142" s="22"/>
      <c r="C142" s="21"/>
      <c r="D142" s="21"/>
    </row>
    <row r="143" spans="1:4" x14ac:dyDescent="0.15">
      <c r="A143" s="21"/>
      <c r="B143" s="22"/>
      <c r="C143" s="21"/>
      <c r="D143" s="21"/>
    </row>
    <row r="144" spans="1:4" x14ac:dyDescent="0.15">
      <c r="A144" s="21"/>
      <c r="B144" s="22"/>
      <c r="C144" s="21"/>
      <c r="D144" s="21"/>
    </row>
    <row r="145" spans="1:4" x14ac:dyDescent="0.15">
      <c r="A145" s="21"/>
      <c r="B145" s="22"/>
      <c r="C145" s="21"/>
      <c r="D145" s="21"/>
    </row>
    <row r="146" spans="1:4" x14ac:dyDescent="0.15">
      <c r="A146" s="21"/>
      <c r="B146" s="22"/>
      <c r="C146" s="21"/>
      <c r="D146" s="21"/>
    </row>
    <row r="147" spans="1:4" x14ac:dyDescent="0.15">
      <c r="A147" s="21"/>
      <c r="B147" s="22"/>
      <c r="C147" s="21"/>
      <c r="D147" s="21"/>
    </row>
    <row r="148" spans="1:4" x14ac:dyDescent="0.15">
      <c r="A148" s="21"/>
      <c r="B148" s="22"/>
      <c r="C148" s="21"/>
      <c r="D148" s="21"/>
    </row>
    <row r="149" spans="1:4" x14ac:dyDescent="0.15">
      <c r="A149" s="21"/>
      <c r="B149" s="22"/>
      <c r="C149" s="21"/>
      <c r="D149" s="21"/>
    </row>
    <row r="150" spans="1:4" x14ac:dyDescent="0.15">
      <c r="A150" s="21"/>
      <c r="B150" s="22"/>
      <c r="C150" s="21"/>
      <c r="D150" s="21"/>
    </row>
    <row r="151" spans="1:4" x14ac:dyDescent="0.15">
      <c r="A151" s="21"/>
      <c r="B151" s="22"/>
      <c r="C151" s="21"/>
      <c r="D151" s="21"/>
    </row>
    <row r="152" spans="1:4" x14ac:dyDescent="0.15">
      <c r="A152" s="21"/>
      <c r="B152" s="22"/>
      <c r="C152" s="21"/>
      <c r="D152" s="21"/>
    </row>
    <row r="153" spans="1:4" x14ac:dyDescent="0.15">
      <c r="A153" s="21"/>
      <c r="B153" s="22"/>
      <c r="C153" s="21"/>
      <c r="D153" s="21"/>
    </row>
    <row r="154" spans="1:4" x14ac:dyDescent="0.15">
      <c r="A154" s="21"/>
      <c r="B154" s="22"/>
      <c r="C154" s="21"/>
      <c r="D154" s="21"/>
    </row>
    <row r="155" spans="1:4" x14ac:dyDescent="0.15">
      <c r="A155" s="21"/>
      <c r="B155" s="22"/>
      <c r="C155" s="21"/>
      <c r="D155" s="21"/>
    </row>
    <row r="156" spans="1:4" x14ac:dyDescent="0.15">
      <c r="A156" s="21"/>
      <c r="B156" s="22"/>
      <c r="C156" s="21"/>
      <c r="D156" s="21"/>
    </row>
    <row r="157" spans="1:4" x14ac:dyDescent="0.15">
      <c r="A157" s="21"/>
      <c r="B157" s="22"/>
      <c r="C157" s="21"/>
      <c r="D157" s="21"/>
    </row>
    <row r="158" spans="1:4" x14ac:dyDescent="0.15">
      <c r="A158" s="21"/>
      <c r="B158" s="22"/>
      <c r="C158" s="21"/>
      <c r="D158" s="21"/>
    </row>
    <row r="159" spans="1:4" x14ac:dyDescent="0.15">
      <c r="A159" s="21"/>
      <c r="B159" s="22"/>
      <c r="C159" s="21"/>
      <c r="D159" s="21"/>
    </row>
    <row r="160" spans="1:4" x14ac:dyDescent="0.15">
      <c r="A160" s="21"/>
      <c r="B160" s="22"/>
      <c r="C160" s="21"/>
      <c r="D160" s="21"/>
    </row>
    <row r="161" spans="1:4" x14ac:dyDescent="0.15">
      <c r="A161" s="21"/>
      <c r="B161" s="22"/>
      <c r="C161" s="21"/>
      <c r="D161" s="21"/>
    </row>
    <row r="162" spans="1:4" x14ac:dyDescent="0.15">
      <c r="A162" s="21"/>
      <c r="B162" s="22"/>
      <c r="C162" s="21"/>
      <c r="D162" s="21"/>
    </row>
    <row r="163" spans="1:4" x14ac:dyDescent="0.15">
      <c r="A163" s="21"/>
      <c r="B163" s="22"/>
      <c r="C163" s="21"/>
      <c r="D163" s="21"/>
    </row>
    <row r="164" spans="1:4" x14ac:dyDescent="0.15">
      <c r="A164" s="21"/>
      <c r="B164" s="22"/>
      <c r="C164" s="21"/>
      <c r="D164" s="21"/>
    </row>
    <row r="165" spans="1:4" x14ac:dyDescent="0.15">
      <c r="A165" s="21"/>
      <c r="B165" s="22"/>
      <c r="C165" s="21"/>
      <c r="D165" s="21"/>
    </row>
    <row r="166" spans="1:4" x14ac:dyDescent="0.15">
      <c r="A166" s="21"/>
      <c r="B166" s="22"/>
      <c r="C166" s="21"/>
      <c r="D166" s="21"/>
    </row>
    <row r="167" spans="1:4" x14ac:dyDescent="0.15">
      <c r="A167" s="21"/>
      <c r="B167" s="22"/>
      <c r="C167" s="21"/>
      <c r="D167" s="21"/>
    </row>
    <row r="168" spans="1:4" x14ac:dyDescent="0.15">
      <c r="A168" s="21"/>
      <c r="B168" s="22"/>
      <c r="C168" s="21"/>
      <c r="D168" s="21"/>
    </row>
    <row r="169" spans="1:4" x14ac:dyDescent="0.15">
      <c r="A169" s="21"/>
      <c r="B169" s="22"/>
      <c r="C169" s="21"/>
      <c r="D169" s="21"/>
    </row>
    <row r="170" spans="1:4" x14ac:dyDescent="0.15">
      <c r="A170" s="21"/>
      <c r="B170" s="22"/>
      <c r="C170" s="21"/>
      <c r="D170" s="21"/>
    </row>
    <row r="171" spans="1:4" x14ac:dyDescent="0.15">
      <c r="A171" s="21"/>
      <c r="B171" s="22"/>
      <c r="C171" s="21"/>
      <c r="D171" s="21"/>
    </row>
    <row r="172" spans="1:4" x14ac:dyDescent="0.15">
      <c r="A172" s="21"/>
      <c r="B172" s="22"/>
      <c r="C172" s="21"/>
      <c r="D172" s="21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workbookViewId="0">
      <selection sqref="A1:Q1048576"/>
    </sheetView>
  </sheetViews>
  <sheetFormatPr defaultRowHeight="13.5" x14ac:dyDescent="0.15"/>
  <cols>
    <col min="1" max="2" width="7.125" style="19" customWidth="1"/>
    <col min="3" max="4" width="12.125" style="19" bestFit="1" customWidth="1"/>
    <col min="5" max="11" width="13.375" style="19" customWidth="1"/>
    <col min="12" max="12" width="25.5" style="19" bestFit="1" customWidth="1"/>
    <col min="13" max="13" width="13.375" style="19" customWidth="1"/>
    <col min="14" max="14" width="14.375" style="19" bestFit="1" customWidth="1"/>
    <col min="15" max="17" width="9" style="19"/>
  </cols>
  <sheetData>
    <row r="1" spans="1:17" x14ac:dyDescent="0.15">
      <c r="A1" s="20" t="s">
        <v>178</v>
      </c>
      <c r="B1" s="20" t="s">
        <v>183</v>
      </c>
      <c r="C1" s="20" t="s">
        <v>184</v>
      </c>
      <c r="D1" s="20" t="s">
        <v>185</v>
      </c>
      <c r="E1" s="20"/>
      <c r="F1" s="20" t="s">
        <v>186</v>
      </c>
      <c r="G1" s="20"/>
      <c r="H1" s="20"/>
      <c r="I1" s="20"/>
      <c r="J1"/>
      <c r="K1"/>
      <c r="L1"/>
      <c r="M1"/>
      <c r="N1"/>
      <c r="O1"/>
      <c r="P1"/>
      <c r="Q1"/>
    </row>
    <row r="2" spans="1:17" ht="16.5" x14ac:dyDescent="0.15">
      <c r="A2" s="21">
        <v>1</v>
      </c>
      <c r="B2" s="22" t="s">
        <v>198</v>
      </c>
      <c r="C2" s="21">
        <f>IF(A2&lt;=10,($G$2+A2*$G$9),IF(A2&lt;=20,($G$2+5+(A2-10)*$G$10),$G$2+15+(A2-20)*$G$11))</f>
        <v>205.5</v>
      </c>
      <c r="D2" s="21">
        <f t="shared" ref="D2:D65" si="0">G$3-C2</f>
        <v>44.5</v>
      </c>
      <c r="F2" s="20" t="s">
        <v>173</v>
      </c>
      <c r="G2" s="19">
        <v>205</v>
      </c>
      <c r="J2" s="16" t="s">
        <v>50</v>
      </c>
      <c r="K2" s="16" t="s">
        <v>51</v>
      </c>
      <c r="L2" s="16"/>
      <c r="M2" s="16"/>
      <c r="N2" s="16"/>
      <c r="O2" s="16" t="s">
        <v>88</v>
      </c>
      <c r="P2" s="16" t="s">
        <v>88</v>
      </c>
      <c r="Q2" s="16" t="s">
        <v>112</v>
      </c>
    </row>
    <row r="3" spans="1:17" ht="16.5" x14ac:dyDescent="0.15">
      <c r="A3" s="21">
        <v>2</v>
      </c>
      <c r="B3" s="22" t="s">
        <v>199</v>
      </c>
      <c r="C3" s="21">
        <f t="shared" ref="C3:C66" si="1">IF(A3&lt;=10,($G$2+A3*$G$9),IF(A3&lt;=20,($G$2+5+(A3-10)*$G$10),$G$2+15+(A3-20)*$G$11))</f>
        <v>206</v>
      </c>
      <c r="D3" s="21">
        <f t="shared" si="0"/>
        <v>44</v>
      </c>
      <c r="F3" s="20" t="s">
        <v>179</v>
      </c>
      <c r="G3" s="19">
        <v>250</v>
      </c>
      <c r="J3" s="16" t="s">
        <v>86</v>
      </c>
      <c r="K3" s="16">
        <v>205</v>
      </c>
      <c r="L3" s="16"/>
      <c r="M3" s="16"/>
      <c r="N3" s="16"/>
      <c r="O3" s="16" t="s">
        <v>107</v>
      </c>
      <c r="P3" s="16" t="s">
        <v>119</v>
      </c>
      <c r="Q3" s="16"/>
    </row>
    <row r="4" spans="1:17" ht="16.5" x14ac:dyDescent="0.15">
      <c r="A4" s="21">
        <v>3</v>
      </c>
      <c r="B4" s="22" t="s">
        <v>198</v>
      </c>
      <c r="C4" s="21">
        <f t="shared" si="1"/>
        <v>206.5</v>
      </c>
      <c r="D4" s="21">
        <f t="shared" si="0"/>
        <v>43.5</v>
      </c>
      <c r="F4" s="20" t="s">
        <v>181</v>
      </c>
      <c r="G4" s="19">
        <v>225</v>
      </c>
      <c r="J4" s="16" t="s">
        <v>87</v>
      </c>
      <c r="K4" s="16">
        <v>225</v>
      </c>
      <c r="L4" s="16"/>
      <c r="M4" s="16"/>
      <c r="N4" s="16"/>
      <c r="O4" s="16"/>
      <c r="P4" s="16"/>
      <c r="Q4" s="16"/>
    </row>
    <row r="5" spans="1:17" ht="16.5" x14ac:dyDescent="0.15">
      <c r="A5" s="21">
        <v>4</v>
      </c>
      <c r="B5" s="22" t="s">
        <v>198</v>
      </c>
      <c r="C5" s="21">
        <f t="shared" si="1"/>
        <v>207</v>
      </c>
      <c r="D5" s="21">
        <f t="shared" si="0"/>
        <v>43</v>
      </c>
      <c r="F5" s="20" t="s">
        <v>176</v>
      </c>
      <c r="G5" s="19">
        <v>17</v>
      </c>
      <c r="J5" s="16" t="s">
        <v>90</v>
      </c>
      <c r="K5" s="16"/>
      <c r="L5" s="16"/>
      <c r="M5" s="16"/>
      <c r="N5" s="16"/>
      <c r="O5" s="16" t="s">
        <v>109</v>
      </c>
      <c r="P5" s="16" t="s">
        <v>111</v>
      </c>
      <c r="Q5" s="16"/>
    </row>
    <row r="6" spans="1:17" ht="16.5" x14ac:dyDescent="0.15">
      <c r="A6" s="21">
        <v>5</v>
      </c>
      <c r="B6" s="22" t="s">
        <v>198</v>
      </c>
      <c r="C6" s="21">
        <f t="shared" si="1"/>
        <v>207.5</v>
      </c>
      <c r="D6" s="21">
        <f t="shared" si="0"/>
        <v>42.5</v>
      </c>
      <c r="J6" s="17" t="s">
        <v>91</v>
      </c>
      <c r="K6" s="17"/>
      <c r="L6" s="17"/>
      <c r="M6" s="17"/>
      <c r="N6" s="17"/>
      <c r="O6" s="17" t="s">
        <v>110</v>
      </c>
      <c r="P6" s="17" t="s">
        <v>121</v>
      </c>
      <c r="Q6" s="17" t="s">
        <v>123</v>
      </c>
    </row>
    <row r="7" spans="1:17" x14ac:dyDescent="0.15">
      <c r="A7" s="21">
        <v>6</v>
      </c>
      <c r="B7" s="22" t="s">
        <v>198</v>
      </c>
      <c r="C7" s="21">
        <f t="shared" si="1"/>
        <v>208</v>
      </c>
      <c r="D7" s="21">
        <f t="shared" si="0"/>
        <v>42</v>
      </c>
    </row>
    <row r="8" spans="1:17" x14ac:dyDescent="0.15">
      <c r="A8" s="21">
        <v>7</v>
      </c>
      <c r="B8" s="22" t="s">
        <v>198</v>
      </c>
      <c r="C8" s="21">
        <f t="shared" si="1"/>
        <v>208.5</v>
      </c>
      <c r="D8" s="21">
        <f t="shared" si="0"/>
        <v>41.5</v>
      </c>
      <c r="F8" s="20" t="s">
        <v>200</v>
      </c>
    </row>
    <row r="9" spans="1:17" x14ac:dyDescent="0.15">
      <c r="A9" s="21">
        <v>8</v>
      </c>
      <c r="B9" s="22" t="s">
        <v>198</v>
      </c>
      <c r="C9" s="21">
        <f t="shared" si="1"/>
        <v>209</v>
      </c>
      <c r="D9" s="21">
        <f t="shared" si="0"/>
        <v>41</v>
      </c>
      <c r="F9" s="23" t="s">
        <v>187</v>
      </c>
      <c r="G9" s="19">
        <v>0.5</v>
      </c>
    </row>
    <row r="10" spans="1:17" x14ac:dyDescent="0.15">
      <c r="A10" s="21">
        <v>9</v>
      </c>
      <c r="B10" s="22" t="s">
        <v>198</v>
      </c>
      <c r="C10" s="21">
        <f t="shared" si="1"/>
        <v>209.5</v>
      </c>
      <c r="D10" s="21">
        <f t="shared" si="0"/>
        <v>40.5</v>
      </c>
      <c r="F10" s="23" t="s">
        <v>188</v>
      </c>
      <c r="G10" s="19">
        <v>1</v>
      </c>
      <c r="I10" s="20" t="s">
        <v>203</v>
      </c>
      <c r="J10" s="20" t="s">
        <v>207</v>
      </c>
      <c r="K10" s="20" t="s">
        <v>208</v>
      </c>
      <c r="L10" s="20" t="s">
        <v>204</v>
      </c>
    </row>
    <row r="11" spans="1:17" x14ac:dyDescent="0.15">
      <c r="A11" s="21">
        <v>10</v>
      </c>
      <c r="B11" s="22" t="s">
        <v>198</v>
      </c>
      <c r="C11" s="21">
        <f t="shared" si="1"/>
        <v>210</v>
      </c>
      <c r="D11" s="21">
        <f t="shared" si="0"/>
        <v>40</v>
      </c>
      <c r="F11" s="20" t="s">
        <v>189</v>
      </c>
      <c r="G11" s="19">
        <v>0.5</v>
      </c>
      <c r="I11" s="20" t="s">
        <v>206</v>
      </c>
      <c r="J11" s="19">
        <v>0</v>
      </c>
      <c r="K11" s="20">
        <v>10</v>
      </c>
      <c r="L11" s="19">
        <f>IF(AND($G$5&gt;=1,$G$5&lt;=10),$G$2+$G$9*$G$5,IF(AND($G$5&gt;=11,$G$5&lt;=20),$G$2+$G$9*10+$G$10*($G$5-10),IF(AND($G$5&gt;=21,$G$5&lt;=30),$G$2+$G$9*10+$G$10*10+$G$11*($G$5-20),0)))</f>
        <v>217</v>
      </c>
    </row>
    <row r="12" spans="1:17" x14ac:dyDescent="0.15">
      <c r="A12" s="21">
        <v>11</v>
      </c>
      <c r="B12" s="22" t="s">
        <v>198</v>
      </c>
      <c r="C12" s="21">
        <f t="shared" si="1"/>
        <v>211</v>
      </c>
      <c r="D12" s="21">
        <f t="shared" si="0"/>
        <v>39</v>
      </c>
      <c r="F12" s="20" t="s">
        <v>180</v>
      </c>
      <c r="G12" s="19">
        <f>SUMIFS($D:$D,$A:$A,"&lt;="&amp;$G$5,$B:$B,"方案1")</f>
        <v>674.5</v>
      </c>
      <c r="I12" s="24" t="s">
        <v>205</v>
      </c>
      <c r="J12" s="19">
        <v>11</v>
      </c>
      <c r="K12" s="19">
        <v>20</v>
      </c>
      <c r="L12" s="19">
        <f>IF(AND($G$5&gt;=1,$G$5&lt;=10),0,IF(AND($G$5&gt;=11,$G$5&lt;=20),$G$2+$G$9*10+$G$10*($G$5-10),IF(AND($G$5&gt;=21,$G$5&lt;=30),$G$2+$G$9*10+$G$10*10+$G$11*($G$5-20),0)))</f>
        <v>217</v>
      </c>
    </row>
    <row r="13" spans="1:17" x14ac:dyDescent="0.15">
      <c r="A13" s="21">
        <v>12</v>
      </c>
      <c r="B13" s="22" t="s">
        <v>198</v>
      </c>
      <c r="C13" s="21">
        <f t="shared" si="1"/>
        <v>212</v>
      </c>
      <c r="D13" s="21">
        <f t="shared" si="0"/>
        <v>38</v>
      </c>
      <c r="F13" s="20" t="s">
        <v>182</v>
      </c>
      <c r="G13" s="19">
        <f>G5*(G3-G4)</f>
        <v>425</v>
      </c>
      <c r="I13" s="20" t="s">
        <v>209</v>
      </c>
      <c r="J13" s="19">
        <v>21</v>
      </c>
      <c r="K13" s="20">
        <v>30</v>
      </c>
      <c r="L13" s="19">
        <f>IF(AND($G$5&gt;=1,$G$5&lt;=10),0,IF(AND($G$5&gt;=11,$G$5&lt;=20),0,IF(AND($G$5&gt;=21,$G$5&lt;=30),$G$2+$G$9*10+$G$10*10+$G$11*($G$5-20),0)))</f>
        <v>0</v>
      </c>
    </row>
    <row r="14" spans="1:17" x14ac:dyDescent="0.15">
      <c r="A14" s="21">
        <v>13</v>
      </c>
      <c r="B14" s="22" t="s">
        <v>198</v>
      </c>
      <c r="C14" s="21">
        <f t="shared" si="1"/>
        <v>213</v>
      </c>
      <c r="D14" s="21">
        <f t="shared" si="0"/>
        <v>37</v>
      </c>
    </row>
    <row r="15" spans="1:17" x14ac:dyDescent="0.15">
      <c r="A15" s="21">
        <v>14</v>
      </c>
      <c r="B15" s="22" t="s">
        <v>198</v>
      </c>
      <c r="C15" s="21">
        <f t="shared" si="1"/>
        <v>214</v>
      </c>
      <c r="D15" s="21">
        <f t="shared" si="0"/>
        <v>36</v>
      </c>
      <c r="F15" s="20" t="s">
        <v>201</v>
      </c>
    </row>
    <row r="16" spans="1:17" x14ac:dyDescent="0.15">
      <c r="A16" s="21">
        <v>15</v>
      </c>
      <c r="B16" s="22" t="s">
        <v>198</v>
      </c>
      <c r="C16" s="21">
        <f t="shared" si="1"/>
        <v>215</v>
      </c>
      <c r="D16" s="21">
        <f t="shared" si="0"/>
        <v>35</v>
      </c>
      <c r="F16" s="20" t="s">
        <v>174</v>
      </c>
      <c r="G16" s="19">
        <v>1</v>
      </c>
    </row>
    <row r="17" spans="1:7" x14ac:dyDescent="0.15">
      <c r="A17" s="21">
        <v>16</v>
      </c>
      <c r="B17" s="22" t="s">
        <v>198</v>
      </c>
      <c r="C17" s="21">
        <f t="shared" si="1"/>
        <v>216</v>
      </c>
      <c r="D17" s="21">
        <f t="shared" si="0"/>
        <v>34</v>
      </c>
      <c r="F17" s="20" t="s">
        <v>175</v>
      </c>
      <c r="G17" s="19">
        <v>-0.5</v>
      </c>
    </row>
    <row r="18" spans="1:7" x14ac:dyDescent="0.15">
      <c r="A18" s="21">
        <v>17</v>
      </c>
      <c r="B18" s="22" t="s">
        <v>198</v>
      </c>
      <c r="C18" s="21">
        <f t="shared" si="1"/>
        <v>217</v>
      </c>
      <c r="D18" s="21">
        <f t="shared" si="0"/>
        <v>33</v>
      </c>
      <c r="F18" s="20" t="s">
        <v>180</v>
      </c>
      <c r="G18" s="19">
        <f>SUMIFS($D:$D,$A:$A,"&lt;="&amp;$G$5,$B:$B,"方案2")</f>
        <v>612</v>
      </c>
    </row>
    <row r="19" spans="1:7" x14ac:dyDescent="0.15">
      <c r="A19" s="21">
        <v>18</v>
      </c>
      <c r="B19" s="22" t="s">
        <v>198</v>
      </c>
      <c r="C19" s="21">
        <f t="shared" si="1"/>
        <v>218</v>
      </c>
      <c r="D19" s="21">
        <f t="shared" si="0"/>
        <v>32</v>
      </c>
      <c r="F19" s="20" t="s">
        <v>182</v>
      </c>
      <c r="G19" s="19">
        <f>G5*(G3-G4)</f>
        <v>425</v>
      </c>
    </row>
    <row r="20" spans="1:7" x14ac:dyDescent="0.15">
      <c r="A20" s="21">
        <v>19</v>
      </c>
      <c r="B20" s="22" t="s">
        <v>198</v>
      </c>
      <c r="C20" s="21">
        <f t="shared" si="1"/>
        <v>219</v>
      </c>
      <c r="D20" s="21">
        <f t="shared" si="0"/>
        <v>31</v>
      </c>
    </row>
    <row r="21" spans="1:7" x14ac:dyDescent="0.15">
      <c r="A21" s="21">
        <v>20</v>
      </c>
      <c r="B21" s="22" t="s">
        <v>198</v>
      </c>
      <c r="C21" s="21">
        <f t="shared" si="1"/>
        <v>220</v>
      </c>
      <c r="D21" s="21">
        <f t="shared" si="0"/>
        <v>30</v>
      </c>
      <c r="F21" s="20" t="s">
        <v>201</v>
      </c>
    </row>
    <row r="22" spans="1:7" x14ac:dyDescent="0.15">
      <c r="A22" s="21">
        <v>21</v>
      </c>
      <c r="B22" s="22" t="s">
        <v>198</v>
      </c>
      <c r="C22" s="21">
        <f t="shared" si="1"/>
        <v>220.5</v>
      </c>
      <c r="D22" s="21">
        <f t="shared" si="0"/>
        <v>29.5</v>
      </c>
      <c r="F22" s="20" t="s">
        <v>174</v>
      </c>
      <c r="G22" s="19">
        <v>1</v>
      </c>
    </row>
    <row r="23" spans="1:7" x14ac:dyDescent="0.15">
      <c r="A23" s="21">
        <v>22</v>
      </c>
      <c r="B23" s="22" t="s">
        <v>198</v>
      </c>
      <c r="C23" s="21">
        <f t="shared" si="1"/>
        <v>221</v>
      </c>
      <c r="D23" s="21">
        <f t="shared" si="0"/>
        <v>29</v>
      </c>
      <c r="F23" s="20" t="s">
        <v>175</v>
      </c>
      <c r="G23" s="19">
        <v>-0.1</v>
      </c>
    </row>
    <row r="24" spans="1:7" x14ac:dyDescent="0.15">
      <c r="A24" s="21">
        <v>23</v>
      </c>
      <c r="B24" s="22" t="s">
        <v>198</v>
      </c>
      <c r="C24" s="21">
        <f t="shared" si="1"/>
        <v>221.5</v>
      </c>
      <c r="D24" s="21">
        <f t="shared" si="0"/>
        <v>28.5</v>
      </c>
      <c r="F24" s="20" t="s">
        <v>180</v>
      </c>
      <c r="G24" s="19">
        <f>SUMIFS($D:$D,$A:$A,"&lt;="&amp;$G$5,$B:$B,"方案2")</f>
        <v>612</v>
      </c>
    </row>
    <row r="25" spans="1:7" x14ac:dyDescent="0.15">
      <c r="A25" s="21">
        <v>24</v>
      </c>
      <c r="B25" s="22" t="s">
        <v>198</v>
      </c>
      <c r="C25" s="21">
        <f t="shared" si="1"/>
        <v>222</v>
      </c>
      <c r="D25" s="21">
        <f t="shared" si="0"/>
        <v>28</v>
      </c>
      <c r="F25" s="20" t="s">
        <v>182</v>
      </c>
      <c r="G25" s="19">
        <f>G11*(G9-G10)</f>
        <v>-0.25</v>
      </c>
    </row>
    <row r="26" spans="1:7" x14ac:dyDescent="0.15">
      <c r="A26" s="21">
        <v>25</v>
      </c>
      <c r="B26" s="22" t="s">
        <v>198</v>
      </c>
      <c r="C26" s="21">
        <f t="shared" si="1"/>
        <v>222.5</v>
      </c>
      <c r="D26" s="21">
        <f t="shared" si="0"/>
        <v>27.5</v>
      </c>
    </row>
    <row r="27" spans="1:7" x14ac:dyDescent="0.15">
      <c r="A27" s="21">
        <v>26</v>
      </c>
      <c r="B27" s="22" t="s">
        <v>198</v>
      </c>
      <c r="C27" s="21">
        <f t="shared" si="1"/>
        <v>223</v>
      </c>
      <c r="D27" s="21">
        <f t="shared" si="0"/>
        <v>27</v>
      </c>
    </row>
    <row r="28" spans="1:7" x14ac:dyDescent="0.15">
      <c r="A28" s="21">
        <v>27</v>
      </c>
      <c r="B28" s="22" t="s">
        <v>198</v>
      </c>
      <c r="C28" s="21">
        <f t="shared" si="1"/>
        <v>223.5</v>
      </c>
      <c r="D28" s="21">
        <f t="shared" si="0"/>
        <v>26.5</v>
      </c>
    </row>
    <row r="29" spans="1:7" x14ac:dyDescent="0.15">
      <c r="A29" s="21">
        <v>28</v>
      </c>
      <c r="B29" s="22" t="s">
        <v>198</v>
      </c>
      <c r="C29" s="21">
        <f t="shared" si="1"/>
        <v>224</v>
      </c>
      <c r="D29" s="21">
        <f t="shared" si="0"/>
        <v>26</v>
      </c>
    </row>
    <row r="30" spans="1:7" x14ac:dyDescent="0.15">
      <c r="A30" s="21">
        <v>29</v>
      </c>
      <c r="B30" s="22" t="s">
        <v>198</v>
      </c>
      <c r="C30" s="21">
        <f t="shared" si="1"/>
        <v>224.5</v>
      </c>
      <c r="D30" s="21">
        <f t="shared" si="0"/>
        <v>25.5</v>
      </c>
    </row>
    <row r="31" spans="1:7" x14ac:dyDescent="0.15">
      <c r="A31" s="21">
        <v>30</v>
      </c>
      <c r="B31" s="22" t="s">
        <v>198</v>
      </c>
      <c r="C31" s="21">
        <f t="shared" si="1"/>
        <v>225</v>
      </c>
      <c r="D31" s="21">
        <f t="shared" si="0"/>
        <v>25</v>
      </c>
    </row>
    <row r="32" spans="1:7" x14ac:dyDescent="0.15">
      <c r="A32" s="21">
        <v>31</v>
      </c>
      <c r="B32" s="22" t="s">
        <v>198</v>
      </c>
      <c r="C32" s="21">
        <f t="shared" si="1"/>
        <v>225.5</v>
      </c>
      <c r="D32" s="21">
        <f t="shared" si="0"/>
        <v>24.5</v>
      </c>
    </row>
    <row r="33" spans="1:4" x14ac:dyDescent="0.15">
      <c r="A33" s="21">
        <v>32</v>
      </c>
      <c r="B33" s="22" t="s">
        <v>198</v>
      </c>
      <c r="C33" s="21">
        <f t="shared" si="1"/>
        <v>226</v>
      </c>
      <c r="D33" s="21">
        <f t="shared" si="0"/>
        <v>24</v>
      </c>
    </row>
    <row r="34" spans="1:4" x14ac:dyDescent="0.15">
      <c r="A34" s="21">
        <v>33</v>
      </c>
      <c r="B34" s="22" t="s">
        <v>198</v>
      </c>
      <c r="C34" s="21">
        <f t="shared" si="1"/>
        <v>226.5</v>
      </c>
      <c r="D34" s="21">
        <f t="shared" si="0"/>
        <v>23.5</v>
      </c>
    </row>
    <row r="35" spans="1:4" x14ac:dyDescent="0.15">
      <c r="A35" s="21">
        <v>34</v>
      </c>
      <c r="B35" s="22" t="s">
        <v>198</v>
      </c>
      <c r="C35" s="21">
        <f t="shared" si="1"/>
        <v>227</v>
      </c>
      <c r="D35" s="21">
        <f t="shared" si="0"/>
        <v>23</v>
      </c>
    </row>
    <row r="36" spans="1:4" x14ac:dyDescent="0.15">
      <c r="A36" s="21">
        <v>35</v>
      </c>
      <c r="B36" s="22" t="s">
        <v>198</v>
      </c>
      <c r="C36" s="21">
        <f t="shared" si="1"/>
        <v>227.5</v>
      </c>
      <c r="D36" s="21">
        <f t="shared" si="0"/>
        <v>22.5</v>
      </c>
    </row>
    <row r="37" spans="1:4" x14ac:dyDescent="0.15">
      <c r="A37" s="21">
        <v>36</v>
      </c>
      <c r="B37" s="22" t="s">
        <v>198</v>
      </c>
      <c r="C37" s="21">
        <f t="shared" si="1"/>
        <v>228</v>
      </c>
      <c r="D37" s="21">
        <f t="shared" si="0"/>
        <v>22</v>
      </c>
    </row>
    <row r="38" spans="1:4" x14ac:dyDescent="0.15">
      <c r="A38" s="21">
        <v>37</v>
      </c>
      <c r="B38" s="22" t="s">
        <v>198</v>
      </c>
      <c r="C38" s="21">
        <f t="shared" si="1"/>
        <v>228.5</v>
      </c>
      <c r="D38" s="21">
        <f t="shared" si="0"/>
        <v>21.5</v>
      </c>
    </row>
    <row r="39" spans="1:4" x14ac:dyDescent="0.15">
      <c r="A39" s="21">
        <v>38</v>
      </c>
      <c r="B39" s="22" t="s">
        <v>198</v>
      </c>
      <c r="C39" s="21">
        <f t="shared" si="1"/>
        <v>229</v>
      </c>
      <c r="D39" s="21">
        <f t="shared" si="0"/>
        <v>21</v>
      </c>
    </row>
    <row r="40" spans="1:4" x14ac:dyDescent="0.15">
      <c r="A40" s="21">
        <v>39</v>
      </c>
      <c r="B40" s="22" t="s">
        <v>198</v>
      </c>
      <c r="C40" s="21">
        <f t="shared" si="1"/>
        <v>229.5</v>
      </c>
      <c r="D40" s="21">
        <f t="shared" si="0"/>
        <v>20.5</v>
      </c>
    </row>
    <row r="41" spans="1:4" x14ac:dyDescent="0.15">
      <c r="A41" s="21">
        <v>40</v>
      </c>
      <c r="B41" s="22" t="s">
        <v>198</v>
      </c>
      <c r="C41" s="21">
        <f t="shared" si="1"/>
        <v>230</v>
      </c>
      <c r="D41" s="21">
        <f t="shared" si="0"/>
        <v>20</v>
      </c>
    </row>
    <row r="42" spans="1:4" x14ac:dyDescent="0.15">
      <c r="A42" s="21">
        <v>41</v>
      </c>
      <c r="B42" s="22" t="s">
        <v>198</v>
      </c>
      <c r="C42" s="21">
        <f t="shared" si="1"/>
        <v>230.5</v>
      </c>
      <c r="D42" s="21">
        <f t="shared" si="0"/>
        <v>19.5</v>
      </c>
    </row>
    <row r="43" spans="1:4" x14ac:dyDescent="0.15">
      <c r="A43" s="21">
        <v>42</v>
      </c>
      <c r="B43" s="22" t="s">
        <v>198</v>
      </c>
      <c r="C43" s="21">
        <f t="shared" si="1"/>
        <v>231</v>
      </c>
      <c r="D43" s="21">
        <f t="shared" si="0"/>
        <v>19</v>
      </c>
    </row>
    <row r="44" spans="1:4" x14ac:dyDescent="0.15">
      <c r="A44" s="21">
        <v>43</v>
      </c>
      <c r="B44" s="22" t="s">
        <v>198</v>
      </c>
      <c r="C44" s="21">
        <f t="shared" si="1"/>
        <v>231.5</v>
      </c>
      <c r="D44" s="21">
        <f t="shared" si="0"/>
        <v>18.5</v>
      </c>
    </row>
    <row r="45" spans="1:4" x14ac:dyDescent="0.15">
      <c r="A45" s="21">
        <v>44</v>
      </c>
      <c r="B45" s="22" t="s">
        <v>198</v>
      </c>
      <c r="C45" s="21">
        <f t="shared" si="1"/>
        <v>232</v>
      </c>
      <c r="D45" s="21">
        <f t="shared" si="0"/>
        <v>18</v>
      </c>
    </row>
    <row r="46" spans="1:4" x14ac:dyDescent="0.15">
      <c r="A46" s="21">
        <v>45</v>
      </c>
      <c r="B46" s="22" t="s">
        <v>198</v>
      </c>
      <c r="C46" s="21">
        <f t="shared" si="1"/>
        <v>232.5</v>
      </c>
      <c r="D46" s="21">
        <f t="shared" si="0"/>
        <v>17.5</v>
      </c>
    </row>
    <row r="47" spans="1:4" x14ac:dyDescent="0.15">
      <c r="A47" s="21">
        <v>46</v>
      </c>
      <c r="B47" s="22" t="s">
        <v>198</v>
      </c>
      <c r="C47" s="21">
        <f t="shared" si="1"/>
        <v>233</v>
      </c>
      <c r="D47" s="21">
        <f t="shared" si="0"/>
        <v>17</v>
      </c>
    </row>
    <row r="48" spans="1:4" x14ac:dyDescent="0.15">
      <c r="A48" s="21">
        <v>47</v>
      </c>
      <c r="B48" s="22" t="s">
        <v>198</v>
      </c>
      <c r="C48" s="21">
        <f t="shared" si="1"/>
        <v>233.5</v>
      </c>
      <c r="D48" s="21">
        <f t="shared" si="0"/>
        <v>16.5</v>
      </c>
    </row>
    <row r="49" spans="1:4" x14ac:dyDescent="0.15">
      <c r="A49" s="21">
        <v>48</v>
      </c>
      <c r="B49" s="22" t="s">
        <v>198</v>
      </c>
      <c r="C49" s="21">
        <f t="shared" si="1"/>
        <v>234</v>
      </c>
      <c r="D49" s="21">
        <f t="shared" si="0"/>
        <v>16</v>
      </c>
    </row>
    <row r="50" spans="1:4" x14ac:dyDescent="0.15">
      <c r="A50" s="21">
        <v>49</v>
      </c>
      <c r="B50" s="22" t="s">
        <v>198</v>
      </c>
      <c r="C50" s="21">
        <f t="shared" si="1"/>
        <v>234.5</v>
      </c>
      <c r="D50" s="21">
        <f t="shared" si="0"/>
        <v>15.5</v>
      </c>
    </row>
    <row r="51" spans="1:4" x14ac:dyDescent="0.15">
      <c r="A51" s="21">
        <v>50</v>
      </c>
      <c r="B51" s="22" t="s">
        <v>198</v>
      </c>
      <c r="C51" s="21">
        <f t="shared" si="1"/>
        <v>235</v>
      </c>
      <c r="D51" s="21">
        <f t="shared" si="0"/>
        <v>15</v>
      </c>
    </row>
    <row r="52" spans="1:4" x14ac:dyDescent="0.15">
      <c r="A52" s="21">
        <v>51</v>
      </c>
      <c r="B52" s="22" t="s">
        <v>198</v>
      </c>
      <c r="C52" s="21">
        <f t="shared" si="1"/>
        <v>235.5</v>
      </c>
      <c r="D52" s="21">
        <f t="shared" si="0"/>
        <v>14.5</v>
      </c>
    </row>
    <row r="53" spans="1:4" x14ac:dyDescent="0.15">
      <c r="A53" s="21">
        <v>52</v>
      </c>
      <c r="B53" s="22" t="s">
        <v>198</v>
      </c>
      <c r="C53" s="21">
        <f t="shared" si="1"/>
        <v>236</v>
      </c>
      <c r="D53" s="21">
        <f t="shared" si="0"/>
        <v>14</v>
      </c>
    </row>
    <row r="54" spans="1:4" x14ac:dyDescent="0.15">
      <c r="A54" s="21">
        <v>53</v>
      </c>
      <c r="B54" s="22" t="s">
        <v>198</v>
      </c>
      <c r="C54" s="21">
        <f t="shared" si="1"/>
        <v>236.5</v>
      </c>
      <c r="D54" s="21">
        <f t="shared" si="0"/>
        <v>13.5</v>
      </c>
    </row>
    <row r="55" spans="1:4" x14ac:dyDescent="0.15">
      <c r="A55" s="21">
        <v>54</v>
      </c>
      <c r="B55" s="22" t="s">
        <v>198</v>
      </c>
      <c r="C55" s="21">
        <f t="shared" si="1"/>
        <v>237</v>
      </c>
      <c r="D55" s="21">
        <f t="shared" si="0"/>
        <v>13</v>
      </c>
    </row>
    <row r="56" spans="1:4" x14ac:dyDescent="0.15">
      <c r="A56" s="21">
        <v>55</v>
      </c>
      <c r="B56" s="22" t="s">
        <v>198</v>
      </c>
      <c r="C56" s="21">
        <f t="shared" si="1"/>
        <v>237.5</v>
      </c>
      <c r="D56" s="21">
        <f t="shared" si="0"/>
        <v>12.5</v>
      </c>
    </row>
    <row r="57" spans="1:4" x14ac:dyDescent="0.15">
      <c r="A57" s="21">
        <v>56</v>
      </c>
      <c r="B57" s="22" t="s">
        <v>198</v>
      </c>
      <c r="C57" s="21">
        <f t="shared" si="1"/>
        <v>238</v>
      </c>
      <c r="D57" s="21">
        <f t="shared" si="0"/>
        <v>12</v>
      </c>
    </row>
    <row r="58" spans="1:4" x14ac:dyDescent="0.15">
      <c r="A58" s="21">
        <v>57</v>
      </c>
      <c r="B58" s="22" t="s">
        <v>198</v>
      </c>
      <c r="C58" s="21">
        <f t="shared" si="1"/>
        <v>238.5</v>
      </c>
      <c r="D58" s="21">
        <f t="shared" si="0"/>
        <v>11.5</v>
      </c>
    </row>
    <row r="59" spans="1:4" x14ac:dyDescent="0.15">
      <c r="A59" s="21">
        <v>58</v>
      </c>
      <c r="B59" s="22" t="s">
        <v>198</v>
      </c>
      <c r="C59" s="21">
        <f t="shared" si="1"/>
        <v>239</v>
      </c>
      <c r="D59" s="21">
        <f t="shared" si="0"/>
        <v>11</v>
      </c>
    </row>
    <row r="60" spans="1:4" x14ac:dyDescent="0.15">
      <c r="A60" s="21">
        <v>59</v>
      </c>
      <c r="B60" s="22" t="s">
        <v>198</v>
      </c>
      <c r="C60" s="21">
        <f t="shared" si="1"/>
        <v>239.5</v>
      </c>
      <c r="D60" s="21">
        <f t="shared" si="0"/>
        <v>10.5</v>
      </c>
    </row>
    <row r="61" spans="1:4" x14ac:dyDescent="0.15">
      <c r="A61" s="21">
        <v>60</v>
      </c>
      <c r="B61" s="22" t="s">
        <v>198</v>
      </c>
      <c r="C61" s="21">
        <f t="shared" si="1"/>
        <v>240</v>
      </c>
      <c r="D61" s="21">
        <f t="shared" si="0"/>
        <v>10</v>
      </c>
    </row>
    <row r="62" spans="1:4" x14ac:dyDescent="0.15">
      <c r="A62" s="21">
        <v>61</v>
      </c>
      <c r="B62" s="22" t="s">
        <v>198</v>
      </c>
      <c r="C62" s="21">
        <f t="shared" si="1"/>
        <v>240.5</v>
      </c>
      <c r="D62" s="21">
        <f t="shared" si="0"/>
        <v>9.5</v>
      </c>
    </row>
    <row r="63" spans="1:4" x14ac:dyDescent="0.15">
      <c r="A63" s="21">
        <v>62</v>
      </c>
      <c r="B63" s="22" t="s">
        <v>198</v>
      </c>
      <c r="C63" s="21">
        <f t="shared" si="1"/>
        <v>241</v>
      </c>
      <c r="D63" s="21">
        <f t="shared" si="0"/>
        <v>9</v>
      </c>
    </row>
    <row r="64" spans="1:4" x14ac:dyDescent="0.15">
      <c r="A64" s="21">
        <v>63</v>
      </c>
      <c r="B64" s="22" t="s">
        <v>198</v>
      </c>
      <c r="C64" s="21">
        <f t="shared" si="1"/>
        <v>241.5</v>
      </c>
      <c r="D64" s="21">
        <f t="shared" si="0"/>
        <v>8.5</v>
      </c>
    </row>
    <row r="65" spans="1:4" x14ac:dyDescent="0.15">
      <c r="A65" s="21">
        <v>64</v>
      </c>
      <c r="B65" s="22" t="s">
        <v>198</v>
      </c>
      <c r="C65" s="21">
        <f t="shared" si="1"/>
        <v>242</v>
      </c>
      <c r="D65" s="21">
        <f t="shared" si="0"/>
        <v>8</v>
      </c>
    </row>
    <row r="66" spans="1:4" x14ac:dyDescent="0.15">
      <c r="A66" s="21">
        <v>65</v>
      </c>
      <c r="B66" s="22" t="s">
        <v>198</v>
      </c>
      <c r="C66" s="21">
        <f t="shared" si="1"/>
        <v>242.5</v>
      </c>
      <c r="D66" s="21">
        <f t="shared" ref="D66:D129" si="2">G$3-C66</f>
        <v>7.5</v>
      </c>
    </row>
    <row r="67" spans="1:4" x14ac:dyDescent="0.15">
      <c r="A67" s="21">
        <v>66</v>
      </c>
      <c r="B67" s="22" t="s">
        <v>198</v>
      </c>
      <c r="C67" s="21">
        <f t="shared" ref="C67:C81" si="3">IF(A67&lt;=10,($G$2+A67*$G$9),IF(A67&lt;=20,($G$2+5+(A67-10)*$G$10),$G$2+15+(A67-20)*$G$11))</f>
        <v>243</v>
      </c>
      <c r="D67" s="21">
        <f t="shared" si="2"/>
        <v>7</v>
      </c>
    </row>
    <row r="68" spans="1:4" x14ac:dyDescent="0.15">
      <c r="A68" s="21">
        <v>67</v>
      </c>
      <c r="B68" s="22" t="s">
        <v>198</v>
      </c>
      <c r="C68" s="21">
        <f t="shared" si="3"/>
        <v>243.5</v>
      </c>
      <c r="D68" s="21">
        <f t="shared" si="2"/>
        <v>6.5</v>
      </c>
    </row>
    <row r="69" spans="1:4" x14ac:dyDescent="0.15">
      <c r="A69" s="21">
        <v>68</v>
      </c>
      <c r="B69" s="22" t="s">
        <v>198</v>
      </c>
      <c r="C69" s="21">
        <f t="shared" si="3"/>
        <v>244</v>
      </c>
      <c r="D69" s="21">
        <f t="shared" si="2"/>
        <v>6</v>
      </c>
    </row>
    <row r="70" spans="1:4" x14ac:dyDescent="0.15">
      <c r="A70" s="21">
        <v>69</v>
      </c>
      <c r="B70" s="22" t="s">
        <v>198</v>
      </c>
      <c r="C70" s="21">
        <f t="shared" si="3"/>
        <v>244.5</v>
      </c>
      <c r="D70" s="21">
        <f t="shared" si="2"/>
        <v>5.5</v>
      </c>
    </row>
    <row r="71" spans="1:4" x14ac:dyDescent="0.15">
      <c r="A71" s="21">
        <v>70</v>
      </c>
      <c r="B71" s="22" t="s">
        <v>198</v>
      </c>
      <c r="C71" s="21">
        <f t="shared" si="3"/>
        <v>245</v>
      </c>
      <c r="D71" s="21">
        <f t="shared" si="2"/>
        <v>5</v>
      </c>
    </row>
    <row r="72" spans="1:4" x14ac:dyDescent="0.15">
      <c r="A72" s="21">
        <v>71</v>
      </c>
      <c r="B72" s="22" t="s">
        <v>198</v>
      </c>
      <c r="C72" s="21">
        <f t="shared" si="3"/>
        <v>245.5</v>
      </c>
      <c r="D72" s="21">
        <f t="shared" si="2"/>
        <v>4.5</v>
      </c>
    </row>
    <row r="73" spans="1:4" x14ac:dyDescent="0.15">
      <c r="A73" s="21">
        <v>72</v>
      </c>
      <c r="B73" s="22" t="s">
        <v>198</v>
      </c>
      <c r="C73" s="21">
        <f t="shared" si="3"/>
        <v>246</v>
      </c>
      <c r="D73" s="21">
        <f t="shared" si="2"/>
        <v>4</v>
      </c>
    </row>
    <row r="74" spans="1:4" x14ac:dyDescent="0.15">
      <c r="A74" s="21">
        <v>73</v>
      </c>
      <c r="B74" s="22" t="s">
        <v>198</v>
      </c>
      <c r="C74" s="21">
        <f t="shared" si="3"/>
        <v>246.5</v>
      </c>
      <c r="D74" s="21">
        <f t="shared" si="2"/>
        <v>3.5</v>
      </c>
    </row>
    <row r="75" spans="1:4" x14ac:dyDescent="0.15">
      <c r="A75" s="21">
        <v>74</v>
      </c>
      <c r="B75" s="22" t="s">
        <v>198</v>
      </c>
      <c r="C75" s="21">
        <f t="shared" si="3"/>
        <v>247</v>
      </c>
      <c r="D75" s="21">
        <f t="shared" si="2"/>
        <v>3</v>
      </c>
    </row>
    <row r="76" spans="1:4" x14ac:dyDescent="0.15">
      <c r="A76" s="21">
        <v>75</v>
      </c>
      <c r="B76" s="22" t="s">
        <v>198</v>
      </c>
      <c r="C76" s="21">
        <f t="shared" si="3"/>
        <v>247.5</v>
      </c>
      <c r="D76" s="21">
        <f t="shared" si="2"/>
        <v>2.5</v>
      </c>
    </row>
    <row r="77" spans="1:4" x14ac:dyDescent="0.15">
      <c r="A77" s="21">
        <v>76</v>
      </c>
      <c r="B77" s="22" t="s">
        <v>198</v>
      </c>
      <c r="C77" s="21">
        <f t="shared" si="3"/>
        <v>248</v>
      </c>
      <c r="D77" s="21">
        <f t="shared" si="2"/>
        <v>2</v>
      </c>
    </row>
    <row r="78" spans="1:4" x14ac:dyDescent="0.15">
      <c r="A78" s="21">
        <v>77</v>
      </c>
      <c r="B78" s="22" t="s">
        <v>198</v>
      </c>
      <c r="C78" s="21">
        <f t="shared" si="3"/>
        <v>248.5</v>
      </c>
      <c r="D78" s="21">
        <f t="shared" si="2"/>
        <v>1.5</v>
      </c>
    </row>
    <row r="79" spans="1:4" x14ac:dyDescent="0.15">
      <c r="A79" s="21">
        <v>78</v>
      </c>
      <c r="B79" s="22" t="s">
        <v>198</v>
      </c>
      <c r="C79" s="21">
        <f t="shared" si="3"/>
        <v>249</v>
      </c>
      <c r="D79" s="21">
        <f t="shared" si="2"/>
        <v>1</v>
      </c>
    </row>
    <row r="80" spans="1:4" x14ac:dyDescent="0.15">
      <c r="A80" s="21">
        <v>79</v>
      </c>
      <c r="B80" s="22" t="s">
        <v>198</v>
      </c>
      <c r="C80" s="21">
        <f t="shared" si="3"/>
        <v>249.5</v>
      </c>
      <c r="D80" s="21">
        <f t="shared" si="2"/>
        <v>0.5</v>
      </c>
    </row>
    <row r="81" spans="1:4" x14ac:dyDescent="0.15">
      <c r="A81" s="21">
        <v>80</v>
      </c>
      <c r="B81" s="22" t="s">
        <v>198</v>
      </c>
      <c r="C81" s="21">
        <f t="shared" si="3"/>
        <v>250</v>
      </c>
      <c r="D81" s="21">
        <f t="shared" si="2"/>
        <v>0</v>
      </c>
    </row>
    <row r="82" spans="1:4" x14ac:dyDescent="0.15">
      <c r="A82" s="21">
        <v>1</v>
      </c>
      <c r="B82" s="22" t="s">
        <v>190</v>
      </c>
      <c r="C82" s="21">
        <f t="shared" ref="C82:C145" si="4">IF(A82&lt;=20,($G$2+A82*$G$16),($G$2+20+(A82-20)*$G$17))</f>
        <v>206</v>
      </c>
      <c r="D82" s="21">
        <f t="shared" si="2"/>
        <v>44</v>
      </c>
    </row>
    <row r="83" spans="1:4" x14ac:dyDescent="0.15">
      <c r="A83" s="21">
        <v>2</v>
      </c>
      <c r="B83" s="22" t="s">
        <v>190</v>
      </c>
      <c r="C83" s="21">
        <f t="shared" si="4"/>
        <v>207</v>
      </c>
      <c r="D83" s="21">
        <f t="shared" si="2"/>
        <v>43</v>
      </c>
    </row>
    <row r="84" spans="1:4" x14ac:dyDescent="0.15">
      <c r="A84" s="21">
        <v>3</v>
      </c>
      <c r="B84" s="22" t="s">
        <v>190</v>
      </c>
      <c r="C84" s="21">
        <f t="shared" si="4"/>
        <v>208</v>
      </c>
      <c r="D84" s="21">
        <f t="shared" si="2"/>
        <v>42</v>
      </c>
    </row>
    <row r="85" spans="1:4" x14ac:dyDescent="0.15">
      <c r="A85" s="21">
        <v>4</v>
      </c>
      <c r="B85" s="22" t="s">
        <v>191</v>
      </c>
      <c r="C85" s="21">
        <f t="shared" si="4"/>
        <v>209</v>
      </c>
      <c r="D85" s="21">
        <f t="shared" si="2"/>
        <v>41</v>
      </c>
    </row>
    <row r="86" spans="1:4" x14ac:dyDescent="0.15">
      <c r="A86" s="21">
        <v>5</v>
      </c>
      <c r="B86" s="22" t="s">
        <v>191</v>
      </c>
      <c r="C86" s="21">
        <f t="shared" si="4"/>
        <v>210</v>
      </c>
      <c r="D86" s="21">
        <f t="shared" si="2"/>
        <v>40</v>
      </c>
    </row>
    <row r="87" spans="1:4" x14ac:dyDescent="0.15">
      <c r="A87" s="21">
        <v>6</v>
      </c>
      <c r="B87" s="22" t="s">
        <v>191</v>
      </c>
      <c r="C87" s="21">
        <f t="shared" si="4"/>
        <v>211</v>
      </c>
      <c r="D87" s="21">
        <f t="shared" si="2"/>
        <v>39</v>
      </c>
    </row>
    <row r="88" spans="1:4" x14ac:dyDescent="0.15">
      <c r="A88" s="21">
        <v>7</v>
      </c>
      <c r="B88" s="22" t="s">
        <v>191</v>
      </c>
      <c r="C88" s="21">
        <f t="shared" si="4"/>
        <v>212</v>
      </c>
      <c r="D88" s="21">
        <f t="shared" si="2"/>
        <v>38</v>
      </c>
    </row>
    <row r="89" spans="1:4" x14ac:dyDescent="0.15">
      <c r="A89" s="21">
        <v>8</v>
      </c>
      <c r="B89" s="22" t="s">
        <v>192</v>
      </c>
      <c r="C89" s="21">
        <f t="shared" si="4"/>
        <v>213</v>
      </c>
      <c r="D89" s="21">
        <f t="shared" si="2"/>
        <v>37</v>
      </c>
    </row>
    <row r="90" spans="1:4" x14ac:dyDescent="0.15">
      <c r="A90" s="21">
        <v>9</v>
      </c>
      <c r="B90" s="22" t="s">
        <v>193</v>
      </c>
      <c r="C90" s="21">
        <f t="shared" si="4"/>
        <v>214</v>
      </c>
      <c r="D90" s="21">
        <f t="shared" si="2"/>
        <v>36</v>
      </c>
    </row>
    <row r="91" spans="1:4" x14ac:dyDescent="0.15">
      <c r="A91" s="21">
        <v>10</v>
      </c>
      <c r="B91" s="22" t="s">
        <v>190</v>
      </c>
      <c r="C91" s="21">
        <f t="shared" si="4"/>
        <v>215</v>
      </c>
      <c r="D91" s="21">
        <f t="shared" si="2"/>
        <v>35</v>
      </c>
    </row>
    <row r="92" spans="1:4" x14ac:dyDescent="0.15">
      <c r="A92" s="21">
        <v>11</v>
      </c>
      <c r="B92" s="22" t="s">
        <v>193</v>
      </c>
      <c r="C92" s="21">
        <f t="shared" si="4"/>
        <v>216</v>
      </c>
      <c r="D92" s="21">
        <f t="shared" si="2"/>
        <v>34</v>
      </c>
    </row>
    <row r="93" spans="1:4" x14ac:dyDescent="0.15">
      <c r="A93" s="21">
        <v>12</v>
      </c>
      <c r="B93" s="22" t="s">
        <v>191</v>
      </c>
      <c r="C93" s="21">
        <f t="shared" si="4"/>
        <v>217</v>
      </c>
      <c r="D93" s="21">
        <f t="shared" si="2"/>
        <v>33</v>
      </c>
    </row>
    <row r="94" spans="1:4" x14ac:dyDescent="0.15">
      <c r="A94" s="21">
        <v>13</v>
      </c>
      <c r="B94" s="22" t="s">
        <v>193</v>
      </c>
      <c r="C94" s="21">
        <f t="shared" si="4"/>
        <v>218</v>
      </c>
      <c r="D94" s="21">
        <f t="shared" si="2"/>
        <v>32</v>
      </c>
    </row>
    <row r="95" spans="1:4" x14ac:dyDescent="0.15">
      <c r="A95" s="21">
        <v>14</v>
      </c>
      <c r="B95" s="22" t="s">
        <v>193</v>
      </c>
      <c r="C95" s="21">
        <f t="shared" si="4"/>
        <v>219</v>
      </c>
      <c r="D95" s="21">
        <f t="shared" si="2"/>
        <v>31</v>
      </c>
    </row>
    <row r="96" spans="1:4" x14ac:dyDescent="0.15">
      <c r="A96" s="21">
        <v>15</v>
      </c>
      <c r="B96" s="22" t="s">
        <v>192</v>
      </c>
      <c r="C96" s="21">
        <f t="shared" si="4"/>
        <v>220</v>
      </c>
      <c r="D96" s="21">
        <f t="shared" si="2"/>
        <v>30</v>
      </c>
    </row>
    <row r="97" spans="1:4" x14ac:dyDescent="0.15">
      <c r="A97" s="21">
        <v>16</v>
      </c>
      <c r="B97" s="22" t="s">
        <v>190</v>
      </c>
      <c r="C97" s="21">
        <f t="shared" si="4"/>
        <v>221</v>
      </c>
      <c r="D97" s="21">
        <f t="shared" si="2"/>
        <v>29</v>
      </c>
    </row>
    <row r="98" spans="1:4" x14ac:dyDescent="0.15">
      <c r="A98" s="21">
        <v>17</v>
      </c>
      <c r="B98" s="22" t="s">
        <v>194</v>
      </c>
      <c r="C98" s="21">
        <f t="shared" si="4"/>
        <v>222</v>
      </c>
      <c r="D98" s="21">
        <f t="shared" si="2"/>
        <v>28</v>
      </c>
    </row>
    <row r="99" spans="1:4" x14ac:dyDescent="0.15">
      <c r="A99" s="21">
        <v>18</v>
      </c>
      <c r="B99" s="22" t="s">
        <v>191</v>
      </c>
      <c r="C99" s="21">
        <f t="shared" si="4"/>
        <v>223</v>
      </c>
      <c r="D99" s="21">
        <f t="shared" si="2"/>
        <v>27</v>
      </c>
    </row>
    <row r="100" spans="1:4" x14ac:dyDescent="0.15">
      <c r="A100" s="21">
        <v>19</v>
      </c>
      <c r="B100" s="22" t="s">
        <v>191</v>
      </c>
      <c r="C100" s="21">
        <f t="shared" si="4"/>
        <v>224</v>
      </c>
      <c r="D100" s="21">
        <f t="shared" si="2"/>
        <v>26</v>
      </c>
    </row>
    <row r="101" spans="1:4" x14ac:dyDescent="0.15">
      <c r="A101" s="21">
        <v>20</v>
      </c>
      <c r="B101" s="22" t="s">
        <v>195</v>
      </c>
      <c r="C101" s="21">
        <f t="shared" si="4"/>
        <v>225</v>
      </c>
      <c r="D101" s="21">
        <f t="shared" si="2"/>
        <v>25</v>
      </c>
    </row>
    <row r="102" spans="1:4" x14ac:dyDescent="0.15">
      <c r="A102" s="21">
        <v>21</v>
      </c>
      <c r="B102" s="22" t="s">
        <v>191</v>
      </c>
      <c r="C102" s="21">
        <f t="shared" si="4"/>
        <v>224.5</v>
      </c>
      <c r="D102" s="21">
        <f t="shared" si="2"/>
        <v>25.5</v>
      </c>
    </row>
    <row r="103" spans="1:4" x14ac:dyDescent="0.15">
      <c r="A103" s="21">
        <v>22</v>
      </c>
      <c r="B103" s="22" t="s">
        <v>196</v>
      </c>
      <c r="C103" s="21">
        <f t="shared" si="4"/>
        <v>224</v>
      </c>
      <c r="D103" s="21">
        <f t="shared" si="2"/>
        <v>26</v>
      </c>
    </row>
    <row r="104" spans="1:4" x14ac:dyDescent="0.15">
      <c r="A104" s="21">
        <v>23</v>
      </c>
      <c r="B104" s="22" t="s">
        <v>191</v>
      </c>
      <c r="C104" s="21">
        <f t="shared" si="4"/>
        <v>223.5</v>
      </c>
      <c r="D104" s="21">
        <f t="shared" si="2"/>
        <v>26.5</v>
      </c>
    </row>
    <row r="105" spans="1:4" x14ac:dyDescent="0.15">
      <c r="A105" s="21">
        <v>24</v>
      </c>
      <c r="B105" s="22" t="s">
        <v>195</v>
      </c>
      <c r="C105" s="21">
        <f t="shared" si="4"/>
        <v>223</v>
      </c>
      <c r="D105" s="21">
        <f t="shared" si="2"/>
        <v>27</v>
      </c>
    </row>
    <row r="106" spans="1:4" x14ac:dyDescent="0.15">
      <c r="A106" s="21">
        <v>25</v>
      </c>
      <c r="B106" s="22" t="s">
        <v>191</v>
      </c>
      <c r="C106" s="21">
        <f t="shared" si="4"/>
        <v>222.5</v>
      </c>
      <c r="D106" s="21">
        <f t="shared" si="2"/>
        <v>27.5</v>
      </c>
    </row>
    <row r="107" spans="1:4" x14ac:dyDescent="0.15">
      <c r="A107" s="21">
        <v>26</v>
      </c>
      <c r="B107" s="22" t="s">
        <v>190</v>
      </c>
      <c r="C107" s="21">
        <f t="shared" si="4"/>
        <v>222</v>
      </c>
      <c r="D107" s="21">
        <f t="shared" si="2"/>
        <v>28</v>
      </c>
    </row>
    <row r="108" spans="1:4" x14ac:dyDescent="0.15">
      <c r="A108" s="21">
        <v>27</v>
      </c>
      <c r="B108" s="22" t="s">
        <v>191</v>
      </c>
      <c r="C108" s="21">
        <f t="shared" si="4"/>
        <v>221.5</v>
      </c>
      <c r="D108" s="21">
        <f t="shared" si="2"/>
        <v>28.5</v>
      </c>
    </row>
    <row r="109" spans="1:4" x14ac:dyDescent="0.15">
      <c r="A109" s="21">
        <v>28</v>
      </c>
      <c r="B109" s="22" t="s">
        <v>190</v>
      </c>
      <c r="C109" s="21">
        <f t="shared" si="4"/>
        <v>221</v>
      </c>
      <c r="D109" s="21">
        <f t="shared" si="2"/>
        <v>29</v>
      </c>
    </row>
    <row r="110" spans="1:4" x14ac:dyDescent="0.15">
      <c r="A110" s="21">
        <v>29</v>
      </c>
      <c r="B110" s="22" t="s">
        <v>190</v>
      </c>
      <c r="C110" s="21">
        <f t="shared" si="4"/>
        <v>220.5</v>
      </c>
      <c r="D110" s="21">
        <f t="shared" si="2"/>
        <v>29.5</v>
      </c>
    </row>
    <row r="111" spans="1:4" x14ac:dyDescent="0.15">
      <c r="A111" s="21">
        <v>30</v>
      </c>
      <c r="B111" s="22" t="s">
        <v>191</v>
      </c>
      <c r="C111" s="21">
        <f t="shared" si="4"/>
        <v>220</v>
      </c>
      <c r="D111" s="21">
        <f t="shared" si="2"/>
        <v>30</v>
      </c>
    </row>
    <row r="112" spans="1:4" x14ac:dyDescent="0.15">
      <c r="A112" s="21">
        <v>31</v>
      </c>
      <c r="B112" s="22" t="s">
        <v>191</v>
      </c>
      <c r="C112" s="21">
        <f t="shared" si="4"/>
        <v>219.5</v>
      </c>
      <c r="D112" s="21">
        <f t="shared" si="2"/>
        <v>30.5</v>
      </c>
    </row>
    <row r="113" spans="1:4" x14ac:dyDescent="0.15">
      <c r="A113" s="21">
        <v>32</v>
      </c>
      <c r="B113" s="22" t="s">
        <v>191</v>
      </c>
      <c r="C113" s="21">
        <f t="shared" si="4"/>
        <v>219</v>
      </c>
      <c r="D113" s="21">
        <f t="shared" si="2"/>
        <v>31</v>
      </c>
    </row>
    <row r="114" spans="1:4" x14ac:dyDescent="0.15">
      <c r="A114" s="21">
        <v>33</v>
      </c>
      <c r="B114" s="22" t="s">
        <v>191</v>
      </c>
      <c r="C114" s="21">
        <f t="shared" si="4"/>
        <v>218.5</v>
      </c>
      <c r="D114" s="21">
        <f t="shared" si="2"/>
        <v>31.5</v>
      </c>
    </row>
    <row r="115" spans="1:4" x14ac:dyDescent="0.15">
      <c r="A115" s="21">
        <v>34</v>
      </c>
      <c r="B115" s="22" t="s">
        <v>191</v>
      </c>
      <c r="C115" s="21">
        <f t="shared" si="4"/>
        <v>218</v>
      </c>
      <c r="D115" s="21">
        <f t="shared" si="2"/>
        <v>32</v>
      </c>
    </row>
    <row r="116" spans="1:4" x14ac:dyDescent="0.15">
      <c r="A116" s="21">
        <v>35</v>
      </c>
      <c r="B116" s="22" t="s">
        <v>193</v>
      </c>
      <c r="C116" s="21">
        <f t="shared" si="4"/>
        <v>217.5</v>
      </c>
      <c r="D116" s="21">
        <f t="shared" si="2"/>
        <v>32.5</v>
      </c>
    </row>
    <row r="117" spans="1:4" x14ac:dyDescent="0.15">
      <c r="A117" s="21">
        <v>36</v>
      </c>
      <c r="B117" s="22" t="s">
        <v>191</v>
      </c>
      <c r="C117" s="21">
        <f t="shared" si="4"/>
        <v>217</v>
      </c>
      <c r="D117" s="21">
        <f t="shared" si="2"/>
        <v>33</v>
      </c>
    </row>
    <row r="118" spans="1:4" x14ac:dyDescent="0.15">
      <c r="A118" s="21">
        <v>37</v>
      </c>
      <c r="B118" s="22" t="s">
        <v>192</v>
      </c>
      <c r="C118" s="21">
        <f t="shared" si="4"/>
        <v>216.5</v>
      </c>
      <c r="D118" s="21">
        <f t="shared" si="2"/>
        <v>33.5</v>
      </c>
    </row>
    <row r="119" spans="1:4" x14ac:dyDescent="0.15">
      <c r="A119" s="21">
        <v>38</v>
      </c>
      <c r="B119" s="22" t="s">
        <v>192</v>
      </c>
      <c r="C119" s="21">
        <f t="shared" si="4"/>
        <v>216</v>
      </c>
      <c r="D119" s="21">
        <f t="shared" si="2"/>
        <v>34</v>
      </c>
    </row>
    <row r="120" spans="1:4" x14ac:dyDescent="0.15">
      <c r="A120" s="21">
        <v>39</v>
      </c>
      <c r="B120" s="22" t="s">
        <v>192</v>
      </c>
      <c r="C120" s="21">
        <f t="shared" si="4"/>
        <v>215.5</v>
      </c>
      <c r="D120" s="21">
        <f t="shared" si="2"/>
        <v>34.5</v>
      </c>
    </row>
    <row r="121" spans="1:4" x14ac:dyDescent="0.15">
      <c r="A121" s="21">
        <v>40</v>
      </c>
      <c r="B121" s="22" t="s">
        <v>197</v>
      </c>
      <c r="C121" s="21">
        <f t="shared" si="4"/>
        <v>215</v>
      </c>
      <c r="D121" s="21">
        <f t="shared" si="2"/>
        <v>35</v>
      </c>
    </row>
    <row r="122" spans="1:4" x14ac:dyDescent="0.15">
      <c r="A122" s="21">
        <v>41</v>
      </c>
      <c r="B122" s="22" t="s">
        <v>191</v>
      </c>
      <c r="C122" s="21">
        <f t="shared" si="4"/>
        <v>214.5</v>
      </c>
      <c r="D122" s="21">
        <f t="shared" si="2"/>
        <v>35.5</v>
      </c>
    </row>
    <row r="123" spans="1:4" x14ac:dyDescent="0.15">
      <c r="A123" s="21">
        <v>42</v>
      </c>
      <c r="B123" s="22" t="s">
        <v>193</v>
      </c>
      <c r="C123" s="21">
        <f t="shared" si="4"/>
        <v>214</v>
      </c>
      <c r="D123" s="21">
        <f t="shared" si="2"/>
        <v>36</v>
      </c>
    </row>
    <row r="124" spans="1:4" x14ac:dyDescent="0.15">
      <c r="A124" s="21">
        <v>43</v>
      </c>
      <c r="B124" s="22" t="s">
        <v>191</v>
      </c>
      <c r="C124" s="21">
        <f t="shared" si="4"/>
        <v>213.5</v>
      </c>
      <c r="D124" s="21">
        <f t="shared" si="2"/>
        <v>36.5</v>
      </c>
    </row>
    <row r="125" spans="1:4" x14ac:dyDescent="0.15">
      <c r="A125" s="21">
        <v>44</v>
      </c>
      <c r="B125" s="22" t="s">
        <v>191</v>
      </c>
      <c r="C125" s="21">
        <f t="shared" si="4"/>
        <v>213</v>
      </c>
      <c r="D125" s="21">
        <f t="shared" si="2"/>
        <v>37</v>
      </c>
    </row>
    <row r="126" spans="1:4" x14ac:dyDescent="0.15">
      <c r="A126" s="21">
        <v>45</v>
      </c>
      <c r="B126" s="22" t="s">
        <v>190</v>
      </c>
      <c r="C126" s="21">
        <f t="shared" si="4"/>
        <v>212.5</v>
      </c>
      <c r="D126" s="21">
        <f t="shared" si="2"/>
        <v>37.5</v>
      </c>
    </row>
    <row r="127" spans="1:4" x14ac:dyDescent="0.15">
      <c r="A127" s="21">
        <v>46</v>
      </c>
      <c r="B127" s="22" t="s">
        <v>195</v>
      </c>
      <c r="C127" s="21">
        <f t="shared" si="4"/>
        <v>212</v>
      </c>
      <c r="D127" s="21">
        <f t="shared" si="2"/>
        <v>38</v>
      </c>
    </row>
    <row r="128" spans="1:4" x14ac:dyDescent="0.15">
      <c r="A128" s="21">
        <v>47</v>
      </c>
      <c r="B128" s="22" t="s">
        <v>195</v>
      </c>
      <c r="C128" s="21">
        <f t="shared" si="4"/>
        <v>211.5</v>
      </c>
      <c r="D128" s="21">
        <f t="shared" si="2"/>
        <v>38.5</v>
      </c>
    </row>
    <row r="129" spans="1:4" x14ac:dyDescent="0.15">
      <c r="A129" s="21">
        <v>48</v>
      </c>
      <c r="B129" s="22" t="s">
        <v>190</v>
      </c>
      <c r="C129" s="21">
        <f t="shared" si="4"/>
        <v>211</v>
      </c>
      <c r="D129" s="21">
        <f t="shared" si="2"/>
        <v>39</v>
      </c>
    </row>
    <row r="130" spans="1:4" x14ac:dyDescent="0.15">
      <c r="A130" s="21">
        <v>49</v>
      </c>
      <c r="B130" s="22" t="s">
        <v>191</v>
      </c>
      <c r="C130" s="21">
        <f t="shared" si="4"/>
        <v>210.5</v>
      </c>
      <c r="D130" s="21">
        <f t="shared" ref="D130:D172" si="5">G$3-C130</f>
        <v>39.5</v>
      </c>
    </row>
    <row r="131" spans="1:4" x14ac:dyDescent="0.15">
      <c r="A131" s="21">
        <v>50</v>
      </c>
      <c r="B131" s="22" t="s">
        <v>191</v>
      </c>
      <c r="C131" s="21">
        <f t="shared" si="4"/>
        <v>210</v>
      </c>
      <c r="D131" s="21">
        <f t="shared" si="5"/>
        <v>40</v>
      </c>
    </row>
    <row r="132" spans="1:4" x14ac:dyDescent="0.15">
      <c r="A132" s="21">
        <v>51</v>
      </c>
      <c r="B132" s="22" t="s">
        <v>193</v>
      </c>
      <c r="C132" s="21">
        <f t="shared" si="4"/>
        <v>209.5</v>
      </c>
      <c r="D132" s="21">
        <f t="shared" si="5"/>
        <v>40.5</v>
      </c>
    </row>
    <row r="133" spans="1:4" x14ac:dyDescent="0.15">
      <c r="A133" s="21">
        <v>52</v>
      </c>
      <c r="B133" s="22" t="s">
        <v>195</v>
      </c>
      <c r="C133" s="21">
        <f t="shared" si="4"/>
        <v>209</v>
      </c>
      <c r="D133" s="21">
        <f t="shared" si="5"/>
        <v>41</v>
      </c>
    </row>
    <row r="134" spans="1:4" x14ac:dyDescent="0.15">
      <c r="A134" s="21">
        <v>53</v>
      </c>
      <c r="B134" s="22" t="s">
        <v>193</v>
      </c>
      <c r="C134" s="21">
        <f t="shared" si="4"/>
        <v>208.5</v>
      </c>
      <c r="D134" s="21">
        <f t="shared" si="5"/>
        <v>41.5</v>
      </c>
    </row>
    <row r="135" spans="1:4" x14ac:dyDescent="0.15">
      <c r="A135" s="21">
        <v>54</v>
      </c>
      <c r="B135" s="22" t="s">
        <v>195</v>
      </c>
      <c r="C135" s="21">
        <f t="shared" si="4"/>
        <v>208</v>
      </c>
      <c r="D135" s="21">
        <f t="shared" si="5"/>
        <v>42</v>
      </c>
    </row>
    <row r="136" spans="1:4" x14ac:dyDescent="0.15">
      <c r="A136" s="21">
        <v>55</v>
      </c>
      <c r="B136" s="22" t="s">
        <v>195</v>
      </c>
      <c r="C136" s="21">
        <f t="shared" si="4"/>
        <v>207.5</v>
      </c>
      <c r="D136" s="21">
        <f t="shared" si="5"/>
        <v>42.5</v>
      </c>
    </row>
    <row r="137" spans="1:4" x14ac:dyDescent="0.15">
      <c r="A137" s="21">
        <v>56</v>
      </c>
      <c r="B137" s="22" t="s">
        <v>193</v>
      </c>
      <c r="C137" s="21">
        <f t="shared" si="4"/>
        <v>207</v>
      </c>
      <c r="D137" s="21">
        <f t="shared" si="5"/>
        <v>43</v>
      </c>
    </row>
    <row r="138" spans="1:4" x14ac:dyDescent="0.15">
      <c r="A138" s="21">
        <v>57</v>
      </c>
      <c r="B138" s="22" t="s">
        <v>190</v>
      </c>
      <c r="C138" s="21">
        <f t="shared" si="4"/>
        <v>206.5</v>
      </c>
      <c r="D138" s="21">
        <f t="shared" si="5"/>
        <v>43.5</v>
      </c>
    </row>
    <row r="139" spans="1:4" x14ac:dyDescent="0.15">
      <c r="A139" s="21">
        <v>58</v>
      </c>
      <c r="B139" s="22" t="s">
        <v>195</v>
      </c>
      <c r="C139" s="21">
        <f t="shared" si="4"/>
        <v>206</v>
      </c>
      <c r="D139" s="21">
        <f t="shared" si="5"/>
        <v>44</v>
      </c>
    </row>
    <row r="140" spans="1:4" x14ac:dyDescent="0.15">
      <c r="A140" s="21">
        <v>59</v>
      </c>
      <c r="B140" s="22" t="s">
        <v>191</v>
      </c>
      <c r="C140" s="21">
        <f t="shared" si="4"/>
        <v>205.5</v>
      </c>
      <c r="D140" s="21">
        <f t="shared" si="5"/>
        <v>44.5</v>
      </c>
    </row>
    <row r="141" spans="1:4" x14ac:dyDescent="0.15">
      <c r="A141" s="21">
        <v>60</v>
      </c>
      <c r="B141" s="22" t="s">
        <v>190</v>
      </c>
      <c r="C141" s="21">
        <f t="shared" si="4"/>
        <v>205</v>
      </c>
      <c r="D141" s="21">
        <f t="shared" si="5"/>
        <v>45</v>
      </c>
    </row>
    <row r="142" spans="1:4" x14ac:dyDescent="0.15">
      <c r="A142" s="21">
        <v>61</v>
      </c>
      <c r="B142" s="22" t="s">
        <v>190</v>
      </c>
      <c r="C142" s="21">
        <f t="shared" si="4"/>
        <v>204.5</v>
      </c>
      <c r="D142" s="21">
        <f t="shared" si="5"/>
        <v>45.5</v>
      </c>
    </row>
    <row r="143" spans="1:4" x14ac:dyDescent="0.15">
      <c r="A143" s="21">
        <v>62</v>
      </c>
      <c r="B143" s="22" t="s">
        <v>190</v>
      </c>
      <c r="C143" s="21">
        <f t="shared" si="4"/>
        <v>204</v>
      </c>
      <c r="D143" s="21">
        <f t="shared" si="5"/>
        <v>46</v>
      </c>
    </row>
    <row r="144" spans="1:4" x14ac:dyDescent="0.15">
      <c r="A144" s="21">
        <v>63</v>
      </c>
      <c r="B144" s="22" t="s">
        <v>190</v>
      </c>
      <c r="C144" s="21">
        <f t="shared" si="4"/>
        <v>203.5</v>
      </c>
      <c r="D144" s="21">
        <f t="shared" si="5"/>
        <v>46.5</v>
      </c>
    </row>
    <row r="145" spans="1:4" x14ac:dyDescent="0.15">
      <c r="A145" s="21">
        <v>64</v>
      </c>
      <c r="B145" s="22" t="s">
        <v>190</v>
      </c>
      <c r="C145" s="21">
        <f t="shared" si="4"/>
        <v>203</v>
      </c>
      <c r="D145" s="21">
        <f t="shared" si="5"/>
        <v>47</v>
      </c>
    </row>
    <row r="146" spans="1:4" x14ac:dyDescent="0.15">
      <c r="A146" s="21">
        <v>65</v>
      </c>
      <c r="B146" s="22" t="s">
        <v>190</v>
      </c>
      <c r="C146" s="21">
        <f t="shared" ref="C146:C172" si="6">IF(A146&lt;=20,($G$2+A146*$G$16),($G$2+20+(A146-20)*$G$17))</f>
        <v>202.5</v>
      </c>
      <c r="D146" s="21">
        <f t="shared" si="5"/>
        <v>47.5</v>
      </c>
    </row>
    <row r="147" spans="1:4" x14ac:dyDescent="0.15">
      <c r="A147" s="21">
        <v>66</v>
      </c>
      <c r="B147" s="22" t="s">
        <v>193</v>
      </c>
      <c r="C147" s="21">
        <f t="shared" si="6"/>
        <v>202</v>
      </c>
      <c r="D147" s="21">
        <f t="shared" si="5"/>
        <v>48</v>
      </c>
    </row>
    <row r="148" spans="1:4" x14ac:dyDescent="0.15">
      <c r="A148" s="21">
        <v>67</v>
      </c>
      <c r="B148" s="22" t="s">
        <v>192</v>
      </c>
      <c r="C148" s="21">
        <f t="shared" si="6"/>
        <v>201.5</v>
      </c>
      <c r="D148" s="21">
        <f t="shared" si="5"/>
        <v>48.5</v>
      </c>
    </row>
    <row r="149" spans="1:4" x14ac:dyDescent="0.15">
      <c r="A149" s="21">
        <v>68</v>
      </c>
      <c r="B149" s="22" t="s">
        <v>191</v>
      </c>
      <c r="C149" s="21">
        <f t="shared" si="6"/>
        <v>201</v>
      </c>
      <c r="D149" s="21">
        <f t="shared" si="5"/>
        <v>49</v>
      </c>
    </row>
    <row r="150" spans="1:4" x14ac:dyDescent="0.15">
      <c r="A150" s="21">
        <v>69</v>
      </c>
      <c r="B150" s="22" t="s">
        <v>190</v>
      </c>
      <c r="C150" s="21">
        <f t="shared" si="6"/>
        <v>200.5</v>
      </c>
      <c r="D150" s="21">
        <f t="shared" si="5"/>
        <v>49.5</v>
      </c>
    </row>
    <row r="151" spans="1:4" x14ac:dyDescent="0.15">
      <c r="A151" s="21">
        <v>70</v>
      </c>
      <c r="B151" s="22" t="s">
        <v>192</v>
      </c>
      <c r="C151" s="21">
        <f t="shared" si="6"/>
        <v>200</v>
      </c>
      <c r="D151" s="21">
        <f t="shared" si="5"/>
        <v>50</v>
      </c>
    </row>
    <row r="152" spans="1:4" x14ac:dyDescent="0.15">
      <c r="A152" s="21">
        <v>71</v>
      </c>
      <c r="B152" s="22" t="s">
        <v>191</v>
      </c>
      <c r="C152" s="21">
        <f t="shared" si="6"/>
        <v>199.5</v>
      </c>
      <c r="D152" s="21">
        <f t="shared" si="5"/>
        <v>50.5</v>
      </c>
    </row>
    <row r="153" spans="1:4" x14ac:dyDescent="0.15">
      <c r="A153" s="21">
        <v>72</v>
      </c>
      <c r="B153" s="22" t="s">
        <v>190</v>
      </c>
      <c r="C153" s="21">
        <f t="shared" si="6"/>
        <v>199</v>
      </c>
      <c r="D153" s="21">
        <f t="shared" si="5"/>
        <v>51</v>
      </c>
    </row>
    <row r="154" spans="1:4" x14ac:dyDescent="0.15">
      <c r="A154" s="21">
        <v>73</v>
      </c>
      <c r="B154" s="22" t="s">
        <v>190</v>
      </c>
      <c r="C154" s="21">
        <f t="shared" si="6"/>
        <v>198.5</v>
      </c>
      <c r="D154" s="21">
        <f t="shared" si="5"/>
        <v>51.5</v>
      </c>
    </row>
    <row r="155" spans="1:4" x14ac:dyDescent="0.15">
      <c r="A155" s="21">
        <v>74</v>
      </c>
      <c r="B155" s="22" t="s">
        <v>193</v>
      </c>
      <c r="C155" s="21">
        <f t="shared" si="6"/>
        <v>198</v>
      </c>
      <c r="D155" s="21">
        <f t="shared" si="5"/>
        <v>52</v>
      </c>
    </row>
    <row r="156" spans="1:4" x14ac:dyDescent="0.15">
      <c r="A156" s="21">
        <v>75</v>
      </c>
      <c r="B156" s="22" t="s">
        <v>191</v>
      </c>
      <c r="C156" s="21">
        <f t="shared" si="6"/>
        <v>197.5</v>
      </c>
      <c r="D156" s="21">
        <f t="shared" si="5"/>
        <v>52.5</v>
      </c>
    </row>
    <row r="157" spans="1:4" x14ac:dyDescent="0.15">
      <c r="A157" s="21">
        <v>76</v>
      </c>
      <c r="B157" s="22" t="s">
        <v>195</v>
      </c>
      <c r="C157" s="21">
        <f t="shared" si="6"/>
        <v>197</v>
      </c>
      <c r="D157" s="21">
        <f t="shared" si="5"/>
        <v>53</v>
      </c>
    </row>
    <row r="158" spans="1:4" x14ac:dyDescent="0.15">
      <c r="A158" s="21">
        <v>77</v>
      </c>
      <c r="B158" s="22" t="s">
        <v>191</v>
      </c>
      <c r="C158" s="21">
        <f t="shared" si="6"/>
        <v>196.5</v>
      </c>
      <c r="D158" s="21">
        <f t="shared" si="5"/>
        <v>53.5</v>
      </c>
    </row>
    <row r="159" spans="1:4" x14ac:dyDescent="0.15">
      <c r="A159" s="21">
        <v>78</v>
      </c>
      <c r="B159" s="22" t="s">
        <v>191</v>
      </c>
      <c r="C159" s="21">
        <f t="shared" si="6"/>
        <v>196</v>
      </c>
      <c r="D159" s="21">
        <f t="shared" si="5"/>
        <v>54</v>
      </c>
    </row>
    <row r="160" spans="1:4" x14ac:dyDescent="0.15">
      <c r="A160" s="21">
        <v>79</v>
      </c>
      <c r="B160" s="22" t="s">
        <v>196</v>
      </c>
      <c r="C160" s="21">
        <f t="shared" si="6"/>
        <v>195.5</v>
      </c>
      <c r="D160" s="21">
        <f t="shared" si="5"/>
        <v>54.5</v>
      </c>
    </row>
    <row r="161" spans="1:4" x14ac:dyDescent="0.15">
      <c r="A161" s="21">
        <v>80</v>
      </c>
      <c r="B161" s="22" t="s">
        <v>197</v>
      </c>
      <c r="C161" s="21">
        <f t="shared" si="6"/>
        <v>195</v>
      </c>
      <c r="D161" s="21">
        <f t="shared" si="5"/>
        <v>55</v>
      </c>
    </row>
    <row r="162" spans="1:4" x14ac:dyDescent="0.15">
      <c r="A162" s="21">
        <v>81</v>
      </c>
      <c r="B162" s="22" t="s">
        <v>190</v>
      </c>
      <c r="C162" s="21">
        <f t="shared" si="6"/>
        <v>194.5</v>
      </c>
      <c r="D162" s="21">
        <f t="shared" si="5"/>
        <v>55.5</v>
      </c>
    </row>
    <row r="163" spans="1:4" x14ac:dyDescent="0.15">
      <c r="A163" s="21">
        <v>82</v>
      </c>
      <c r="B163" s="22" t="s">
        <v>191</v>
      </c>
      <c r="C163" s="21">
        <f t="shared" si="6"/>
        <v>194</v>
      </c>
      <c r="D163" s="21">
        <f t="shared" si="5"/>
        <v>56</v>
      </c>
    </row>
    <row r="164" spans="1:4" x14ac:dyDescent="0.15">
      <c r="A164" s="21">
        <v>83</v>
      </c>
      <c r="B164" s="22" t="s">
        <v>191</v>
      </c>
      <c r="C164" s="21">
        <f t="shared" si="6"/>
        <v>193.5</v>
      </c>
      <c r="D164" s="21">
        <f t="shared" si="5"/>
        <v>56.5</v>
      </c>
    </row>
    <row r="165" spans="1:4" x14ac:dyDescent="0.15">
      <c r="A165" s="21">
        <v>84</v>
      </c>
      <c r="B165" s="22" t="s">
        <v>190</v>
      </c>
      <c r="C165" s="21">
        <f t="shared" si="6"/>
        <v>193</v>
      </c>
      <c r="D165" s="21">
        <f t="shared" si="5"/>
        <v>57</v>
      </c>
    </row>
    <row r="166" spans="1:4" x14ac:dyDescent="0.15">
      <c r="A166" s="21">
        <v>85</v>
      </c>
      <c r="B166" s="22" t="s">
        <v>195</v>
      </c>
      <c r="C166" s="21">
        <f t="shared" si="6"/>
        <v>192.5</v>
      </c>
      <c r="D166" s="21">
        <f t="shared" si="5"/>
        <v>57.5</v>
      </c>
    </row>
    <row r="167" spans="1:4" x14ac:dyDescent="0.15">
      <c r="A167" s="21">
        <v>86</v>
      </c>
      <c r="B167" s="22" t="s">
        <v>190</v>
      </c>
      <c r="C167" s="21">
        <f t="shared" si="6"/>
        <v>192</v>
      </c>
      <c r="D167" s="21">
        <f t="shared" si="5"/>
        <v>58</v>
      </c>
    </row>
    <row r="168" spans="1:4" x14ac:dyDescent="0.15">
      <c r="A168" s="21">
        <v>87</v>
      </c>
      <c r="B168" s="22" t="s">
        <v>191</v>
      </c>
      <c r="C168" s="21">
        <f t="shared" si="6"/>
        <v>191.5</v>
      </c>
      <c r="D168" s="21">
        <f t="shared" si="5"/>
        <v>58.5</v>
      </c>
    </row>
    <row r="169" spans="1:4" x14ac:dyDescent="0.15">
      <c r="A169" s="21">
        <v>88</v>
      </c>
      <c r="B169" s="22" t="s">
        <v>191</v>
      </c>
      <c r="C169" s="21">
        <f t="shared" si="6"/>
        <v>191</v>
      </c>
      <c r="D169" s="21">
        <f t="shared" si="5"/>
        <v>59</v>
      </c>
    </row>
    <row r="170" spans="1:4" x14ac:dyDescent="0.15">
      <c r="A170" s="21">
        <v>89</v>
      </c>
      <c r="B170" s="22" t="s">
        <v>195</v>
      </c>
      <c r="C170" s="21">
        <f t="shared" si="6"/>
        <v>190.5</v>
      </c>
      <c r="D170" s="21">
        <f t="shared" si="5"/>
        <v>59.5</v>
      </c>
    </row>
    <row r="171" spans="1:4" x14ac:dyDescent="0.15">
      <c r="A171" s="21">
        <v>90</v>
      </c>
      <c r="B171" s="22" t="s">
        <v>190</v>
      </c>
      <c r="C171" s="21">
        <f t="shared" si="6"/>
        <v>190</v>
      </c>
      <c r="D171" s="21">
        <f t="shared" si="5"/>
        <v>60</v>
      </c>
    </row>
    <row r="172" spans="1:4" x14ac:dyDescent="0.15">
      <c r="A172" s="21">
        <v>1</v>
      </c>
      <c r="B172" s="22" t="s">
        <v>202</v>
      </c>
      <c r="C172" s="21">
        <f t="shared" si="6"/>
        <v>206</v>
      </c>
      <c r="D172" s="21">
        <f t="shared" si="5"/>
        <v>44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workbookViewId="0">
      <selection sqref="A1:Q1048576"/>
    </sheetView>
  </sheetViews>
  <sheetFormatPr defaultRowHeight="13.5" x14ac:dyDescent="0.15"/>
  <cols>
    <col min="1" max="2" width="7.125" style="19" customWidth="1"/>
    <col min="3" max="4" width="12.125" style="19" bestFit="1" customWidth="1"/>
    <col min="5" max="11" width="13.375" style="19" customWidth="1"/>
    <col min="12" max="12" width="25.5" style="19" bestFit="1" customWidth="1"/>
    <col min="13" max="13" width="13.375" style="19" customWidth="1"/>
    <col min="14" max="14" width="14.375" style="19" bestFit="1" customWidth="1"/>
    <col min="15" max="17" width="9" style="19"/>
  </cols>
  <sheetData>
    <row r="1" spans="1:17" x14ac:dyDescent="0.15">
      <c r="A1" s="20" t="s">
        <v>178</v>
      </c>
      <c r="B1" s="20" t="s">
        <v>183</v>
      </c>
      <c r="C1" s="20" t="s">
        <v>184</v>
      </c>
      <c r="D1" s="20" t="s">
        <v>185</v>
      </c>
      <c r="E1" s="20"/>
      <c r="F1" s="20" t="s">
        <v>186</v>
      </c>
      <c r="G1" s="20"/>
      <c r="H1" s="20"/>
      <c r="I1" s="20"/>
      <c r="J1"/>
      <c r="K1"/>
      <c r="L1"/>
      <c r="M1"/>
      <c r="N1"/>
      <c r="O1"/>
      <c r="P1"/>
      <c r="Q1"/>
    </row>
    <row r="2" spans="1:17" ht="16.5" x14ac:dyDescent="0.15">
      <c r="A2" s="21">
        <v>1</v>
      </c>
      <c r="B2" s="22" t="s">
        <v>198</v>
      </c>
      <c r="C2" s="21">
        <f>IF(A2&lt;=10,($G$2+A2*$G$9),IF(A2&lt;=20,($G$2+5+(A2-10)*$G$10),$G$2+15+(A2-20)*$G$11))</f>
        <v>205.5</v>
      </c>
      <c r="D2" s="21">
        <f t="shared" ref="D2:D65" si="0">G$3-C2</f>
        <v>44.5</v>
      </c>
      <c r="F2" s="20" t="s">
        <v>173</v>
      </c>
      <c r="G2" s="19">
        <v>205</v>
      </c>
      <c r="J2" s="16" t="s">
        <v>50</v>
      </c>
      <c r="K2" s="16" t="s">
        <v>51</v>
      </c>
      <c r="L2" s="16"/>
      <c r="M2" s="16"/>
      <c r="N2" s="16"/>
      <c r="O2" s="16" t="s">
        <v>88</v>
      </c>
      <c r="P2" s="16" t="s">
        <v>88</v>
      </c>
      <c r="Q2" s="16" t="s">
        <v>112</v>
      </c>
    </row>
    <row r="3" spans="1:17" ht="16.5" x14ac:dyDescent="0.15">
      <c r="A3" s="21">
        <v>2</v>
      </c>
      <c r="B3" s="22" t="s">
        <v>199</v>
      </c>
      <c r="C3" s="21">
        <f t="shared" ref="C3:C66" si="1">IF(A3&lt;=10,($G$2+A3*$G$9),IF(A3&lt;=20,($G$2+5+(A3-10)*$G$10),$G$2+15+(A3-20)*$G$11))</f>
        <v>206</v>
      </c>
      <c r="D3" s="21">
        <f t="shared" si="0"/>
        <v>44</v>
      </c>
      <c r="F3" s="20" t="s">
        <v>179</v>
      </c>
      <c r="G3" s="19">
        <v>250</v>
      </c>
      <c r="J3" s="16" t="s">
        <v>86</v>
      </c>
      <c r="K3" s="16">
        <v>205</v>
      </c>
      <c r="L3" s="16"/>
      <c r="M3" s="16"/>
      <c r="N3" s="16"/>
      <c r="O3" s="16" t="s">
        <v>107</v>
      </c>
      <c r="P3" s="16" t="s">
        <v>119</v>
      </c>
      <c r="Q3" s="16"/>
    </row>
    <row r="4" spans="1:17" ht="16.5" x14ac:dyDescent="0.15">
      <c r="A4" s="21">
        <v>3</v>
      </c>
      <c r="B4" s="22" t="s">
        <v>198</v>
      </c>
      <c r="C4" s="21">
        <f t="shared" si="1"/>
        <v>206.5</v>
      </c>
      <c r="D4" s="21">
        <f t="shared" si="0"/>
        <v>43.5</v>
      </c>
      <c r="F4" s="20" t="s">
        <v>181</v>
      </c>
      <c r="G4" s="19">
        <v>225</v>
      </c>
      <c r="J4" s="16" t="s">
        <v>87</v>
      </c>
      <c r="K4" s="16">
        <v>225</v>
      </c>
      <c r="L4" s="16"/>
      <c r="M4" s="16"/>
      <c r="N4" s="16"/>
      <c r="O4" s="16"/>
      <c r="P4" s="16"/>
      <c r="Q4" s="16"/>
    </row>
    <row r="5" spans="1:17" ht="16.5" x14ac:dyDescent="0.15">
      <c r="A5" s="21">
        <v>4</v>
      </c>
      <c r="B5" s="22" t="s">
        <v>198</v>
      </c>
      <c r="C5" s="21">
        <f t="shared" si="1"/>
        <v>207</v>
      </c>
      <c r="D5" s="21">
        <f t="shared" si="0"/>
        <v>43</v>
      </c>
      <c r="F5" s="20" t="s">
        <v>176</v>
      </c>
      <c r="G5" s="19">
        <v>17</v>
      </c>
      <c r="J5" s="16" t="s">
        <v>90</v>
      </c>
      <c r="K5" s="16"/>
      <c r="L5" s="16"/>
      <c r="M5" s="16"/>
      <c r="N5" s="16"/>
      <c r="O5" s="16" t="s">
        <v>109</v>
      </c>
      <c r="P5" s="16" t="s">
        <v>111</v>
      </c>
      <c r="Q5" s="16"/>
    </row>
    <row r="6" spans="1:17" ht="16.5" x14ac:dyDescent="0.15">
      <c r="A6" s="21">
        <v>5</v>
      </c>
      <c r="B6" s="22" t="s">
        <v>198</v>
      </c>
      <c r="C6" s="21">
        <f t="shared" si="1"/>
        <v>207.5</v>
      </c>
      <c r="D6" s="21">
        <f t="shared" si="0"/>
        <v>42.5</v>
      </c>
      <c r="J6" s="17" t="s">
        <v>91</v>
      </c>
      <c r="K6" s="17"/>
      <c r="L6" s="17"/>
      <c r="M6" s="17"/>
      <c r="N6" s="17"/>
      <c r="O6" s="17" t="s">
        <v>110</v>
      </c>
      <c r="P6" s="17" t="s">
        <v>121</v>
      </c>
      <c r="Q6" s="17" t="s">
        <v>123</v>
      </c>
    </row>
    <row r="7" spans="1:17" x14ac:dyDescent="0.15">
      <c r="A7" s="21">
        <v>6</v>
      </c>
      <c r="B7" s="22" t="s">
        <v>198</v>
      </c>
      <c r="C7" s="21">
        <f t="shared" si="1"/>
        <v>208</v>
      </c>
      <c r="D7" s="21">
        <f t="shared" si="0"/>
        <v>42</v>
      </c>
    </row>
    <row r="8" spans="1:17" x14ac:dyDescent="0.15">
      <c r="A8" s="21">
        <v>7</v>
      </c>
      <c r="B8" s="22" t="s">
        <v>198</v>
      </c>
      <c r="C8" s="21">
        <f t="shared" si="1"/>
        <v>208.5</v>
      </c>
      <c r="D8" s="21">
        <f t="shared" si="0"/>
        <v>41.5</v>
      </c>
      <c r="F8" s="20" t="s">
        <v>200</v>
      </c>
    </row>
    <row r="9" spans="1:17" x14ac:dyDescent="0.15">
      <c r="A9" s="21">
        <v>8</v>
      </c>
      <c r="B9" s="22" t="s">
        <v>198</v>
      </c>
      <c r="C9" s="21">
        <f t="shared" si="1"/>
        <v>209</v>
      </c>
      <c r="D9" s="21">
        <f t="shared" si="0"/>
        <v>41</v>
      </c>
      <c r="F9" s="23" t="s">
        <v>187</v>
      </c>
      <c r="G9" s="19">
        <v>0.5</v>
      </c>
    </row>
    <row r="10" spans="1:17" x14ac:dyDescent="0.15">
      <c r="A10" s="21">
        <v>9</v>
      </c>
      <c r="B10" s="22" t="s">
        <v>198</v>
      </c>
      <c r="C10" s="21">
        <f t="shared" si="1"/>
        <v>209.5</v>
      </c>
      <c r="D10" s="21">
        <f t="shared" si="0"/>
        <v>40.5</v>
      </c>
      <c r="F10" s="23" t="s">
        <v>188</v>
      </c>
      <c r="G10" s="19">
        <v>1</v>
      </c>
      <c r="I10" s="20" t="s">
        <v>203</v>
      </c>
      <c r="J10" s="20" t="s">
        <v>207</v>
      </c>
      <c r="K10" s="20" t="s">
        <v>208</v>
      </c>
      <c r="L10" s="20" t="s">
        <v>204</v>
      </c>
    </row>
    <row r="11" spans="1:17" x14ac:dyDescent="0.15">
      <c r="A11" s="21">
        <v>10</v>
      </c>
      <c r="B11" s="22" t="s">
        <v>198</v>
      </c>
      <c r="C11" s="21">
        <f t="shared" si="1"/>
        <v>210</v>
      </c>
      <c r="D11" s="21">
        <f t="shared" si="0"/>
        <v>40</v>
      </c>
      <c r="F11" s="20" t="s">
        <v>189</v>
      </c>
      <c r="G11" s="19">
        <v>0.5</v>
      </c>
      <c r="I11" s="20" t="s">
        <v>206</v>
      </c>
      <c r="J11" s="19">
        <v>0</v>
      </c>
      <c r="K11" s="20">
        <v>10</v>
      </c>
      <c r="L11" s="19">
        <f>IF(AND($G$5&gt;=1,$G$5&lt;=10),$G$2+$G$9*$G$5,IF(AND($G$5&gt;=11,$G$5&lt;=20),$G$2+$G$9*10+$G$10*($G$5-10),IF(AND($G$5&gt;=21,$G$5&lt;=30),$G$2+$G$9*10+$G$10*10+$G$11*($G$5-20),0)))</f>
        <v>217</v>
      </c>
    </row>
    <row r="12" spans="1:17" x14ac:dyDescent="0.15">
      <c r="A12" s="21">
        <v>11</v>
      </c>
      <c r="B12" s="22" t="s">
        <v>198</v>
      </c>
      <c r="C12" s="21">
        <f t="shared" si="1"/>
        <v>211</v>
      </c>
      <c r="D12" s="21">
        <f t="shared" si="0"/>
        <v>39</v>
      </c>
      <c r="F12" s="20" t="s">
        <v>180</v>
      </c>
      <c r="G12" s="19">
        <f>SUMIFS($D:$D,$A:$A,"&lt;="&amp;$G$5,$B:$B,"方案1")</f>
        <v>674.5</v>
      </c>
      <c r="I12" s="24" t="s">
        <v>205</v>
      </c>
      <c r="J12" s="19">
        <v>11</v>
      </c>
      <c r="K12" s="19">
        <v>20</v>
      </c>
      <c r="L12" s="19">
        <f>IF(AND($G$5&gt;=1,$G$5&lt;=10),0,IF(AND($G$5&gt;=11,$G$5&lt;=20),$G$2+$G$9*10+$G$10*($G$5-10),IF(AND($G$5&gt;=21,$G$5&lt;=30),$G$2+$G$9*10+$G$10*10+$G$11*($G$5-20),0)))</f>
        <v>217</v>
      </c>
    </row>
    <row r="13" spans="1:17" x14ac:dyDescent="0.15">
      <c r="A13" s="21">
        <v>12</v>
      </c>
      <c r="B13" s="22" t="s">
        <v>198</v>
      </c>
      <c r="C13" s="21">
        <f t="shared" si="1"/>
        <v>212</v>
      </c>
      <c r="D13" s="21">
        <f t="shared" si="0"/>
        <v>38</v>
      </c>
      <c r="F13" s="20" t="s">
        <v>182</v>
      </c>
      <c r="G13" s="19">
        <f>G5*(G3-G4)</f>
        <v>425</v>
      </c>
      <c r="I13" s="20" t="s">
        <v>209</v>
      </c>
      <c r="J13" s="19">
        <v>21</v>
      </c>
      <c r="K13" s="20">
        <v>30</v>
      </c>
      <c r="L13" s="19">
        <f>IF(AND($G$5&gt;=1,$G$5&lt;=10),0,IF(AND($G$5&gt;=11,$G$5&lt;=20),0,IF(AND($G$5&gt;=21,$G$5&lt;=30),$G$2+$G$9*10+$G$10*10+$G$11*($G$5-20),0)))</f>
        <v>0</v>
      </c>
    </row>
    <row r="14" spans="1:17" x14ac:dyDescent="0.15">
      <c r="A14" s="21">
        <v>13</v>
      </c>
      <c r="B14" s="22" t="s">
        <v>198</v>
      </c>
      <c r="C14" s="21">
        <f t="shared" si="1"/>
        <v>213</v>
      </c>
      <c r="D14" s="21">
        <f t="shared" si="0"/>
        <v>37</v>
      </c>
    </row>
    <row r="15" spans="1:17" x14ac:dyDescent="0.15">
      <c r="A15" s="21">
        <v>14</v>
      </c>
      <c r="B15" s="22" t="s">
        <v>198</v>
      </c>
      <c r="C15" s="21">
        <f t="shared" si="1"/>
        <v>214</v>
      </c>
      <c r="D15" s="21">
        <f t="shared" si="0"/>
        <v>36</v>
      </c>
      <c r="F15" s="20" t="s">
        <v>201</v>
      </c>
    </row>
    <row r="16" spans="1:17" x14ac:dyDescent="0.15">
      <c r="A16" s="21">
        <v>15</v>
      </c>
      <c r="B16" s="22" t="s">
        <v>198</v>
      </c>
      <c r="C16" s="21">
        <f t="shared" si="1"/>
        <v>215</v>
      </c>
      <c r="D16" s="21">
        <f t="shared" si="0"/>
        <v>35</v>
      </c>
      <c r="F16" s="20" t="s">
        <v>174</v>
      </c>
      <c r="G16" s="19">
        <v>1</v>
      </c>
    </row>
    <row r="17" spans="1:7" x14ac:dyDescent="0.15">
      <c r="A17" s="21">
        <v>16</v>
      </c>
      <c r="B17" s="22" t="s">
        <v>198</v>
      </c>
      <c r="C17" s="21">
        <f t="shared" si="1"/>
        <v>216</v>
      </c>
      <c r="D17" s="21">
        <f t="shared" si="0"/>
        <v>34</v>
      </c>
      <c r="F17" s="20" t="s">
        <v>175</v>
      </c>
      <c r="G17" s="19">
        <v>-0.5</v>
      </c>
    </row>
    <row r="18" spans="1:7" x14ac:dyDescent="0.15">
      <c r="A18" s="21">
        <v>17</v>
      </c>
      <c r="B18" s="22" t="s">
        <v>198</v>
      </c>
      <c r="C18" s="21">
        <f t="shared" si="1"/>
        <v>217</v>
      </c>
      <c r="D18" s="21">
        <f t="shared" si="0"/>
        <v>33</v>
      </c>
      <c r="F18" s="20" t="s">
        <v>180</v>
      </c>
      <c r="G18" s="19">
        <f>SUMIFS($D:$D,$A:$A,"&lt;="&amp;$G$5,$B:$B,"方案2")</f>
        <v>612</v>
      </c>
    </row>
    <row r="19" spans="1:7" x14ac:dyDescent="0.15">
      <c r="A19" s="21">
        <v>18</v>
      </c>
      <c r="B19" s="22" t="s">
        <v>198</v>
      </c>
      <c r="C19" s="21">
        <f t="shared" si="1"/>
        <v>218</v>
      </c>
      <c r="D19" s="21">
        <f t="shared" si="0"/>
        <v>32</v>
      </c>
      <c r="F19" s="20" t="s">
        <v>182</v>
      </c>
      <c r="G19" s="19">
        <f>G5*(G3-G4)</f>
        <v>425</v>
      </c>
    </row>
    <row r="20" spans="1:7" x14ac:dyDescent="0.15">
      <c r="A20" s="21">
        <v>19</v>
      </c>
      <c r="B20" s="22" t="s">
        <v>198</v>
      </c>
      <c r="C20" s="21">
        <f t="shared" si="1"/>
        <v>219</v>
      </c>
      <c r="D20" s="21">
        <f t="shared" si="0"/>
        <v>31</v>
      </c>
    </row>
    <row r="21" spans="1:7" x14ac:dyDescent="0.15">
      <c r="A21" s="21">
        <v>20</v>
      </c>
      <c r="B21" s="22" t="s">
        <v>198</v>
      </c>
      <c r="C21" s="21">
        <f t="shared" si="1"/>
        <v>220</v>
      </c>
      <c r="D21" s="21">
        <f t="shared" si="0"/>
        <v>30</v>
      </c>
      <c r="F21" s="20" t="s">
        <v>201</v>
      </c>
    </row>
    <row r="22" spans="1:7" x14ac:dyDescent="0.15">
      <c r="A22" s="21">
        <v>21</v>
      </c>
      <c r="B22" s="22" t="s">
        <v>198</v>
      </c>
      <c r="C22" s="21">
        <f t="shared" si="1"/>
        <v>220.5</v>
      </c>
      <c r="D22" s="21">
        <f t="shared" si="0"/>
        <v>29.5</v>
      </c>
      <c r="F22" s="20" t="s">
        <v>174</v>
      </c>
      <c r="G22" s="19">
        <v>1</v>
      </c>
    </row>
    <row r="23" spans="1:7" x14ac:dyDescent="0.15">
      <c r="A23" s="21">
        <v>22</v>
      </c>
      <c r="B23" s="22" t="s">
        <v>198</v>
      </c>
      <c r="C23" s="21">
        <f t="shared" si="1"/>
        <v>221</v>
      </c>
      <c r="D23" s="21">
        <f t="shared" si="0"/>
        <v>29</v>
      </c>
      <c r="F23" s="20" t="s">
        <v>175</v>
      </c>
      <c r="G23" s="19">
        <v>-0.1</v>
      </c>
    </row>
    <row r="24" spans="1:7" x14ac:dyDescent="0.15">
      <c r="A24" s="21">
        <v>23</v>
      </c>
      <c r="B24" s="22" t="s">
        <v>198</v>
      </c>
      <c r="C24" s="21">
        <f t="shared" si="1"/>
        <v>221.5</v>
      </c>
      <c r="D24" s="21">
        <f t="shared" si="0"/>
        <v>28.5</v>
      </c>
      <c r="F24" s="20" t="s">
        <v>180</v>
      </c>
      <c r="G24" s="19">
        <f>SUMIFS($D:$D,$A:$A,"&lt;="&amp;$G$5,$B:$B,"方案2")</f>
        <v>612</v>
      </c>
    </row>
    <row r="25" spans="1:7" x14ac:dyDescent="0.15">
      <c r="A25" s="21">
        <v>24</v>
      </c>
      <c r="B25" s="22" t="s">
        <v>198</v>
      </c>
      <c r="C25" s="21">
        <f t="shared" si="1"/>
        <v>222</v>
      </c>
      <c r="D25" s="21">
        <f t="shared" si="0"/>
        <v>28</v>
      </c>
      <c r="F25" s="20" t="s">
        <v>182</v>
      </c>
      <c r="G25" s="19">
        <f>G11*(G9-G10)</f>
        <v>-0.25</v>
      </c>
    </row>
    <row r="26" spans="1:7" x14ac:dyDescent="0.15">
      <c r="A26" s="21">
        <v>25</v>
      </c>
      <c r="B26" s="22" t="s">
        <v>198</v>
      </c>
      <c r="C26" s="21">
        <f t="shared" si="1"/>
        <v>222.5</v>
      </c>
      <c r="D26" s="21">
        <f t="shared" si="0"/>
        <v>27.5</v>
      </c>
    </row>
    <row r="27" spans="1:7" x14ac:dyDescent="0.15">
      <c r="A27" s="21">
        <v>26</v>
      </c>
      <c r="B27" s="22" t="s">
        <v>198</v>
      </c>
      <c r="C27" s="21">
        <f t="shared" si="1"/>
        <v>223</v>
      </c>
      <c r="D27" s="21">
        <f t="shared" si="0"/>
        <v>27</v>
      </c>
    </row>
    <row r="28" spans="1:7" x14ac:dyDescent="0.15">
      <c r="A28" s="21">
        <v>27</v>
      </c>
      <c r="B28" s="22" t="s">
        <v>198</v>
      </c>
      <c r="C28" s="21">
        <f t="shared" si="1"/>
        <v>223.5</v>
      </c>
      <c r="D28" s="21">
        <f t="shared" si="0"/>
        <v>26.5</v>
      </c>
    </row>
    <row r="29" spans="1:7" x14ac:dyDescent="0.15">
      <c r="A29" s="21">
        <v>28</v>
      </c>
      <c r="B29" s="22" t="s">
        <v>198</v>
      </c>
      <c r="C29" s="21">
        <f t="shared" si="1"/>
        <v>224</v>
      </c>
      <c r="D29" s="21">
        <f t="shared" si="0"/>
        <v>26</v>
      </c>
    </row>
    <row r="30" spans="1:7" x14ac:dyDescent="0.15">
      <c r="A30" s="21">
        <v>29</v>
      </c>
      <c r="B30" s="22" t="s">
        <v>198</v>
      </c>
      <c r="C30" s="21">
        <f t="shared" si="1"/>
        <v>224.5</v>
      </c>
      <c r="D30" s="21">
        <f t="shared" si="0"/>
        <v>25.5</v>
      </c>
    </row>
    <row r="31" spans="1:7" x14ac:dyDescent="0.15">
      <c r="A31" s="21">
        <v>30</v>
      </c>
      <c r="B31" s="22" t="s">
        <v>198</v>
      </c>
      <c r="C31" s="21">
        <f t="shared" si="1"/>
        <v>225</v>
      </c>
      <c r="D31" s="21">
        <f t="shared" si="0"/>
        <v>25</v>
      </c>
    </row>
    <row r="32" spans="1:7" x14ac:dyDescent="0.15">
      <c r="A32" s="21">
        <v>31</v>
      </c>
      <c r="B32" s="22" t="s">
        <v>198</v>
      </c>
      <c r="C32" s="21">
        <f t="shared" si="1"/>
        <v>225.5</v>
      </c>
      <c r="D32" s="21">
        <f t="shared" si="0"/>
        <v>24.5</v>
      </c>
    </row>
    <row r="33" spans="1:4" x14ac:dyDescent="0.15">
      <c r="A33" s="21">
        <v>32</v>
      </c>
      <c r="B33" s="22" t="s">
        <v>198</v>
      </c>
      <c r="C33" s="21">
        <f t="shared" si="1"/>
        <v>226</v>
      </c>
      <c r="D33" s="21">
        <f t="shared" si="0"/>
        <v>24</v>
      </c>
    </row>
    <row r="34" spans="1:4" x14ac:dyDescent="0.15">
      <c r="A34" s="21">
        <v>33</v>
      </c>
      <c r="B34" s="22" t="s">
        <v>198</v>
      </c>
      <c r="C34" s="21">
        <f t="shared" si="1"/>
        <v>226.5</v>
      </c>
      <c r="D34" s="21">
        <f t="shared" si="0"/>
        <v>23.5</v>
      </c>
    </row>
    <row r="35" spans="1:4" x14ac:dyDescent="0.15">
      <c r="A35" s="21">
        <v>34</v>
      </c>
      <c r="B35" s="22" t="s">
        <v>198</v>
      </c>
      <c r="C35" s="21">
        <f t="shared" si="1"/>
        <v>227</v>
      </c>
      <c r="D35" s="21">
        <f t="shared" si="0"/>
        <v>23</v>
      </c>
    </row>
    <row r="36" spans="1:4" x14ac:dyDescent="0.15">
      <c r="A36" s="21">
        <v>35</v>
      </c>
      <c r="B36" s="22" t="s">
        <v>198</v>
      </c>
      <c r="C36" s="21">
        <f t="shared" si="1"/>
        <v>227.5</v>
      </c>
      <c r="D36" s="21">
        <f t="shared" si="0"/>
        <v>22.5</v>
      </c>
    </row>
    <row r="37" spans="1:4" x14ac:dyDescent="0.15">
      <c r="A37" s="21">
        <v>36</v>
      </c>
      <c r="B37" s="22" t="s">
        <v>198</v>
      </c>
      <c r="C37" s="21">
        <f t="shared" si="1"/>
        <v>228</v>
      </c>
      <c r="D37" s="21">
        <f t="shared" si="0"/>
        <v>22</v>
      </c>
    </row>
    <row r="38" spans="1:4" x14ac:dyDescent="0.15">
      <c r="A38" s="21">
        <v>37</v>
      </c>
      <c r="B38" s="22" t="s">
        <v>198</v>
      </c>
      <c r="C38" s="21">
        <f t="shared" si="1"/>
        <v>228.5</v>
      </c>
      <c r="D38" s="21">
        <f t="shared" si="0"/>
        <v>21.5</v>
      </c>
    </row>
    <row r="39" spans="1:4" x14ac:dyDescent="0.15">
      <c r="A39" s="21">
        <v>38</v>
      </c>
      <c r="B39" s="22" t="s">
        <v>198</v>
      </c>
      <c r="C39" s="21">
        <f t="shared" si="1"/>
        <v>229</v>
      </c>
      <c r="D39" s="21">
        <f t="shared" si="0"/>
        <v>21</v>
      </c>
    </row>
    <row r="40" spans="1:4" x14ac:dyDescent="0.15">
      <c r="A40" s="21">
        <v>39</v>
      </c>
      <c r="B40" s="22" t="s">
        <v>198</v>
      </c>
      <c r="C40" s="21">
        <f t="shared" si="1"/>
        <v>229.5</v>
      </c>
      <c r="D40" s="21">
        <f t="shared" si="0"/>
        <v>20.5</v>
      </c>
    </row>
    <row r="41" spans="1:4" x14ac:dyDescent="0.15">
      <c r="A41" s="21">
        <v>40</v>
      </c>
      <c r="B41" s="22" t="s">
        <v>198</v>
      </c>
      <c r="C41" s="21">
        <f t="shared" si="1"/>
        <v>230</v>
      </c>
      <c r="D41" s="21">
        <f t="shared" si="0"/>
        <v>20</v>
      </c>
    </row>
    <row r="42" spans="1:4" x14ac:dyDescent="0.15">
      <c r="A42" s="21">
        <v>41</v>
      </c>
      <c r="B42" s="22" t="s">
        <v>198</v>
      </c>
      <c r="C42" s="21">
        <f t="shared" si="1"/>
        <v>230.5</v>
      </c>
      <c r="D42" s="21">
        <f t="shared" si="0"/>
        <v>19.5</v>
      </c>
    </row>
    <row r="43" spans="1:4" x14ac:dyDescent="0.15">
      <c r="A43" s="21">
        <v>42</v>
      </c>
      <c r="B43" s="22" t="s">
        <v>198</v>
      </c>
      <c r="C43" s="21">
        <f t="shared" si="1"/>
        <v>231</v>
      </c>
      <c r="D43" s="21">
        <f t="shared" si="0"/>
        <v>19</v>
      </c>
    </row>
    <row r="44" spans="1:4" x14ac:dyDescent="0.15">
      <c r="A44" s="21">
        <v>43</v>
      </c>
      <c r="B44" s="22" t="s">
        <v>198</v>
      </c>
      <c r="C44" s="21">
        <f t="shared" si="1"/>
        <v>231.5</v>
      </c>
      <c r="D44" s="21">
        <f t="shared" si="0"/>
        <v>18.5</v>
      </c>
    </row>
    <row r="45" spans="1:4" x14ac:dyDescent="0.15">
      <c r="A45" s="21">
        <v>44</v>
      </c>
      <c r="B45" s="22" t="s">
        <v>198</v>
      </c>
      <c r="C45" s="21">
        <f t="shared" si="1"/>
        <v>232</v>
      </c>
      <c r="D45" s="21">
        <f t="shared" si="0"/>
        <v>18</v>
      </c>
    </row>
    <row r="46" spans="1:4" x14ac:dyDescent="0.15">
      <c r="A46" s="21">
        <v>45</v>
      </c>
      <c r="B46" s="22" t="s">
        <v>198</v>
      </c>
      <c r="C46" s="21">
        <f t="shared" si="1"/>
        <v>232.5</v>
      </c>
      <c r="D46" s="21">
        <f t="shared" si="0"/>
        <v>17.5</v>
      </c>
    </row>
    <row r="47" spans="1:4" x14ac:dyDescent="0.15">
      <c r="A47" s="21">
        <v>46</v>
      </c>
      <c r="B47" s="22" t="s">
        <v>198</v>
      </c>
      <c r="C47" s="21">
        <f t="shared" si="1"/>
        <v>233</v>
      </c>
      <c r="D47" s="21">
        <f t="shared" si="0"/>
        <v>17</v>
      </c>
    </row>
    <row r="48" spans="1:4" x14ac:dyDescent="0.15">
      <c r="A48" s="21">
        <v>47</v>
      </c>
      <c r="B48" s="22" t="s">
        <v>198</v>
      </c>
      <c r="C48" s="21">
        <f t="shared" si="1"/>
        <v>233.5</v>
      </c>
      <c r="D48" s="21">
        <f t="shared" si="0"/>
        <v>16.5</v>
      </c>
    </row>
    <row r="49" spans="1:4" x14ac:dyDescent="0.15">
      <c r="A49" s="21">
        <v>48</v>
      </c>
      <c r="B49" s="22" t="s">
        <v>198</v>
      </c>
      <c r="C49" s="21">
        <f t="shared" si="1"/>
        <v>234</v>
      </c>
      <c r="D49" s="21">
        <f t="shared" si="0"/>
        <v>16</v>
      </c>
    </row>
    <row r="50" spans="1:4" x14ac:dyDescent="0.15">
      <c r="A50" s="21">
        <v>49</v>
      </c>
      <c r="B50" s="22" t="s">
        <v>198</v>
      </c>
      <c r="C50" s="21">
        <f t="shared" si="1"/>
        <v>234.5</v>
      </c>
      <c r="D50" s="21">
        <f t="shared" si="0"/>
        <v>15.5</v>
      </c>
    </row>
    <row r="51" spans="1:4" x14ac:dyDescent="0.15">
      <c r="A51" s="21">
        <v>50</v>
      </c>
      <c r="B51" s="22" t="s">
        <v>198</v>
      </c>
      <c r="C51" s="21">
        <f t="shared" si="1"/>
        <v>235</v>
      </c>
      <c r="D51" s="21">
        <f t="shared" si="0"/>
        <v>15</v>
      </c>
    </row>
    <row r="52" spans="1:4" x14ac:dyDescent="0.15">
      <c r="A52" s="21">
        <v>51</v>
      </c>
      <c r="B52" s="22" t="s">
        <v>198</v>
      </c>
      <c r="C52" s="21">
        <f t="shared" si="1"/>
        <v>235.5</v>
      </c>
      <c r="D52" s="21">
        <f t="shared" si="0"/>
        <v>14.5</v>
      </c>
    </row>
    <row r="53" spans="1:4" x14ac:dyDescent="0.15">
      <c r="A53" s="21">
        <v>52</v>
      </c>
      <c r="B53" s="22" t="s">
        <v>198</v>
      </c>
      <c r="C53" s="21">
        <f t="shared" si="1"/>
        <v>236</v>
      </c>
      <c r="D53" s="21">
        <f t="shared" si="0"/>
        <v>14</v>
      </c>
    </row>
    <row r="54" spans="1:4" x14ac:dyDescent="0.15">
      <c r="A54" s="21">
        <v>53</v>
      </c>
      <c r="B54" s="22" t="s">
        <v>198</v>
      </c>
      <c r="C54" s="21">
        <f t="shared" si="1"/>
        <v>236.5</v>
      </c>
      <c r="D54" s="21">
        <f t="shared" si="0"/>
        <v>13.5</v>
      </c>
    </row>
    <row r="55" spans="1:4" x14ac:dyDescent="0.15">
      <c r="A55" s="21">
        <v>54</v>
      </c>
      <c r="B55" s="22" t="s">
        <v>198</v>
      </c>
      <c r="C55" s="21">
        <f t="shared" si="1"/>
        <v>237</v>
      </c>
      <c r="D55" s="21">
        <f t="shared" si="0"/>
        <v>13</v>
      </c>
    </row>
    <row r="56" spans="1:4" x14ac:dyDescent="0.15">
      <c r="A56" s="21">
        <v>55</v>
      </c>
      <c r="B56" s="22" t="s">
        <v>198</v>
      </c>
      <c r="C56" s="21">
        <f t="shared" si="1"/>
        <v>237.5</v>
      </c>
      <c r="D56" s="21">
        <f t="shared" si="0"/>
        <v>12.5</v>
      </c>
    </row>
    <row r="57" spans="1:4" x14ac:dyDescent="0.15">
      <c r="A57" s="21">
        <v>56</v>
      </c>
      <c r="B57" s="22" t="s">
        <v>198</v>
      </c>
      <c r="C57" s="21">
        <f t="shared" si="1"/>
        <v>238</v>
      </c>
      <c r="D57" s="21">
        <f t="shared" si="0"/>
        <v>12</v>
      </c>
    </row>
    <row r="58" spans="1:4" x14ac:dyDescent="0.15">
      <c r="A58" s="21">
        <v>57</v>
      </c>
      <c r="B58" s="22" t="s">
        <v>198</v>
      </c>
      <c r="C58" s="21">
        <f t="shared" si="1"/>
        <v>238.5</v>
      </c>
      <c r="D58" s="21">
        <f t="shared" si="0"/>
        <v>11.5</v>
      </c>
    </row>
    <row r="59" spans="1:4" x14ac:dyDescent="0.15">
      <c r="A59" s="21">
        <v>58</v>
      </c>
      <c r="B59" s="22" t="s">
        <v>198</v>
      </c>
      <c r="C59" s="21">
        <f t="shared" si="1"/>
        <v>239</v>
      </c>
      <c r="D59" s="21">
        <f t="shared" si="0"/>
        <v>11</v>
      </c>
    </row>
    <row r="60" spans="1:4" x14ac:dyDescent="0.15">
      <c r="A60" s="21">
        <v>59</v>
      </c>
      <c r="B60" s="22" t="s">
        <v>198</v>
      </c>
      <c r="C60" s="21">
        <f t="shared" si="1"/>
        <v>239.5</v>
      </c>
      <c r="D60" s="21">
        <f t="shared" si="0"/>
        <v>10.5</v>
      </c>
    </row>
    <row r="61" spans="1:4" x14ac:dyDescent="0.15">
      <c r="A61" s="21">
        <v>60</v>
      </c>
      <c r="B61" s="22" t="s">
        <v>198</v>
      </c>
      <c r="C61" s="21">
        <f t="shared" si="1"/>
        <v>240</v>
      </c>
      <c r="D61" s="21">
        <f t="shared" si="0"/>
        <v>10</v>
      </c>
    </row>
    <row r="62" spans="1:4" x14ac:dyDescent="0.15">
      <c r="A62" s="21">
        <v>61</v>
      </c>
      <c r="B62" s="22" t="s">
        <v>198</v>
      </c>
      <c r="C62" s="21">
        <f t="shared" si="1"/>
        <v>240.5</v>
      </c>
      <c r="D62" s="21">
        <f t="shared" si="0"/>
        <v>9.5</v>
      </c>
    </row>
    <row r="63" spans="1:4" x14ac:dyDescent="0.15">
      <c r="A63" s="21">
        <v>62</v>
      </c>
      <c r="B63" s="22" t="s">
        <v>198</v>
      </c>
      <c r="C63" s="21">
        <f t="shared" si="1"/>
        <v>241</v>
      </c>
      <c r="D63" s="21">
        <f t="shared" si="0"/>
        <v>9</v>
      </c>
    </row>
    <row r="64" spans="1:4" x14ac:dyDescent="0.15">
      <c r="A64" s="21">
        <v>63</v>
      </c>
      <c r="B64" s="22" t="s">
        <v>198</v>
      </c>
      <c r="C64" s="21">
        <f t="shared" si="1"/>
        <v>241.5</v>
      </c>
      <c r="D64" s="21">
        <f t="shared" si="0"/>
        <v>8.5</v>
      </c>
    </row>
    <row r="65" spans="1:4" x14ac:dyDescent="0.15">
      <c r="A65" s="21">
        <v>64</v>
      </c>
      <c r="B65" s="22" t="s">
        <v>198</v>
      </c>
      <c r="C65" s="21">
        <f t="shared" si="1"/>
        <v>242</v>
      </c>
      <c r="D65" s="21">
        <f t="shared" si="0"/>
        <v>8</v>
      </c>
    </row>
    <row r="66" spans="1:4" x14ac:dyDescent="0.15">
      <c r="A66" s="21">
        <v>65</v>
      </c>
      <c r="B66" s="22" t="s">
        <v>198</v>
      </c>
      <c r="C66" s="21">
        <f t="shared" si="1"/>
        <v>242.5</v>
      </c>
      <c r="D66" s="21">
        <f t="shared" ref="D66:D129" si="2">G$3-C66</f>
        <v>7.5</v>
      </c>
    </row>
    <row r="67" spans="1:4" x14ac:dyDescent="0.15">
      <c r="A67" s="21">
        <v>66</v>
      </c>
      <c r="B67" s="22" t="s">
        <v>198</v>
      </c>
      <c r="C67" s="21">
        <f t="shared" ref="C67:C81" si="3">IF(A67&lt;=10,($G$2+A67*$G$9),IF(A67&lt;=20,($G$2+5+(A67-10)*$G$10),$G$2+15+(A67-20)*$G$11))</f>
        <v>243</v>
      </c>
      <c r="D67" s="21">
        <f t="shared" si="2"/>
        <v>7</v>
      </c>
    </row>
    <row r="68" spans="1:4" x14ac:dyDescent="0.15">
      <c r="A68" s="21">
        <v>67</v>
      </c>
      <c r="B68" s="22" t="s">
        <v>198</v>
      </c>
      <c r="C68" s="21">
        <f t="shared" si="3"/>
        <v>243.5</v>
      </c>
      <c r="D68" s="21">
        <f t="shared" si="2"/>
        <v>6.5</v>
      </c>
    </row>
    <row r="69" spans="1:4" x14ac:dyDescent="0.15">
      <c r="A69" s="21">
        <v>68</v>
      </c>
      <c r="B69" s="22" t="s">
        <v>198</v>
      </c>
      <c r="C69" s="21">
        <f t="shared" si="3"/>
        <v>244</v>
      </c>
      <c r="D69" s="21">
        <f t="shared" si="2"/>
        <v>6</v>
      </c>
    </row>
    <row r="70" spans="1:4" x14ac:dyDescent="0.15">
      <c r="A70" s="21">
        <v>69</v>
      </c>
      <c r="B70" s="22" t="s">
        <v>198</v>
      </c>
      <c r="C70" s="21">
        <f t="shared" si="3"/>
        <v>244.5</v>
      </c>
      <c r="D70" s="21">
        <f t="shared" si="2"/>
        <v>5.5</v>
      </c>
    </row>
    <row r="71" spans="1:4" x14ac:dyDescent="0.15">
      <c r="A71" s="21">
        <v>70</v>
      </c>
      <c r="B71" s="22" t="s">
        <v>198</v>
      </c>
      <c r="C71" s="21">
        <f t="shared" si="3"/>
        <v>245</v>
      </c>
      <c r="D71" s="21">
        <f t="shared" si="2"/>
        <v>5</v>
      </c>
    </row>
    <row r="72" spans="1:4" x14ac:dyDescent="0.15">
      <c r="A72" s="21">
        <v>71</v>
      </c>
      <c r="B72" s="22" t="s">
        <v>198</v>
      </c>
      <c r="C72" s="21">
        <f t="shared" si="3"/>
        <v>245.5</v>
      </c>
      <c r="D72" s="21">
        <f t="shared" si="2"/>
        <v>4.5</v>
      </c>
    </row>
    <row r="73" spans="1:4" x14ac:dyDescent="0.15">
      <c r="A73" s="21">
        <v>72</v>
      </c>
      <c r="B73" s="22" t="s">
        <v>198</v>
      </c>
      <c r="C73" s="21">
        <f t="shared" si="3"/>
        <v>246</v>
      </c>
      <c r="D73" s="21">
        <f t="shared" si="2"/>
        <v>4</v>
      </c>
    </row>
    <row r="74" spans="1:4" x14ac:dyDescent="0.15">
      <c r="A74" s="21">
        <v>73</v>
      </c>
      <c r="B74" s="22" t="s">
        <v>198</v>
      </c>
      <c r="C74" s="21">
        <f t="shared" si="3"/>
        <v>246.5</v>
      </c>
      <c r="D74" s="21">
        <f t="shared" si="2"/>
        <v>3.5</v>
      </c>
    </row>
    <row r="75" spans="1:4" x14ac:dyDescent="0.15">
      <c r="A75" s="21">
        <v>74</v>
      </c>
      <c r="B75" s="22" t="s">
        <v>198</v>
      </c>
      <c r="C75" s="21">
        <f t="shared" si="3"/>
        <v>247</v>
      </c>
      <c r="D75" s="21">
        <f t="shared" si="2"/>
        <v>3</v>
      </c>
    </row>
    <row r="76" spans="1:4" x14ac:dyDescent="0.15">
      <c r="A76" s="21">
        <v>75</v>
      </c>
      <c r="B76" s="22" t="s">
        <v>198</v>
      </c>
      <c r="C76" s="21">
        <f t="shared" si="3"/>
        <v>247.5</v>
      </c>
      <c r="D76" s="21">
        <f t="shared" si="2"/>
        <v>2.5</v>
      </c>
    </row>
    <row r="77" spans="1:4" x14ac:dyDescent="0.15">
      <c r="A77" s="21">
        <v>76</v>
      </c>
      <c r="B77" s="22" t="s">
        <v>198</v>
      </c>
      <c r="C77" s="21">
        <f t="shared" si="3"/>
        <v>248</v>
      </c>
      <c r="D77" s="21">
        <f t="shared" si="2"/>
        <v>2</v>
      </c>
    </row>
    <row r="78" spans="1:4" x14ac:dyDescent="0.15">
      <c r="A78" s="21">
        <v>77</v>
      </c>
      <c r="B78" s="22" t="s">
        <v>198</v>
      </c>
      <c r="C78" s="21">
        <f t="shared" si="3"/>
        <v>248.5</v>
      </c>
      <c r="D78" s="21">
        <f t="shared" si="2"/>
        <v>1.5</v>
      </c>
    </row>
    <row r="79" spans="1:4" x14ac:dyDescent="0.15">
      <c r="A79" s="21">
        <v>78</v>
      </c>
      <c r="B79" s="22" t="s">
        <v>198</v>
      </c>
      <c r="C79" s="21">
        <f t="shared" si="3"/>
        <v>249</v>
      </c>
      <c r="D79" s="21">
        <f t="shared" si="2"/>
        <v>1</v>
      </c>
    </row>
    <row r="80" spans="1:4" x14ac:dyDescent="0.15">
      <c r="A80" s="21">
        <v>79</v>
      </c>
      <c r="B80" s="22" t="s">
        <v>198</v>
      </c>
      <c r="C80" s="21">
        <f t="shared" si="3"/>
        <v>249.5</v>
      </c>
      <c r="D80" s="21">
        <f t="shared" si="2"/>
        <v>0.5</v>
      </c>
    </row>
    <row r="81" spans="1:4" x14ac:dyDescent="0.15">
      <c r="A81" s="21">
        <v>80</v>
      </c>
      <c r="B81" s="22" t="s">
        <v>198</v>
      </c>
      <c r="C81" s="21">
        <f t="shared" si="3"/>
        <v>250</v>
      </c>
      <c r="D81" s="21">
        <f t="shared" si="2"/>
        <v>0</v>
      </c>
    </row>
    <row r="82" spans="1:4" x14ac:dyDescent="0.15">
      <c r="A82" s="21">
        <v>1</v>
      </c>
      <c r="B82" s="22" t="s">
        <v>190</v>
      </c>
      <c r="C82" s="21">
        <f t="shared" ref="C82:C145" si="4">IF(A82&lt;=20,($G$2+A82*$G$16),($G$2+20+(A82-20)*$G$17))</f>
        <v>206</v>
      </c>
      <c r="D82" s="21">
        <f t="shared" si="2"/>
        <v>44</v>
      </c>
    </row>
    <row r="83" spans="1:4" x14ac:dyDescent="0.15">
      <c r="A83" s="21">
        <v>2</v>
      </c>
      <c r="B83" s="22" t="s">
        <v>190</v>
      </c>
      <c r="C83" s="21">
        <f t="shared" si="4"/>
        <v>207</v>
      </c>
      <c r="D83" s="21">
        <f t="shared" si="2"/>
        <v>43</v>
      </c>
    </row>
    <row r="84" spans="1:4" x14ac:dyDescent="0.15">
      <c r="A84" s="21">
        <v>3</v>
      </c>
      <c r="B84" s="22" t="s">
        <v>190</v>
      </c>
      <c r="C84" s="21">
        <f t="shared" si="4"/>
        <v>208</v>
      </c>
      <c r="D84" s="21">
        <f t="shared" si="2"/>
        <v>42</v>
      </c>
    </row>
    <row r="85" spans="1:4" x14ac:dyDescent="0.15">
      <c r="A85" s="21">
        <v>4</v>
      </c>
      <c r="B85" s="22" t="s">
        <v>191</v>
      </c>
      <c r="C85" s="21">
        <f t="shared" si="4"/>
        <v>209</v>
      </c>
      <c r="D85" s="21">
        <f t="shared" si="2"/>
        <v>41</v>
      </c>
    </row>
    <row r="86" spans="1:4" x14ac:dyDescent="0.15">
      <c r="A86" s="21">
        <v>5</v>
      </c>
      <c r="B86" s="22" t="s">
        <v>191</v>
      </c>
      <c r="C86" s="21">
        <f t="shared" si="4"/>
        <v>210</v>
      </c>
      <c r="D86" s="21">
        <f t="shared" si="2"/>
        <v>40</v>
      </c>
    </row>
    <row r="87" spans="1:4" x14ac:dyDescent="0.15">
      <c r="A87" s="21">
        <v>6</v>
      </c>
      <c r="B87" s="22" t="s">
        <v>191</v>
      </c>
      <c r="C87" s="21">
        <f t="shared" si="4"/>
        <v>211</v>
      </c>
      <c r="D87" s="21">
        <f t="shared" si="2"/>
        <v>39</v>
      </c>
    </row>
    <row r="88" spans="1:4" x14ac:dyDescent="0.15">
      <c r="A88" s="21">
        <v>7</v>
      </c>
      <c r="B88" s="22" t="s">
        <v>191</v>
      </c>
      <c r="C88" s="21">
        <f t="shared" si="4"/>
        <v>212</v>
      </c>
      <c r="D88" s="21">
        <f t="shared" si="2"/>
        <v>38</v>
      </c>
    </row>
    <row r="89" spans="1:4" x14ac:dyDescent="0.15">
      <c r="A89" s="21">
        <v>8</v>
      </c>
      <c r="B89" s="22" t="s">
        <v>192</v>
      </c>
      <c r="C89" s="21">
        <f t="shared" si="4"/>
        <v>213</v>
      </c>
      <c r="D89" s="21">
        <f t="shared" si="2"/>
        <v>37</v>
      </c>
    </row>
    <row r="90" spans="1:4" x14ac:dyDescent="0.15">
      <c r="A90" s="21">
        <v>9</v>
      </c>
      <c r="B90" s="22" t="s">
        <v>193</v>
      </c>
      <c r="C90" s="21">
        <f t="shared" si="4"/>
        <v>214</v>
      </c>
      <c r="D90" s="21">
        <f t="shared" si="2"/>
        <v>36</v>
      </c>
    </row>
    <row r="91" spans="1:4" x14ac:dyDescent="0.15">
      <c r="A91" s="21">
        <v>10</v>
      </c>
      <c r="B91" s="22" t="s">
        <v>190</v>
      </c>
      <c r="C91" s="21">
        <f t="shared" si="4"/>
        <v>215</v>
      </c>
      <c r="D91" s="21">
        <f t="shared" si="2"/>
        <v>35</v>
      </c>
    </row>
    <row r="92" spans="1:4" x14ac:dyDescent="0.15">
      <c r="A92" s="21">
        <v>11</v>
      </c>
      <c r="B92" s="22" t="s">
        <v>193</v>
      </c>
      <c r="C92" s="21">
        <f t="shared" si="4"/>
        <v>216</v>
      </c>
      <c r="D92" s="21">
        <f t="shared" si="2"/>
        <v>34</v>
      </c>
    </row>
    <row r="93" spans="1:4" x14ac:dyDescent="0.15">
      <c r="A93" s="21">
        <v>12</v>
      </c>
      <c r="B93" s="22" t="s">
        <v>191</v>
      </c>
      <c r="C93" s="21">
        <f t="shared" si="4"/>
        <v>217</v>
      </c>
      <c r="D93" s="21">
        <f t="shared" si="2"/>
        <v>33</v>
      </c>
    </row>
    <row r="94" spans="1:4" x14ac:dyDescent="0.15">
      <c r="A94" s="21">
        <v>13</v>
      </c>
      <c r="B94" s="22" t="s">
        <v>193</v>
      </c>
      <c r="C94" s="21">
        <f t="shared" si="4"/>
        <v>218</v>
      </c>
      <c r="D94" s="21">
        <f t="shared" si="2"/>
        <v>32</v>
      </c>
    </row>
    <row r="95" spans="1:4" x14ac:dyDescent="0.15">
      <c r="A95" s="21">
        <v>14</v>
      </c>
      <c r="B95" s="22" t="s">
        <v>193</v>
      </c>
      <c r="C95" s="21">
        <f t="shared" si="4"/>
        <v>219</v>
      </c>
      <c r="D95" s="21">
        <f t="shared" si="2"/>
        <v>31</v>
      </c>
    </row>
    <row r="96" spans="1:4" x14ac:dyDescent="0.15">
      <c r="A96" s="21">
        <v>15</v>
      </c>
      <c r="B96" s="22" t="s">
        <v>192</v>
      </c>
      <c r="C96" s="21">
        <f t="shared" si="4"/>
        <v>220</v>
      </c>
      <c r="D96" s="21">
        <f t="shared" si="2"/>
        <v>30</v>
      </c>
    </row>
    <row r="97" spans="1:4" x14ac:dyDescent="0.15">
      <c r="A97" s="21">
        <v>16</v>
      </c>
      <c r="B97" s="22" t="s">
        <v>190</v>
      </c>
      <c r="C97" s="21">
        <f t="shared" si="4"/>
        <v>221</v>
      </c>
      <c r="D97" s="21">
        <f t="shared" si="2"/>
        <v>29</v>
      </c>
    </row>
    <row r="98" spans="1:4" x14ac:dyDescent="0.15">
      <c r="A98" s="21">
        <v>17</v>
      </c>
      <c r="B98" s="22" t="s">
        <v>194</v>
      </c>
      <c r="C98" s="21">
        <f t="shared" si="4"/>
        <v>222</v>
      </c>
      <c r="D98" s="21">
        <f t="shared" si="2"/>
        <v>28</v>
      </c>
    </row>
    <row r="99" spans="1:4" x14ac:dyDescent="0.15">
      <c r="A99" s="21">
        <v>18</v>
      </c>
      <c r="B99" s="22" t="s">
        <v>191</v>
      </c>
      <c r="C99" s="21">
        <f t="shared" si="4"/>
        <v>223</v>
      </c>
      <c r="D99" s="21">
        <f t="shared" si="2"/>
        <v>27</v>
      </c>
    </row>
    <row r="100" spans="1:4" x14ac:dyDescent="0.15">
      <c r="A100" s="21">
        <v>19</v>
      </c>
      <c r="B100" s="22" t="s">
        <v>191</v>
      </c>
      <c r="C100" s="21">
        <f t="shared" si="4"/>
        <v>224</v>
      </c>
      <c r="D100" s="21">
        <f t="shared" si="2"/>
        <v>26</v>
      </c>
    </row>
    <row r="101" spans="1:4" x14ac:dyDescent="0.15">
      <c r="A101" s="21">
        <v>20</v>
      </c>
      <c r="B101" s="22" t="s">
        <v>195</v>
      </c>
      <c r="C101" s="21">
        <f t="shared" si="4"/>
        <v>225</v>
      </c>
      <c r="D101" s="21">
        <f t="shared" si="2"/>
        <v>25</v>
      </c>
    </row>
    <row r="102" spans="1:4" x14ac:dyDescent="0.15">
      <c r="A102" s="21">
        <v>21</v>
      </c>
      <c r="B102" s="22" t="s">
        <v>191</v>
      </c>
      <c r="C102" s="21">
        <f t="shared" si="4"/>
        <v>224.5</v>
      </c>
      <c r="D102" s="21">
        <f t="shared" si="2"/>
        <v>25.5</v>
      </c>
    </row>
    <row r="103" spans="1:4" x14ac:dyDescent="0.15">
      <c r="A103" s="21">
        <v>22</v>
      </c>
      <c r="B103" s="22" t="s">
        <v>196</v>
      </c>
      <c r="C103" s="21">
        <f t="shared" si="4"/>
        <v>224</v>
      </c>
      <c r="D103" s="21">
        <f t="shared" si="2"/>
        <v>26</v>
      </c>
    </row>
    <row r="104" spans="1:4" x14ac:dyDescent="0.15">
      <c r="A104" s="21">
        <v>23</v>
      </c>
      <c r="B104" s="22" t="s">
        <v>191</v>
      </c>
      <c r="C104" s="21">
        <f t="shared" si="4"/>
        <v>223.5</v>
      </c>
      <c r="D104" s="21">
        <f t="shared" si="2"/>
        <v>26.5</v>
      </c>
    </row>
    <row r="105" spans="1:4" x14ac:dyDescent="0.15">
      <c r="A105" s="21">
        <v>24</v>
      </c>
      <c r="B105" s="22" t="s">
        <v>195</v>
      </c>
      <c r="C105" s="21">
        <f t="shared" si="4"/>
        <v>223</v>
      </c>
      <c r="D105" s="21">
        <f t="shared" si="2"/>
        <v>27</v>
      </c>
    </row>
    <row r="106" spans="1:4" x14ac:dyDescent="0.15">
      <c r="A106" s="21">
        <v>25</v>
      </c>
      <c r="B106" s="22" t="s">
        <v>191</v>
      </c>
      <c r="C106" s="21">
        <f t="shared" si="4"/>
        <v>222.5</v>
      </c>
      <c r="D106" s="21">
        <f t="shared" si="2"/>
        <v>27.5</v>
      </c>
    </row>
    <row r="107" spans="1:4" x14ac:dyDescent="0.15">
      <c r="A107" s="21">
        <v>26</v>
      </c>
      <c r="B107" s="22" t="s">
        <v>190</v>
      </c>
      <c r="C107" s="21">
        <f t="shared" si="4"/>
        <v>222</v>
      </c>
      <c r="D107" s="21">
        <f t="shared" si="2"/>
        <v>28</v>
      </c>
    </row>
    <row r="108" spans="1:4" x14ac:dyDescent="0.15">
      <c r="A108" s="21">
        <v>27</v>
      </c>
      <c r="B108" s="22" t="s">
        <v>191</v>
      </c>
      <c r="C108" s="21">
        <f t="shared" si="4"/>
        <v>221.5</v>
      </c>
      <c r="D108" s="21">
        <f t="shared" si="2"/>
        <v>28.5</v>
      </c>
    </row>
    <row r="109" spans="1:4" x14ac:dyDescent="0.15">
      <c r="A109" s="21">
        <v>28</v>
      </c>
      <c r="B109" s="22" t="s">
        <v>190</v>
      </c>
      <c r="C109" s="21">
        <f t="shared" si="4"/>
        <v>221</v>
      </c>
      <c r="D109" s="21">
        <f t="shared" si="2"/>
        <v>29</v>
      </c>
    </row>
    <row r="110" spans="1:4" x14ac:dyDescent="0.15">
      <c r="A110" s="21">
        <v>29</v>
      </c>
      <c r="B110" s="22" t="s">
        <v>190</v>
      </c>
      <c r="C110" s="21">
        <f t="shared" si="4"/>
        <v>220.5</v>
      </c>
      <c r="D110" s="21">
        <f t="shared" si="2"/>
        <v>29.5</v>
      </c>
    </row>
    <row r="111" spans="1:4" x14ac:dyDescent="0.15">
      <c r="A111" s="21">
        <v>30</v>
      </c>
      <c r="B111" s="22" t="s">
        <v>191</v>
      </c>
      <c r="C111" s="21">
        <f t="shared" si="4"/>
        <v>220</v>
      </c>
      <c r="D111" s="21">
        <f t="shared" si="2"/>
        <v>30</v>
      </c>
    </row>
    <row r="112" spans="1:4" x14ac:dyDescent="0.15">
      <c r="A112" s="21">
        <v>31</v>
      </c>
      <c r="B112" s="22" t="s">
        <v>191</v>
      </c>
      <c r="C112" s="21">
        <f t="shared" si="4"/>
        <v>219.5</v>
      </c>
      <c r="D112" s="21">
        <f t="shared" si="2"/>
        <v>30.5</v>
      </c>
    </row>
    <row r="113" spans="1:4" x14ac:dyDescent="0.15">
      <c r="A113" s="21">
        <v>32</v>
      </c>
      <c r="B113" s="22" t="s">
        <v>191</v>
      </c>
      <c r="C113" s="21">
        <f t="shared" si="4"/>
        <v>219</v>
      </c>
      <c r="D113" s="21">
        <f t="shared" si="2"/>
        <v>31</v>
      </c>
    </row>
    <row r="114" spans="1:4" x14ac:dyDescent="0.15">
      <c r="A114" s="21">
        <v>33</v>
      </c>
      <c r="B114" s="22" t="s">
        <v>191</v>
      </c>
      <c r="C114" s="21">
        <f t="shared" si="4"/>
        <v>218.5</v>
      </c>
      <c r="D114" s="21">
        <f t="shared" si="2"/>
        <v>31.5</v>
      </c>
    </row>
    <row r="115" spans="1:4" x14ac:dyDescent="0.15">
      <c r="A115" s="21">
        <v>34</v>
      </c>
      <c r="B115" s="22" t="s">
        <v>191</v>
      </c>
      <c r="C115" s="21">
        <f t="shared" si="4"/>
        <v>218</v>
      </c>
      <c r="D115" s="21">
        <f t="shared" si="2"/>
        <v>32</v>
      </c>
    </row>
    <row r="116" spans="1:4" x14ac:dyDescent="0.15">
      <c r="A116" s="21">
        <v>35</v>
      </c>
      <c r="B116" s="22" t="s">
        <v>193</v>
      </c>
      <c r="C116" s="21">
        <f t="shared" si="4"/>
        <v>217.5</v>
      </c>
      <c r="D116" s="21">
        <f t="shared" si="2"/>
        <v>32.5</v>
      </c>
    </row>
    <row r="117" spans="1:4" x14ac:dyDescent="0.15">
      <c r="A117" s="21">
        <v>36</v>
      </c>
      <c r="B117" s="22" t="s">
        <v>191</v>
      </c>
      <c r="C117" s="21">
        <f t="shared" si="4"/>
        <v>217</v>
      </c>
      <c r="D117" s="21">
        <f t="shared" si="2"/>
        <v>33</v>
      </c>
    </row>
    <row r="118" spans="1:4" x14ac:dyDescent="0.15">
      <c r="A118" s="21">
        <v>37</v>
      </c>
      <c r="B118" s="22" t="s">
        <v>192</v>
      </c>
      <c r="C118" s="21">
        <f t="shared" si="4"/>
        <v>216.5</v>
      </c>
      <c r="D118" s="21">
        <f t="shared" si="2"/>
        <v>33.5</v>
      </c>
    </row>
    <row r="119" spans="1:4" x14ac:dyDescent="0.15">
      <c r="A119" s="21">
        <v>38</v>
      </c>
      <c r="B119" s="22" t="s">
        <v>192</v>
      </c>
      <c r="C119" s="21">
        <f t="shared" si="4"/>
        <v>216</v>
      </c>
      <c r="D119" s="21">
        <f t="shared" si="2"/>
        <v>34</v>
      </c>
    </row>
    <row r="120" spans="1:4" x14ac:dyDescent="0.15">
      <c r="A120" s="21">
        <v>39</v>
      </c>
      <c r="B120" s="22" t="s">
        <v>192</v>
      </c>
      <c r="C120" s="21">
        <f t="shared" si="4"/>
        <v>215.5</v>
      </c>
      <c r="D120" s="21">
        <f t="shared" si="2"/>
        <v>34.5</v>
      </c>
    </row>
    <row r="121" spans="1:4" x14ac:dyDescent="0.15">
      <c r="A121" s="21">
        <v>40</v>
      </c>
      <c r="B121" s="22" t="s">
        <v>197</v>
      </c>
      <c r="C121" s="21">
        <f t="shared" si="4"/>
        <v>215</v>
      </c>
      <c r="D121" s="21">
        <f t="shared" si="2"/>
        <v>35</v>
      </c>
    </row>
    <row r="122" spans="1:4" x14ac:dyDescent="0.15">
      <c r="A122" s="21">
        <v>41</v>
      </c>
      <c r="B122" s="22" t="s">
        <v>191</v>
      </c>
      <c r="C122" s="21">
        <f t="shared" si="4"/>
        <v>214.5</v>
      </c>
      <c r="D122" s="21">
        <f t="shared" si="2"/>
        <v>35.5</v>
      </c>
    </row>
    <row r="123" spans="1:4" x14ac:dyDescent="0.15">
      <c r="A123" s="21">
        <v>42</v>
      </c>
      <c r="B123" s="22" t="s">
        <v>193</v>
      </c>
      <c r="C123" s="21">
        <f t="shared" si="4"/>
        <v>214</v>
      </c>
      <c r="D123" s="21">
        <f t="shared" si="2"/>
        <v>36</v>
      </c>
    </row>
    <row r="124" spans="1:4" x14ac:dyDescent="0.15">
      <c r="A124" s="21">
        <v>43</v>
      </c>
      <c r="B124" s="22" t="s">
        <v>191</v>
      </c>
      <c r="C124" s="21">
        <f t="shared" si="4"/>
        <v>213.5</v>
      </c>
      <c r="D124" s="21">
        <f t="shared" si="2"/>
        <v>36.5</v>
      </c>
    </row>
    <row r="125" spans="1:4" x14ac:dyDescent="0.15">
      <c r="A125" s="21">
        <v>44</v>
      </c>
      <c r="B125" s="22" t="s">
        <v>191</v>
      </c>
      <c r="C125" s="21">
        <f t="shared" si="4"/>
        <v>213</v>
      </c>
      <c r="D125" s="21">
        <f t="shared" si="2"/>
        <v>37</v>
      </c>
    </row>
    <row r="126" spans="1:4" x14ac:dyDescent="0.15">
      <c r="A126" s="21">
        <v>45</v>
      </c>
      <c r="B126" s="22" t="s">
        <v>190</v>
      </c>
      <c r="C126" s="21">
        <f t="shared" si="4"/>
        <v>212.5</v>
      </c>
      <c r="D126" s="21">
        <f t="shared" si="2"/>
        <v>37.5</v>
      </c>
    </row>
    <row r="127" spans="1:4" x14ac:dyDescent="0.15">
      <c r="A127" s="21">
        <v>46</v>
      </c>
      <c r="B127" s="22" t="s">
        <v>195</v>
      </c>
      <c r="C127" s="21">
        <f t="shared" si="4"/>
        <v>212</v>
      </c>
      <c r="D127" s="21">
        <f t="shared" si="2"/>
        <v>38</v>
      </c>
    </row>
    <row r="128" spans="1:4" x14ac:dyDescent="0.15">
      <c r="A128" s="21">
        <v>47</v>
      </c>
      <c r="B128" s="22" t="s">
        <v>195</v>
      </c>
      <c r="C128" s="21">
        <f t="shared" si="4"/>
        <v>211.5</v>
      </c>
      <c r="D128" s="21">
        <f t="shared" si="2"/>
        <v>38.5</v>
      </c>
    </row>
    <row r="129" spans="1:4" x14ac:dyDescent="0.15">
      <c r="A129" s="21">
        <v>48</v>
      </c>
      <c r="B129" s="22" t="s">
        <v>190</v>
      </c>
      <c r="C129" s="21">
        <f t="shared" si="4"/>
        <v>211</v>
      </c>
      <c r="D129" s="21">
        <f t="shared" si="2"/>
        <v>39</v>
      </c>
    </row>
    <row r="130" spans="1:4" x14ac:dyDescent="0.15">
      <c r="A130" s="21">
        <v>49</v>
      </c>
      <c r="B130" s="22" t="s">
        <v>191</v>
      </c>
      <c r="C130" s="21">
        <f t="shared" si="4"/>
        <v>210.5</v>
      </c>
      <c r="D130" s="21">
        <f t="shared" ref="D130:D172" si="5">G$3-C130</f>
        <v>39.5</v>
      </c>
    </row>
    <row r="131" spans="1:4" x14ac:dyDescent="0.15">
      <c r="A131" s="21">
        <v>50</v>
      </c>
      <c r="B131" s="22" t="s">
        <v>191</v>
      </c>
      <c r="C131" s="21">
        <f t="shared" si="4"/>
        <v>210</v>
      </c>
      <c r="D131" s="21">
        <f t="shared" si="5"/>
        <v>40</v>
      </c>
    </row>
    <row r="132" spans="1:4" x14ac:dyDescent="0.15">
      <c r="A132" s="21">
        <v>51</v>
      </c>
      <c r="B132" s="22" t="s">
        <v>193</v>
      </c>
      <c r="C132" s="21">
        <f t="shared" si="4"/>
        <v>209.5</v>
      </c>
      <c r="D132" s="21">
        <f t="shared" si="5"/>
        <v>40.5</v>
      </c>
    </row>
    <row r="133" spans="1:4" x14ac:dyDescent="0.15">
      <c r="A133" s="21">
        <v>52</v>
      </c>
      <c r="B133" s="22" t="s">
        <v>195</v>
      </c>
      <c r="C133" s="21">
        <f t="shared" si="4"/>
        <v>209</v>
      </c>
      <c r="D133" s="21">
        <f t="shared" si="5"/>
        <v>41</v>
      </c>
    </row>
    <row r="134" spans="1:4" x14ac:dyDescent="0.15">
      <c r="A134" s="21">
        <v>53</v>
      </c>
      <c r="B134" s="22" t="s">
        <v>193</v>
      </c>
      <c r="C134" s="21">
        <f t="shared" si="4"/>
        <v>208.5</v>
      </c>
      <c r="D134" s="21">
        <f t="shared" si="5"/>
        <v>41.5</v>
      </c>
    </row>
    <row r="135" spans="1:4" x14ac:dyDescent="0.15">
      <c r="A135" s="21">
        <v>54</v>
      </c>
      <c r="B135" s="22" t="s">
        <v>195</v>
      </c>
      <c r="C135" s="21">
        <f t="shared" si="4"/>
        <v>208</v>
      </c>
      <c r="D135" s="21">
        <f t="shared" si="5"/>
        <v>42</v>
      </c>
    </row>
    <row r="136" spans="1:4" x14ac:dyDescent="0.15">
      <c r="A136" s="21">
        <v>55</v>
      </c>
      <c r="B136" s="22" t="s">
        <v>195</v>
      </c>
      <c r="C136" s="21">
        <f t="shared" si="4"/>
        <v>207.5</v>
      </c>
      <c r="D136" s="21">
        <f t="shared" si="5"/>
        <v>42.5</v>
      </c>
    </row>
    <row r="137" spans="1:4" x14ac:dyDescent="0.15">
      <c r="A137" s="21">
        <v>56</v>
      </c>
      <c r="B137" s="22" t="s">
        <v>193</v>
      </c>
      <c r="C137" s="21">
        <f t="shared" si="4"/>
        <v>207</v>
      </c>
      <c r="D137" s="21">
        <f t="shared" si="5"/>
        <v>43</v>
      </c>
    </row>
    <row r="138" spans="1:4" x14ac:dyDescent="0.15">
      <c r="A138" s="21">
        <v>57</v>
      </c>
      <c r="B138" s="22" t="s">
        <v>190</v>
      </c>
      <c r="C138" s="21">
        <f t="shared" si="4"/>
        <v>206.5</v>
      </c>
      <c r="D138" s="21">
        <f t="shared" si="5"/>
        <v>43.5</v>
      </c>
    </row>
    <row r="139" spans="1:4" x14ac:dyDescent="0.15">
      <c r="A139" s="21">
        <v>58</v>
      </c>
      <c r="B139" s="22" t="s">
        <v>195</v>
      </c>
      <c r="C139" s="21">
        <f t="shared" si="4"/>
        <v>206</v>
      </c>
      <c r="D139" s="21">
        <f t="shared" si="5"/>
        <v>44</v>
      </c>
    </row>
    <row r="140" spans="1:4" x14ac:dyDescent="0.15">
      <c r="A140" s="21">
        <v>59</v>
      </c>
      <c r="B140" s="22" t="s">
        <v>191</v>
      </c>
      <c r="C140" s="21">
        <f t="shared" si="4"/>
        <v>205.5</v>
      </c>
      <c r="D140" s="21">
        <f t="shared" si="5"/>
        <v>44.5</v>
      </c>
    </row>
    <row r="141" spans="1:4" x14ac:dyDescent="0.15">
      <c r="A141" s="21">
        <v>60</v>
      </c>
      <c r="B141" s="22" t="s">
        <v>190</v>
      </c>
      <c r="C141" s="21">
        <f t="shared" si="4"/>
        <v>205</v>
      </c>
      <c r="D141" s="21">
        <f t="shared" si="5"/>
        <v>45</v>
      </c>
    </row>
    <row r="142" spans="1:4" x14ac:dyDescent="0.15">
      <c r="A142" s="21">
        <v>61</v>
      </c>
      <c r="B142" s="22" t="s">
        <v>190</v>
      </c>
      <c r="C142" s="21">
        <f t="shared" si="4"/>
        <v>204.5</v>
      </c>
      <c r="D142" s="21">
        <f t="shared" si="5"/>
        <v>45.5</v>
      </c>
    </row>
    <row r="143" spans="1:4" x14ac:dyDescent="0.15">
      <c r="A143" s="21">
        <v>62</v>
      </c>
      <c r="B143" s="22" t="s">
        <v>190</v>
      </c>
      <c r="C143" s="21">
        <f t="shared" si="4"/>
        <v>204</v>
      </c>
      <c r="D143" s="21">
        <f t="shared" si="5"/>
        <v>46</v>
      </c>
    </row>
    <row r="144" spans="1:4" x14ac:dyDescent="0.15">
      <c r="A144" s="21">
        <v>63</v>
      </c>
      <c r="B144" s="22" t="s">
        <v>190</v>
      </c>
      <c r="C144" s="21">
        <f t="shared" si="4"/>
        <v>203.5</v>
      </c>
      <c r="D144" s="21">
        <f t="shared" si="5"/>
        <v>46.5</v>
      </c>
    </row>
    <row r="145" spans="1:4" x14ac:dyDescent="0.15">
      <c r="A145" s="21">
        <v>64</v>
      </c>
      <c r="B145" s="22" t="s">
        <v>190</v>
      </c>
      <c r="C145" s="21">
        <f t="shared" si="4"/>
        <v>203</v>
      </c>
      <c r="D145" s="21">
        <f t="shared" si="5"/>
        <v>47</v>
      </c>
    </row>
    <row r="146" spans="1:4" x14ac:dyDescent="0.15">
      <c r="A146" s="21">
        <v>65</v>
      </c>
      <c r="B146" s="22" t="s">
        <v>190</v>
      </c>
      <c r="C146" s="21">
        <f t="shared" ref="C146:C172" si="6">IF(A146&lt;=20,($G$2+A146*$G$16),($G$2+20+(A146-20)*$G$17))</f>
        <v>202.5</v>
      </c>
      <c r="D146" s="21">
        <f t="shared" si="5"/>
        <v>47.5</v>
      </c>
    </row>
    <row r="147" spans="1:4" x14ac:dyDescent="0.15">
      <c r="A147" s="21">
        <v>66</v>
      </c>
      <c r="B147" s="22" t="s">
        <v>193</v>
      </c>
      <c r="C147" s="21">
        <f t="shared" si="6"/>
        <v>202</v>
      </c>
      <c r="D147" s="21">
        <f t="shared" si="5"/>
        <v>48</v>
      </c>
    </row>
    <row r="148" spans="1:4" x14ac:dyDescent="0.15">
      <c r="A148" s="21">
        <v>67</v>
      </c>
      <c r="B148" s="22" t="s">
        <v>192</v>
      </c>
      <c r="C148" s="21">
        <f t="shared" si="6"/>
        <v>201.5</v>
      </c>
      <c r="D148" s="21">
        <f t="shared" si="5"/>
        <v>48.5</v>
      </c>
    </row>
    <row r="149" spans="1:4" x14ac:dyDescent="0.15">
      <c r="A149" s="21">
        <v>68</v>
      </c>
      <c r="B149" s="22" t="s">
        <v>191</v>
      </c>
      <c r="C149" s="21">
        <f t="shared" si="6"/>
        <v>201</v>
      </c>
      <c r="D149" s="21">
        <f t="shared" si="5"/>
        <v>49</v>
      </c>
    </row>
    <row r="150" spans="1:4" x14ac:dyDescent="0.15">
      <c r="A150" s="21">
        <v>69</v>
      </c>
      <c r="B150" s="22" t="s">
        <v>190</v>
      </c>
      <c r="C150" s="21">
        <f t="shared" si="6"/>
        <v>200.5</v>
      </c>
      <c r="D150" s="21">
        <f t="shared" si="5"/>
        <v>49.5</v>
      </c>
    </row>
    <row r="151" spans="1:4" x14ac:dyDescent="0.15">
      <c r="A151" s="21">
        <v>70</v>
      </c>
      <c r="B151" s="22" t="s">
        <v>192</v>
      </c>
      <c r="C151" s="21">
        <f t="shared" si="6"/>
        <v>200</v>
      </c>
      <c r="D151" s="21">
        <f t="shared" si="5"/>
        <v>50</v>
      </c>
    </row>
    <row r="152" spans="1:4" x14ac:dyDescent="0.15">
      <c r="A152" s="21">
        <v>71</v>
      </c>
      <c r="B152" s="22" t="s">
        <v>191</v>
      </c>
      <c r="C152" s="21">
        <f t="shared" si="6"/>
        <v>199.5</v>
      </c>
      <c r="D152" s="21">
        <f t="shared" si="5"/>
        <v>50.5</v>
      </c>
    </row>
    <row r="153" spans="1:4" x14ac:dyDescent="0.15">
      <c r="A153" s="21">
        <v>72</v>
      </c>
      <c r="B153" s="22" t="s">
        <v>190</v>
      </c>
      <c r="C153" s="21">
        <f t="shared" si="6"/>
        <v>199</v>
      </c>
      <c r="D153" s="21">
        <f t="shared" si="5"/>
        <v>51</v>
      </c>
    </row>
    <row r="154" spans="1:4" x14ac:dyDescent="0.15">
      <c r="A154" s="21">
        <v>73</v>
      </c>
      <c r="B154" s="22" t="s">
        <v>190</v>
      </c>
      <c r="C154" s="21">
        <f t="shared" si="6"/>
        <v>198.5</v>
      </c>
      <c r="D154" s="21">
        <f t="shared" si="5"/>
        <v>51.5</v>
      </c>
    </row>
    <row r="155" spans="1:4" x14ac:dyDescent="0.15">
      <c r="A155" s="21">
        <v>74</v>
      </c>
      <c r="B155" s="22" t="s">
        <v>193</v>
      </c>
      <c r="C155" s="21">
        <f t="shared" si="6"/>
        <v>198</v>
      </c>
      <c r="D155" s="21">
        <f t="shared" si="5"/>
        <v>52</v>
      </c>
    </row>
    <row r="156" spans="1:4" x14ac:dyDescent="0.15">
      <c r="A156" s="21">
        <v>75</v>
      </c>
      <c r="B156" s="22" t="s">
        <v>191</v>
      </c>
      <c r="C156" s="21">
        <f t="shared" si="6"/>
        <v>197.5</v>
      </c>
      <c r="D156" s="21">
        <f t="shared" si="5"/>
        <v>52.5</v>
      </c>
    </row>
    <row r="157" spans="1:4" x14ac:dyDescent="0.15">
      <c r="A157" s="21">
        <v>76</v>
      </c>
      <c r="B157" s="22" t="s">
        <v>195</v>
      </c>
      <c r="C157" s="21">
        <f t="shared" si="6"/>
        <v>197</v>
      </c>
      <c r="D157" s="21">
        <f t="shared" si="5"/>
        <v>53</v>
      </c>
    </row>
    <row r="158" spans="1:4" x14ac:dyDescent="0.15">
      <c r="A158" s="21">
        <v>77</v>
      </c>
      <c r="B158" s="22" t="s">
        <v>191</v>
      </c>
      <c r="C158" s="21">
        <f t="shared" si="6"/>
        <v>196.5</v>
      </c>
      <c r="D158" s="21">
        <f t="shared" si="5"/>
        <v>53.5</v>
      </c>
    </row>
    <row r="159" spans="1:4" x14ac:dyDescent="0.15">
      <c r="A159" s="21">
        <v>78</v>
      </c>
      <c r="B159" s="22" t="s">
        <v>191</v>
      </c>
      <c r="C159" s="21">
        <f t="shared" si="6"/>
        <v>196</v>
      </c>
      <c r="D159" s="21">
        <f t="shared" si="5"/>
        <v>54</v>
      </c>
    </row>
    <row r="160" spans="1:4" x14ac:dyDescent="0.15">
      <c r="A160" s="21">
        <v>79</v>
      </c>
      <c r="B160" s="22" t="s">
        <v>196</v>
      </c>
      <c r="C160" s="21">
        <f t="shared" si="6"/>
        <v>195.5</v>
      </c>
      <c r="D160" s="21">
        <f t="shared" si="5"/>
        <v>54.5</v>
      </c>
    </row>
    <row r="161" spans="1:4" x14ac:dyDescent="0.15">
      <c r="A161" s="21">
        <v>80</v>
      </c>
      <c r="B161" s="22" t="s">
        <v>197</v>
      </c>
      <c r="C161" s="21">
        <f t="shared" si="6"/>
        <v>195</v>
      </c>
      <c r="D161" s="21">
        <f t="shared" si="5"/>
        <v>55</v>
      </c>
    </row>
    <row r="162" spans="1:4" x14ac:dyDescent="0.15">
      <c r="A162" s="21">
        <v>81</v>
      </c>
      <c r="B162" s="22" t="s">
        <v>190</v>
      </c>
      <c r="C162" s="21">
        <f t="shared" si="6"/>
        <v>194.5</v>
      </c>
      <c r="D162" s="21">
        <f t="shared" si="5"/>
        <v>55.5</v>
      </c>
    </row>
    <row r="163" spans="1:4" x14ac:dyDescent="0.15">
      <c r="A163" s="21">
        <v>82</v>
      </c>
      <c r="B163" s="22" t="s">
        <v>191</v>
      </c>
      <c r="C163" s="21">
        <f t="shared" si="6"/>
        <v>194</v>
      </c>
      <c r="D163" s="21">
        <f t="shared" si="5"/>
        <v>56</v>
      </c>
    </row>
    <row r="164" spans="1:4" x14ac:dyDescent="0.15">
      <c r="A164" s="21">
        <v>83</v>
      </c>
      <c r="B164" s="22" t="s">
        <v>191</v>
      </c>
      <c r="C164" s="21">
        <f t="shared" si="6"/>
        <v>193.5</v>
      </c>
      <c r="D164" s="21">
        <f t="shared" si="5"/>
        <v>56.5</v>
      </c>
    </row>
    <row r="165" spans="1:4" x14ac:dyDescent="0.15">
      <c r="A165" s="21">
        <v>84</v>
      </c>
      <c r="B165" s="22" t="s">
        <v>190</v>
      </c>
      <c r="C165" s="21">
        <f t="shared" si="6"/>
        <v>193</v>
      </c>
      <c r="D165" s="21">
        <f t="shared" si="5"/>
        <v>57</v>
      </c>
    </row>
    <row r="166" spans="1:4" x14ac:dyDescent="0.15">
      <c r="A166" s="21">
        <v>85</v>
      </c>
      <c r="B166" s="22" t="s">
        <v>195</v>
      </c>
      <c r="C166" s="21">
        <f t="shared" si="6"/>
        <v>192.5</v>
      </c>
      <c r="D166" s="21">
        <f t="shared" si="5"/>
        <v>57.5</v>
      </c>
    </row>
    <row r="167" spans="1:4" x14ac:dyDescent="0.15">
      <c r="A167" s="21">
        <v>86</v>
      </c>
      <c r="B167" s="22" t="s">
        <v>190</v>
      </c>
      <c r="C167" s="21">
        <f t="shared" si="6"/>
        <v>192</v>
      </c>
      <c r="D167" s="21">
        <f t="shared" si="5"/>
        <v>58</v>
      </c>
    </row>
    <row r="168" spans="1:4" x14ac:dyDescent="0.15">
      <c r="A168" s="21">
        <v>87</v>
      </c>
      <c r="B168" s="22" t="s">
        <v>191</v>
      </c>
      <c r="C168" s="21">
        <f t="shared" si="6"/>
        <v>191.5</v>
      </c>
      <c r="D168" s="21">
        <f t="shared" si="5"/>
        <v>58.5</v>
      </c>
    </row>
    <row r="169" spans="1:4" x14ac:dyDescent="0.15">
      <c r="A169" s="21">
        <v>88</v>
      </c>
      <c r="B169" s="22" t="s">
        <v>191</v>
      </c>
      <c r="C169" s="21">
        <f t="shared" si="6"/>
        <v>191</v>
      </c>
      <c r="D169" s="21">
        <f t="shared" si="5"/>
        <v>59</v>
      </c>
    </row>
    <row r="170" spans="1:4" x14ac:dyDescent="0.15">
      <c r="A170" s="21">
        <v>89</v>
      </c>
      <c r="B170" s="22" t="s">
        <v>195</v>
      </c>
      <c r="C170" s="21">
        <f t="shared" si="6"/>
        <v>190.5</v>
      </c>
      <c r="D170" s="21">
        <f t="shared" si="5"/>
        <v>59.5</v>
      </c>
    </row>
    <row r="171" spans="1:4" x14ac:dyDescent="0.15">
      <c r="A171" s="21">
        <v>90</v>
      </c>
      <c r="B171" s="22" t="s">
        <v>190</v>
      </c>
      <c r="C171" s="21">
        <f t="shared" si="6"/>
        <v>190</v>
      </c>
      <c r="D171" s="21">
        <f t="shared" si="5"/>
        <v>60</v>
      </c>
    </row>
    <row r="172" spans="1:4" x14ac:dyDescent="0.15">
      <c r="A172" s="21">
        <v>1</v>
      </c>
      <c r="B172" s="22" t="s">
        <v>202</v>
      </c>
      <c r="C172" s="21">
        <f t="shared" si="6"/>
        <v>206</v>
      </c>
      <c r="D172" s="21">
        <f t="shared" si="5"/>
        <v>44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专线运营</vt:lpstr>
      <vt:lpstr>司机运费拼团</vt:lpstr>
      <vt:lpstr>Sheet3</vt:lpstr>
      <vt:lpstr>方案1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2006-09-13T11:21:00Z</dcterms:created>
  <dcterms:modified xsi:type="dcterms:W3CDTF">2019-07-12T03:41:59Z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